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alance Sheet" sheetId="1" state="visible" r:id="rId2"/>
    <sheet name="Income Statement" sheetId="2" state="visible" r:id="rId3"/>
    <sheet name="Cash Flow" sheetId="3" state="visible" r:id="rId4"/>
    <sheet name="Income Statement Non-GAAP" sheetId="4" state="visible" r:id="rId5"/>
    <sheet name="Global Template" sheetId="5" state="visible" r:id="rId6"/>
    <sheet name="Operational Drivers" sheetId="6" state="visible" r:id="rId7"/>
    <sheet name="Notes" sheetId="7" state="visible" r:id="rId8"/>
    <sheet name="Public Guidance" sheetId="8" state="visible" r:id="rId9"/>
    <sheet name="Industry Template" sheetId="9" state="visible" r:id="rId10"/>
    <sheet name="Ratio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<sst xmlns="http://schemas.openxmlformats.org/spreadsheetml/2006/main" count="14891" uniqueCount="4878">
  <si>
    <t xml:space="preserve">08-25-2015</t>
  </si>
  <si>
    <t xml:space="preserve">05-20-2016</t>
  </si>
  <si>
    <t xml:space="preserve">03-06-2017</t>
  </si>
  <si>
    <t xml:space="preserve">03-09-2018</t>
  </si>
  <si>
    <t xml:space="preserve">03-08-2019</t>
  </si>
  <si>
    <t xml:space="preserve">02-01-2014</t>
  </si>
  <si>
    <t xml:space="preserve">05-01-2014</t>
  </si>
  <si>
    <t xml:space="preserve">08-01-2014</t>
  </si>
  <si>
    <t xml:space="preserve">11-01-2014</t>
  </si>
  <si>
    <t xml:space="preserve">02-01-2015</t>
  </si>
  <si>
    <t xml:space="preserve">05-01-2015</t>
  </si>
  <si>
    <t xml:space="preserve">08-01-2015</t>
  </si>
  <si>
    <t xml:space="preserve">11-01-2015</t>
  </si>
  <si>
    <t xml:space="preserve">02-01-2016</t>
  </si>
  <si>
    <t xml:space="preserve">05-01-2016</t>
  </si>
  <si>
    <t xml:space="preserve">08-01-2016</t>
  </si>
  <si>
    <t xml:space="preserve">11-01-2016</t>
  </si>
  <si>
    <t xml:space="preserve">02-01-2017</t>
  </si>
  <si>
    <t xml:space="preserve">05-01-2017</t>
  </si>
  <si>
    <t xml:space="preserve">08-01-2017</t>
  </si>
  <si>
    <t xml:space="preserve">11-01-2017</t>
  </si>
  <si>
    <t xml:space="preserve">02-01-2018</t>
  </si>
  <si>
    <t xml:space="preserve">05-01-2018</t>
  </si>
  <si>
    <t xml:space="preserve">08-01-2018</t>
  </si>
  <si>
    <t xml:space="preserve">11-01-2018</t>
  </si>
  <si>
    <t xml:space="preserve">02-01-2019</t>
  </si>
  <si>
    <t xml:space="preserve">Q</t>
  </si>
  <si>
    <t xml:space="preserve">Y</t>
  </si>
  <si>
    <t xml:space="preserve">QYTD</t>
  </si>
  <si>
    <t xml:space="preserve">H</t>
  </si>
  <si>
    <t xml:space="preserve">Element ID</t>
  </si>
  <si>
    <t xml:space="preserve">RefElementID</t>
  </si>
  <si>
    <t xml:space="preserve">Template Unit</t>
  </si>
  <si>
    <t xml:space="preserve">Parent Taxonomy</t>
  </si>
  <si>
    <t xml:space="preserve">Active Element</t>
  </si>
  <si>
    <t xml:space="preserve">Segment Element</t>
  </si>
  <si>
    <t xml:space="preserve">Unit Factor</t>
  </si>
  <si>
    <t xml:space="preserve">Weight</t>
  </si>
  <si>
    <t xml:space="preserve">GXbrleleID</t>
  </si>
  <si>
    <t xml:space="preserve">XbrlEleID</t>
  </si>
  <si>
    <t xml:space="preserve">GXbrlTaxonomy</t>
  </si>
  <si>
    <t xml:space="preserve">CoXbrlTaxonomy</t>
  </si>
  <si>
    <t xml:space="preserve">TransformID</t>
  </si>
  <si>
    <t xml:space="preserve">DivID</t>
  </si>
  <si>
    <t xml:space="preserve">FormID</t>
  </si>
  <si>
    <t xml:space="preserve">IsHidden</t>
  </si>
  <si>
    <t xml:space="preserve">CyCalcType</t>
  </si>
  <si>
    <t xml:space="preserve">ElementType</t>
  </si>
  <si>
    <t xml:space="preserve">DataType</t>
  </si>
  <si>
    <t xml:space="preserve">PeriodType</t>
  </si>
  <si>
    <t xml:space="preserve">Currency</t>
  </si>
  <si>
    <t xml:space="preserve">Symbol</t>
  </si>
  <si>
    <t xml:space="preserve">Unit</t>
  </si>
  <si>
    <t xml:space="preserve">Description</t>
  </si>
  <si>
    <t xml:space="preserve">Q1 15</t>
  </si>
  <si>
    <t xml:space="preserve">Q2 15</t>
  </si>
  <si>
    <t xml:space="preserve">Q3 15</t>
  </si>
  <si>
    <t xml:space="preserve">Q4 15</t>
  </si>
  <si>
    <t xml:space="preserve">FY 15</t>
  </si>
  <si>
    <t xml:space="preserve">Q1 16</t>
  </si>
  <si>
    <t xml:space="preserve">Q2 16</t>
  </si>
  <si>
    <t xml:space="preserve">Q3 16</t>
  </si>
  <si>
    <t xml:space="preserve">Q4 16</t>
  </si>
  <si>
    <t xml:space="preserve">FY 16</t>
  </si>
  <si>
    <t xml:space="preserve">Q1 17</t>
  </si>
  <si>
    <t xml:space="preserve">Q2 17</t>
  </si>
  <si>
    <t xml:space="preserve">Q3 17</t>
  </si>
  <si>
    <t xml:space="preserve">Q4 17</t>
  </si>
  <si>
    <t xml:space="preserve">FY 17</t>
  </si>
  <si>
    <t xml:space="preserve">Q1 18</t>
  </si>
  <si>
    <t xml:space="preserve">Q2 18</t>
  </si>
  <si>
    <t xml:space="preserve">Q3 18</t>
  </si>
  <si>
    <t xml:space="preserve">Q4 18</t>
  </si>
  <si>
    <t xml:space="preserve">FY 18</t>
  </si>
  <si>
    <t xml:space="preserve">Q1 19</t>
  </si>
  <si>
    <t xml:space="preserve">Q2 19</t>
  </si>
  <si>
    <t xml:space="preserve">Q3 19</t>
  </si>
  <si>
    <t xml:space="preserve">Q4 19</t>
  </si>
  <si>
    <t xml:space="preserve">FY 19</t>
  </si>
  <si>
    <t xml:space="preserve">Q1 20</t>
  </si>
  <si>
    <t xml:space="preserve">YTD Q1 15</t>
  </si>
  <si>
    <t xml:space="preserve">YTD Q2 15</t>
  </si>
  <si>
    <t xml:space="preserve">YTD Q3 15</t>
  </si>
  <si>
    <t xml:space="preserve">YTD Q4 15</t>
  </si>
  <si>
    <t xml:space="preserve">YTD Q1 16</t>
  </si>
  <si>
    <t xml:space="preserve">YTD Q2 16</t>
  </si>
  <si>
    <t xml:space="preserve">YTD Q3 16</t>
  </si>
  <si>
    <t xml:space="preserve">YTD Q4 16</t>
  </si>
  <si>
    <t xml:space="preserve">YTD Q1 17</t>
  </si>
  <si>
    <t xml:space="preserve">YTD Q2 17</t>
  </si>
  <si>
    <t xml:space="preserve">YTD Q3 17</t>
  </si>
  <si>
    <t xml:space="preserve">YTD Q4 17</t>
  </si>
  <si>
    <t xml:space="preserve">YTD Q1 18</t>
  </si>
  <si>
    <t xml:space="preserve">YTD Q2 18</t>
  </si>
  <si>
    <t xml:space="preserve">YTD Q3 18</t>
  </si>
  <si>
    <t xml:space="preserve">YTD Q4 18</t>
  </si>
  <si>
    <t xml:space="preserve">YTD Q1 19</t>
  </si>
  <si>
    <t xml:space="preserve">YTD Q2 19</t>
  </si>
  <si>
    <t xml:space="preserve">YTD Q3 19</t>
  </si>
  <si>
    <t xml:space="preserve">YTD Q4 19</t>
  </si>
  <si>
    <t xml:space="preserve">YTD Q1 20</t>
  </si>
  <si>
    <t xml:space="preserve">H1 14</t>
  </si>
  <si>
    <t xml:space="preserve">H2 15</t>
  </si>
  <si>
    <t xml:space="preserve">H1 16</t>
  </si>
  <si>
    <t xml:space="preserve">H2 16</t>
  </si>
  <si>
    <t xml:space="preserve">H1 17</t>
  </si>
  <si>
    <t xml:space="preserve">H2 17</t>
  </si>
  <si>
    <t xml:space="preserve">H1 18</t>
  </si>
  <si>
    <t xml:space="preserve">H2 18</t>
  </si>
  <si>
    <t xml:space="preserve">H1 19</t>
  </si>
  <si>
    <t xml:space="preserve">H2 19</t>
  </si>
  <si>
    <t xml:space="preserve">Period End Date</t>
  </si>
  <si>
    <t xml:space="preserve">04-30-2014</t>
  </si>
  <si>
    <t xml:space="preserve">07-31-2014</t>
  </si>
  <si>
    <t xml:space="preserve">10-31-2014</t>
  </si>
  <si>
    <t xml:space="preserve">01-31-2015</t>
  </si>
  <si>
    <t xml:space="preserve">04-30-2015</t>
  </si>
  <si>
    <t xml:space="preserve">07-31-2015</t>
  </si>
  <si>
    <t xml:space="preserve">10-31-2015</t>
  </si>
  <si>
    <t xml:space="preserve">01-31-2016</t>
  </si>
  <si>
    <t xml:space="preserve">04-30-2016</t>
  </si>
  <si>
    <t xml:space="preserve">07-31-2016</t>
  </si>
  <si>
    <t xml:space="preserve">10-31-2016</t>
  </si>
  <si>
    <t xml:space="preserve">01-31-2017</t>
  </si>
  <si>
    <t xml:space="preserve">04-30-2017</t>
  </si>
  <si>
    <t xml:space="preserve">07-31-2017</t>
  </si>
  <si>
    <t xml:space="preserve">10-31-2017</t>
  </si>
  <si>
    <t xml:space="preserve">01-31-2018</t>
  </si>
  <si>
    <t xml:space="preserve">04-30-2018</t>
  </si>
  <si>
    <t xml:space="preserve">07-31-2018</t>
  </si>
  <si>
    <t xml:space="preserve">10-31-2018</t>
  </si>
  <si>
    <t xml:space="preserve">01-31-2019</t>
  </si>
  <si>
    <t xml:space="preserve">04-30-2019</t>
  </si>
  <si>
    <t xml:space="preserve">Latest Filing Date</t>
  </si>
  <si>
    <t xml:space="preserve">05-30-2014</t>
  </si>
  <si>
    <t xml:space="preserve">08-26-2014</t>
  </si>
  <si>
    <t xml:space="preserve">11-26-2014</t>
  </si>
  <si>
    <t xml:space="preserve">03-07-2016</t>
  </si>
  <si>
    <t xml:space="preserve">05-22-2015</t>
  </si>
  <si>
    <t xml:space="preserve">11-20-2015</t>
  </si>
  <si>
    <t xml:space="preserve">09-01-2016</t>
  </si>
  <si>
    <t xml:space="preserve">11-21-2016</t>
  </si>
  <si>
    <t xml:space="preserve">05-22-2017</t>
  </si>
  <si>
    <t xml:space="preserve">08-25-2017</t>
  </si>
  <si>
    <t xml:space="preserve">11-22-2017</t>
  </si>
  <si>
    <t xml:space="preserve">05-31-2018</t>
  </si>
  <si>
    <t xml:space="preserve">08-31-2018</t>
  </si>
  <si>
    <t xml:space="preserve">11-28-2018</t>
  </si>
  <si>
    <t xml:space="preserve">06-05-2019</t>
  </si>
  <si>
    <t xml:space="preserve">03-06-2015</t>
  </si>
  <si>
    <t xml:space="preserve">147453851411</t>
  </si>
  <si>
    <t xml:space="preserve">us-gaap_StatementOfFinancialPositionAbstract</t>
  </si>
  <si>
    <t xml:space="preserve">us-gaap_AssetsAbstract</t>
  </si>
  <si>
    <t xml:space="preserve">Abstract</t>
  </si>
  <si>
    <t xml:space="preserve">Assets</t>
  </si>
  <si>
    <t xml:space="preserve">147453851425</t>
  </si>
  <si>
    <t xml:space="preserve">us-gaap_AssetsCurrentAbstract</t>
  </si>
  <si>
    <t xml:space="preserve">Current assets:</t>
  </si>
  <si>
    <t xml:space="preserve">147453851439</t>
  </si>
  <si>
    <t xml:space="preserve">us-gaap_CashAndCashEquivalentsAtCarryingValue</t>
  </si>
  <si>
    <t xml:space="preserve">Monetary</t>
  </si>
  <si>
    <t xml:space="preserve">Instance</t>
  </si>
  <si>
    <t xml:space="preserve">USD</t>
  </si>
  <si>
    <t xml:space="preserve">Million</t>
  </si>
  <si>
    <t xml:space="preserve">Cash and cash equivalents</t>
  </si>
  <si>
    <t xml:space="preserve">827.891000</t>
  </si>
  <si>
    <t xml:space="preserve">774.725000</t>
  </si>
  <si>
    <t xml:space="preserve">846.325000</t>
  </si>
  <si>
    <t xml:space="preserve">908.117000</t>
  </si>
  <si>
    <t xml:space="preserve">941.956000</t>
  </si>
  <si>
    <t xml:space="preserve">1089.351000</t>
  </si>
  <si>
    <t xml:space="preserve">1223.318000</t>
  </si>
  <si>
    <t xml:space="preserve">1158.363000</t>
  </si>
  <si>
    <t xml:space="preserve">1799.083000</t>
  </si>
  <si>
    <t xml:space="preserve">1115.226000</t>
  </si>
  <si>
    <t xml:space="preserve">1145.736000</t>
  </si>
  <si>
    <t xml:space="preserve">1606.549000</t>
  </si>
  <si>
    <t xml:space="preserve">2024.904000</t>
  </si>
  <si>
    <t xml:space="preserve">1949.110000</t>
  </si>
  <si>
    <t xml:space="preserve">2071.837000</t>
  </si>
  <si>
    <t xml:space="preserve">147412266716</t>
  </si>
  <si>
    <t xml:space="preserve">us-gaap_AvailableForSaleSecuritiesDebtSecuritiesCurrent</t>
  </si>
  <si>
    <t xml:space="preserve">Marketable securities</t>
  </si>
  <si>
    <t xml:space="preserve">51.233000</t>
  </si>
  <si>
    <t xml:space="preserve">69.850000</t>
  </si>
  <si>
    <t xml:space="preserve">79.779000</t>
  </si>
  <si>
    <t xml:space="preserve">87.312000</t>
  </si>
  <si>
    <t xml:space="preserve">77.059000</t>
  </si>
  <si>
    <t xml:space="preserve">81.118000</t>
  </si>
  <si>
    <t xml:space="preserve">134.687000</t>
  </si>
  <si>
    <t xml:space="preserve">1567.014000</t>
  </si>
  <si>
    <t xml:space="preserve">232.109000</t>
  </si>
  <si>
    <t xml:space="preserve">59.057000</t>
  </si>
  <si>
    <t xml:space="preserve">55.071000</t>
  </si>
  <si>
    <t xml:space="preserve">602.338000</t>
  </si>
  <si>
    <t xml:space="preserve">1194.646000</t>
  </si>
  <si>
    <t xml:space="preserve">1552.135000</t>
  </si>
  <si>
    <t xml:space="preserve">1556.828000</t>
  </si>
  <si>
    <t xml:space="preserve">147453851467</t>
  </si>
  <si>
    <t xml:space="preserve">us-gaap_AccountsReceivableNetCurrent</t>
  </si>
  <si>
    <t xml:space="preserve">Accounts receivable, net of allowance for doubtful accounts of $22 and $21 at January 31, 2019 and 2018, respectively</t>
  </si>
  <si>
    <t xml:space="preserve">684.155000</t>
  </si>
  <si>
    <t xml:space="preserve">834.323000</t>
  </si>
  <si>
    <t xml:space="preserve">794.590000</t>
  </si>
  <si>
    <t xml:space="preserve">1905.506000</t>
  </si>
  <si>
    <t xml:space="preserve">926.381000</t>
  </si>
  <si>
    <t xml:space="preserve">1067.799000</t>
  </si>
  <si>
    <t xml:space="preserve">1060.726000</t>
  </si>
  <si>
    <t xml:space="preserve">2496.165000</t>
  </si>
  <si>
    <t xml:space="preserve">1192.965000</t>
  </si>
  <si>
    <t xml:space="preserve">1323.114000</t>
  </si>
  <si>
    <t xml:space="preserve">1281.425000</t>
  </si>
  <si>
    <t xml:space="preserve">3196.643000</t>
  </si>
  <si>
    <t xml:space="preserve">1439.875000</t>
  </si>
  <si>
    <t xml:space="preserve">1569.322000</t>
  </si>
  <si>
    <t xml:space="preserve">1519.916000</t>
  </si>
  <si>
    <t xml:space="preserve">14744532607</t>
  </si>
  <si>
    <t xml:space="preserve">us-gaap_CapitalizedContractCostNetCurrent</t>
  </si>
  <si>
    <t xml:space="preserve">Costs capitalized to obtain revenue contracts, net</t>
  </si>
  <si>
    <t xml:space="preserve">147412266744</t>
  </si>
  <si>
    <t xml:space="preserve">us-gaap_PrepaidExpenseAndOtherAssetsCurrent</t>
  </si>
  <si>
    <t xml:space="preserve">Prepaid expenses and other current assets</t>
  </si>
  <si>
    <t xml:space="preserve">313.608000</t>
  </si>
  <si>
    <t xml:space="preserve">296.361000</t>
  </si>
  <si>
    <t xml:space="preserve">287.612000</t>
  </si>
  <si>
    <t xml:space="preserve">245.026000</t>
  </si>
  <si>
    <t xml:space="preserve">310.983000</t>
  </si>
  <si>
    <t xml:space="preserve">330.291000</t>
  </si>
  <si>
    <t xml:space="preserve">311.909000</t>
  </si>
  <si>
    <t xml:space="preserve">250.594000</t>
  </si>
  <si>
    <t xml:space="preserve">306.625000</t>
  </si>
  <si>
    <t xml:space="preserve">543.852000</t>
  </si>
  <si>
    <t xml:space="preserve">281.593000</t>
  </si>
  <si>
    <t xml:space="preserve">279.527000</t>
  </si>
  <si>
    <t xml:space="preserve">447.647000</t>
  </si>
  <si>
    <t xml:space="preserve">438.246000</t>
  </si>
  <si>
    <t xml:space="preserve">469.946000</t>
  </si>
  <si>
    <t xml:space="preserve">147453851480</t>
  </si>
  <si>
    <t xml:space="preserve">false</t>
  </si>
  <si>
    <t xml:space="preserve">crm_DeferredCommissionsCurrent</t>
  </si>
  <si>
    <t xml:space="preserve">Deferred commissions</t>
  </si>
  <si>
    <t xml:space="preserve">162.494000</t>
  </si>
  <si>
    <t xml:space="preserve">169.247000</t>
  </si>
  <si>
    <t xml:space="preserve">172.717000</t>
  </si>
  <si>
    <t xml:space="preserve">225.386000</t>
  </si>
  <si>
    <t xml:space="preserve">208.101000</t>
  </si>
  <si>
    <t xml:space="preserve">211.314000</t>
  </si>
  <si>
    <t xml:space="preserve">208.133000</t>
  </si>
  <si>
    <t xml:space="preserve">259.187000</t>
  </si>
  <si>
    <t xml:space="preserve">243.890000</t>
  </si>
  <si>
    <t xml:space="preserve">236.750000</t>
  </si>
  <si>
    <t xml:space="preserve">237.729000</t>
  </si>
  <si>
    <t xml:space="preserve">311.770000</t>
  </si>
  <si>
    <t xml:space="preserve">297.419000</t>
  </si>
  <si>
    <t xml:space="preserve">302.528000</t>
  </si>
  <si>
    <t xml:space="preserve">327.643000</t>
  </si>
  <si>
    <t xml:space="preserve">147410429803</t>
  </si>
  <si>
    <t xml:space="preserve">us-gaap_RestrictedCashAndInvestmentsCurrent</t>
  </si>
  <si>
    <t xml:space="preserve">Restricted cash</t>
  </si>
  <si>
    <t xml:space="preserve">114.935000</t>
  </si>
  <si>
    <t xml:space="preserve">147461410816</t>
  </si>
  <si>
    <t xml:space="preserve">us-gaap_AssetsHeldForSaleNotPartOfDisposalGroupCurrent</t>
  </si>
  <si>
    <t xml:space="preserve">Land and building improvements held for sale</t>
  </si>
  <si>
    <t xml:space="preserve">160.181000</t>
  </si>
  <si>
    <t xml:space="preserve">143.197000</t>
  </si>
  <si>
    <t xml:space="preserve">140.345000</t>
  </si>
  <si>
    <t xml:space="preserve">136.914000</t>
  </si>
  <si>
    <t xml:space="preserve">0.000000</t>
  </si>
  <si>
    <t xml:space="preserve">147453851511</t>
  </si>
  <si>
    <t xml:space="preserve">http://www.xbrl.org/2003/role/totalLabel</t>
  </si>
  <si>
    <t xml:space="preserve">us-gaap_AssetsCurrent</t>
  </si>
  <si>
    <t xml:space="preserve">Total current assets</t>
  </si>
  <si>
    <t xml:space="preserve">2039.381000</t>
  </si>
  <si>
    <t xml:space="preserve">2304.687000</t>
  </si>
  <si>
    <t xml:space="preserve">2439.155000</t>
  </si>
  <si>
    <t xml:space="preserve">3514.544000</t>
  </si>
  <si>
    <t xml:space="preserve">2604.825000</t>
  </si>
  <si>
    <t xml:space="preserve">2916.787000</t>
  </si>
  <si>
    <t xml:space="preserve">2938.773000</t>
  </si>
  <si>
    <t xml:space="preserve">5731.323000</t>
  </si>
  <si>
    <t xml:space="preserve">3774.672000</t>
  </si>
  <si>
    <t xml:space="preserve">3277.999000</t>
  </si>
  <si>
    <t xml:space="preserve">3001.554000</t>
  </si>
  <si>
    <t xml:space="preserve">5996.827000</t>
  </si>
  <si>
    <t xml:space="preserve">5404.491000</t>
  </si>
  <si>
    <t xml:space="preserve">5811.341000</t>
  </si>
  <si>
    <t xml:space="preserve">5946.170000</t>
  </si>
  <si>
    <t xml:space="preserve">147453851541</t>
  </si>
  <si>
    <t xml:space="preserve">us-gaap_PropertyPlantAndEquipmentNet</t>
  </si>
  <si>
    <t xml:space="preserve">Property and equipment, net</t>
  </si>
  <si>
    <t xml:space="preserve">1251.000000</t>
  </si>
  <si>
    <t xml:space="preserve">1189.930000</t>
  </si>
  <si>
    <t xml:space="preserve">1109.816000</t>
  </si>
  <si>
    <t xml:space="preserve">1125.866000</t>
  </si>
  <si>
    <t xml:space="preserve">1737.094000</t>
  </si>
  <si>
    <t xml:space="preserve">1725.184000</t>
  </si>
  <si>
    <t xml:space="preserve">1742.142000</t>
  </si>
  <si>
    <t xml:space="preserve">1715.828000</t>
  </si>
  <si>
    <t xml:space="preserve">1711.472000</t>
  </si>
  <si>
    <t xml:space="preserve">1728.243000</t>
  </si>
  <si>
    <t xml:space="preserve">1756.673000</t>
  </si>
  <si>
    <t xml:space="preserve">1787.534000</t>
  </si>
  <si>
    <t xml:space="preserve">1846.413000</t>
  </si>
  <si>
    <t xml:space="preserve">1866.576000</t>
  </si>
  <si>
    <t xml:space="preserve">1864.891000</t>
  </si>
  <si>
    <t xml:space="preserve">1474165146233</t>
  </si>
  <si>
    <t xml:space="preserve">virtua_1474165146233</t>
  </si>
  <si>
    <t xml:space="preserve">Avg of 4 quarter</t>
  </si>
  <si>
    <t xml:space="preserve">Operating lease right-of-use assets</t>
  </si>
  <si>
    <t xml:space="preserve">14744532676</t>
  </si>
  <si>
    <t xml:space="preserve">us-gaap_CapitalizedContractCostNetNoncurrent</t>
  </si>
  <si>
    <t xml:space="preserve">Costs capitalized to obtain revenue contracts, noncurrent, net</t>
  </si>
  <si>
    <t xml:space="preserve">147453851567</t>
  </si>
  <si>
    <t xml:space="preserve">us-gaap_CapitalizedComputerSoftwareNet</t>
  </si>
  <si>
    <t xml:space="preserve">Capitalized software, net</t>
  </si>
  <si>
    <t xml:space="preserve">455.819000</t>
  </si>
  <si>
    <t xml:space="preserve">449.499000</t>
  </si>
  <si>
    <t xml:space="preserve">448.088000</t>
  </si>
  <si>
    <t xml:space="preserve">433.398000</t>
  </si>
  <si>
    <t xml:space="preserve">421.323000</t>
  </si>
  <si>
    <t xml:space="preserve">414.035000</t>
  </si>
  <si>
    <t xml:space="preserve">397.013000</t>
  </si>
  <si>
    <t xml:space="preserve">123.065000</t>
  </si>
  <si>
    <t xml:space="preserve">407.030000</t>
  </si>
  <si>
    <t xml:space="preserve">626.214000</t>
  </si>
  <si>
    <t xml:space="preserve">637.877000</t>
  </si>
  <si>
    <t xml:space="preserve">141.671000</t>
  </si>
  <si>
    <t xml:space="preserve">141.685000</t>
  </si>
  <si>
    <t xml:space="preserve">140.703000</t>
  </si>
  <si>
    <t xml:space="preserve">140.768000</t>
  </si>
  <si>
    <t xml:space="preserve">147443531135</t>
  </si>
  <si>
    <t xml:space="preserve">us-gaap_OtherLongTermInvestments</t>
  </si>
  <si>
    <t xml:space="preserve">Strategic investments</t>
  </si>
  <si>
    <t xml:space="preserve">175.774000</t>
  </si>
  <si>
    <t xml:space="preserve">477.886000</t>
  </si>
  <si>
    <t xml:space="preserve">496.809000</t>
  </si>
  <si>
    <t xml:space="preserve">520.721000</t>
  </si>
  <si>
    <t xml:space="preserve">520.750000</t>
  </si>
  <si>
    <t xml:space="preserve">548.258000</t>
  </si>
  <si>
    <t xml:space="preserve">555.968000</t>
  </si>
  <si>
    <t xml:space="preserve">566.953000</t>
  </si>
  <si>
    <t xml:space="preserve">639.191000</t>
  </si>
  <si>
    <t xml:space="preserve">657.687000</t>
  </si>
  <si>
    <t xml:space="preserve">670.406000</t>
  </si>
  <si>
    <t xml:space="preserve">147453851581</t>
  </si>
  <si>
    <t xml:space="preserve">us-gaap_Goodwill</t>
  </si>
  <si>
    <t xml:space="preserve">Goodwill</t>
  </si>
  <si>
    <t xml:space="preserve">3500.823000</t>
  </si>
  <si>
    <t xml:space="preserve">3492.713000</t>
  </si>
  <si>
    <t xml:space="preserve">3782.569000</t>
  </si>
  <si>
    <t xml:space="preserve">3782.660000</t>
  </si>
  <si>
    <t xml:space="preserve">3791.583000</t>
  </si>
  <si>
    <t xml:space="preserve">3804.288000</t>
  </si>
  <si>
    <t xml:space="preserve">3849.054000</t>
  </si>
  <si>
    <t xml:space="preserve">3849.937000</t>
  </si>
  <si>
    <t xml:space="preserve">4129.656000</t>
  </si>
  <si>
    <t xml:space="preserve">6029.895000</t>
  </si>
  <si>
    <t xml:space="preserve">6616.999000</t>
  </si>
  <si>
    <t xml:space="preserve">7263.846000</t>
  </si>
  <si>
    <t xml:space="preserve">7290.025000</t>
  </si>
  <si>
    <t xml:space="preserve">7294.381000</t>
  </si>
  <si>
    <t xml:space="preserve">7294.141000</t>
  </si>
  <si>
    <t xml:space="preserve">147465123725</t>
  </si>
  <si>
    <t xml:space="preserve">us-gaap_IntangibleAssetsNetExcludingGoodwill</t>
  </si>
  <si>
    <t xml:space="preserve">Intangible assets acquired through business combinations, net</t>
  </si>
  <si>
    <t xml:space="preserve">490.006000</t>
  </si>
  <si>
    <t xml:space="preserve">1113.374000</t>
  </si>
  <si>
    <t xml:space="preserve">1041.384000</t>
  </si>
  <si>
    <t xml:space="preserve">965.887000</t>
  </si>
  <si>
    <t xml:space="preserve">895.768000</t>
  </si>
  <si>
    <t xml:space="preserve">147453851595</t>
  </si>
  <si>
    <t xml:space="preserve">us-gaap_OtherAssetsNoncurrent</t>
  </si>
  <si>
    <t xml:space="preserve">Other assets, net</t>
  </si>
  <si>
    <t xml:space="preserve">600.090000</t>
  </si>
  <si>
    <t xml:space="preserve">604.556000</t>
  </si>
  <si>
    <t xml:space="preserve">595.163000</t>
  </si>
  <si>
    <t xml:space="preserve">460.219000</t>
  </si>
  <si>
    <t xml:space="preserve">754.378000</t>
  </si>
  <si>
    <t xml:space="preserve">415.432000</t>
  </si>
  <si>
    <t xml:space="preserve">396.727000</t>
  </si>
  <si>
    <t xml:space="preserve">142.097000</t>
  </si>
  <si>
    <t xml:space="preserve">409.185000</t>
  </si>
  <si>
    <t xml:space="preserve">1455.797000</t>
  </si>
  <si>
    <t xml:space="preserve">1100.436000</t>
  </si>
  <si>
    <t xml:space="preserve">486.869000</t>
  </si>
  <si>
    <t xml:space="preserve">475.234000</t>
  </si>
  <si>
    <t xml:space="preserve">457.996000</t>
  </si>
  <si>
    <t xml:space="preserve">424.888000</t>
  </si>
  <si>
    <t xml:space="preserve">147453851554</t>
  </si>
  <si>
    <t xml:space="preserve">crm_DeferredCommissionNoncurrent</t>
  </si>
  <si>
    <t xml:space="preserve">Deferred commissions, noncurrent</t>
  </si>
  <si>
    <t xml:space="preserve">143.467000</t>
  </si>
  <si>
    <t xml:space="preserve">141.260000</t>
  </si>
  <si>
    <t xml:space="preserve">136.699000</t>
  </si>
  <si>
    <t xml:space="preserve">162.796000</t>
  </si>
  <si>
    <t xml:space="preserve">153.018000</t>
  </si>
  <si>
    <t xml:space="preserve">143.871000</t>
  </si>
  <si>
    <t xml:space="preserve">148.147000</t>
  </si>
  <si>
    <t xml:space="preserve">189.943000</t>
  </si>
  <si>
    <t xml:space="preserve">180.245000</t>
  </si>
  <si>
    <t xml:space="preserve">169.245000</t>
  </si>
  <si>
    <t xml:space="preserve">167.839000</t>
  </si>
  <si>
    <t xml:space="preserve">227.849000</t>
  </si>
  <si>
    <t xml:space="preserve">220.507000</t>
  </si>
  <si>
    <t xml:space="preserve">224.232000</t>
  </si>
  <si>
    <t xml:space="preserve">253.004000</t>
  </si>
  <si>
    <t xml:space="preserve">147412266789</t>
  </si>
  <si>
    <t xml:space="preserve">us-gaap_RestrictedCashAndInvestmentsNoncurrent</t>
  </si>
  <si>
    <t xml:space="preserve">115.015000</t>
  </si>
  <si>
    <t xml:space="preserve">147412266769</t>
  </si>
  <si>
    <t xml:space="preserve">us-gaap_AvailableForSaleSecuritiesDebtSecuritiesNoncurrent</t>
  </si>
  <si>
    <t xml:space="preserve">Marketable securities, noncurrent</t>
  </si>
  <si>
    <t xml:space="preserve">650.764000</t>
  </si>
  <si>
    <t xml:space="preserve">827.183000</t>
  </si>
  <si>
    <t xml:space="preserve">901.173000</t>
  </si>
  <si>
    <t xml:space="preserve">894.855000</t>
  </si>
  <si>
    <t xml:space="preserve">903.461000</t>
  </si>
  <si>
    <t xml:space="preserve">896.494000</t>
  </si>
  <si>
    <t xml:space="preserve">943.301000</t>
  </si>
  <si>
    <t xml:space="preserve">1684.260000</t>
  </si>
  <si>
    <t xml:space="preserve">545.663000</t>
  </si>
  <si>
    <t xml:space="preserve">550.323000</t>
  </si>
  <si>
    <t xml:space="preserve">147453851608</t>
  </si>
  <si>
    <t xml:space="preserve">us-gaap_Assets</t>
  </si>
  <si>
    <t xml:space="preserve">Total assets</t>
  </si>
  <si>
    <t xml:space="preserve">8641.344000</t>
  </si>
  <si>
    <t xml:space="preserve">9009.828000</t>
  </si>
  <si>
    <t xml:space="preserve">9412.663000</t>
  </si>
  <si>
    <t xml:space="preserve">10665.127000</t>
  </si>
  <si>
    <t xml:space="preserve">10365.682000</t>
  </si>
  <si>
    <t xml:space="preserve">10793.977000</t>
  </si>
  <si>
    <t xml:space="preserve">10911.966000</t>
  </si>
  <si>
    <t xml:space="preserve">12762.920000</t>
  </si>
  <si>
    <t xml:space="preserve">12817.270000</t>
  </si>
  <si>
    <t xml:space="preserve">14381.314000</t>
  </si>
  <si>
    <t xml:space="preserve">14387.669000</t>
  </si>
  <si>
    <t xml:space="preserve">17584.923000</t>
  </si>
  <si>
    <t xml:space="preserve">17058.930000</t>
  </si>
  <si>
    <t xml:space="preserve">17418.803000</t>
  </si>
  <si>
    <t xml:space="preserve">17490.036000</t>
  </si>
  <si>
    <t xml:space="preserve">147453851624</t>
  </si>
  <si>
    <t xml:space="preserve">us-gaap_LiabilitiesAndStockholdersEquityAbstract</t>
  </si>
  <si>
    <t xml:space="preserve">Liabilities and stockholders’ equity</t>
  </si>
  <si>
    <t xml:space="preserve">147453851637</t>
  </si>
  <si>
    <t xml:space="preserve">us-gaap_LiabilitiesCurrentAbstract</t>
  </si>
  <si>
    <t xml:space="preserve">Current liabilities:</t>
  </si>
  <si>
    <t xml:space="preserve">147411226380</t>
  </si>
  <si>
    <t xml:space="preserve">us-gaap_AccountsPayableCurrent</t>
  </si>
  <si>
    <t xml:space="preserve">Accounts payable</t>
  </si>
  <si>
    <t xml:space="preserve">14741649534</t>
  </si>
  <si>
    <t xml:space="preserve">virtua_14741649534</t>
  </si>
  <si>
    <t xml:space="preserve">Operating lease liabilities, current</t>
  </si>
  <si>
    <t xml:space="preserve">147411226468</t>
  </si>
  <si>
    <t xml:space="preserve">us-gaap_EmployeeRelatedLiabilitiesCurrent</t>
  </si>
  <si>
    <t xml:space="preserve">Accrued compensation</t>
  </si>
  <si>
    <t xml:space="preserve">147411226529</t>
  </si>
  <si>
    <t xml:space="preserve">us-gaap_AccruedLiabilitiesCurrent</t>
  </si>
  <si>
    <t xml:space="preserve">147493949977</t>
  </si>
  <si>
    <t xml:space="preserve">us-gaap_ContractWithCustomerLiabilityCurrent</t>
  </si>
  <si>
    <t xml:space="preserve">Unearned revenue</t>
  </si>
  <si>
    <t xml:space="preserve">147453851691</t>
  </si>
  <si>
    <t xml:space="preserve">us-gaap_LongTermDebtCurrent</t>
  </si>
  <si>
    <t xml:space="preserve">Current portion of debt</t>
  </si>
  <si>
    <t xml:space="preserve">30.000000</t>
  </si>
  <si>
    <t xml:space="preserve">147453851664</t>
  </si>
  <si>
    <t xml:space="preserve">us-gaap_DeferredRevenueCurrent</t>
  </si>
  <si>
    <t xml:space="preserve">Deferred revenue</t>
  </si>
  <si>
    <t xml:space="preserve">2288.324000</t>
  </si>
  <si>
    <t xml:space="preserve">2316.574000</t>
  </si>
  <si>
    <t xml:space="preserve">2192.655000</t>
  </si>
  <si>
    <t xml:space="preserve">3286.768000</t>
  </si>
  <si>
    <t xml:space="preserve">3032.771000</t>
  </si>
  <si>
    <t xml:space="preserve">3014.940000</t>
  </si>
  <si>
    <t xml:space="preserve">2827.285000</t>
  </si>
  <si>
    <t xml:space="preserve">4267.667000</t>
  </si>
  <si>
    <t xml:space="preserve">3991.906000</t>
  </si>
  <si>
    <t xml:space="preserve">3808.200000</t>
  </si>
  <si>
    <t xml:space="preserve">3478.693000</t>
  </si>
  <si>
    <t xml:space="preserve">5542.802000</t>
  </si>
  <si>
    <t xml:space="preserve">5042.652000</t>
  </si>
  <si>
    <t xml:space="preserve">4818.634000</t>
  </si>
  <si>
    <t xml:space="preserve">4392.082000</t>
  </si>
  <si>
    <t xml:space="preserve">147412266806</t>
  </si>
  <si>
    <t xml:space="preserve">us-gaap_LoansPayableToBankCurrent</t>
  </si>
  <si>
    <t xml:space="preserve">Term loan, current</t>
  </si>
  <si>
    <t xml:space="preserve">147453851678</t>
  </si>
  <si>
    <t xml:space="preserve">us-gaap_ConvertibleNotesPayableCurrent</t>
  </si>
  <si>
    <t xml:space="preserve">Convertible 0.25% senior notes, net</t>
  </si>
  <si>
    <t xml:space="preserve">275.029000</t>
  </si>
  <si>
    <t xml:space="preserve">265.102000</t>
  </si>
  <si>
    <t xml:space="preserve">179.755000</t>
  </si>
  <si>
    <t xml:space="preserve">1123.525000</t>
  </si>
  <si>
    <t xml:space="preserve">1130.729000</t>
  </si>
  <si>
    <t xml:space="preserve">1137.954000</t>
  </si>
  <si>
    <t xml:space="preserve">147453851650</t>
  </si>
  <si>
    <t xml:space="preserve">us-gaap_AccountsPayableAndOtherAccruedLiabilitiesCurrent</t>
  </si>
  <si>
    <t xml:space="preserve">Accounts payable, accrued expenses and other liabilities</t>
  </si>
  <si>
    <t xml:space="preserve">766.601000</t>
  </si>
  <si>
    <t xml:space="preserve">891.062000</t>
  </si>
  <si>
    <t xml:space="preserve">935.942000</t>
  </si>
  <si>
    <t xml:space="preserve">1103.335000</t>
  </si>
  <si>
    <t xml:space="preserve">928.105000</t>
  </si>
  <si>
    <t xml:space="preserve">1098.054000</t>
  </si>
  <si>
    <t xml:space="preserve">1149.693000</t>
  </si>
  <si>
    <t xml:space="preserve">1349.338000</t>
  </si>
  <si>
    <t xml:space="preserve">1093.197000</t>
  </si>
  <si>
    <t xml:space="preserve">1567.896000</t>
  </si>
  <si>
    <t xml:space="preserve">1496.841000</t>
  </si>
  <si>
    <t xml:space="preserve">1752.664000</t>
  </si>
  <si>
    <t xml:space="preserve">1459.686000</t>
  </si>
  <si>
    <t xml:space="preserve">1576.822000</t>
  </si>
  <si>
    <t xml:space="preserve">1686.408000</t>
  </si>
  <si>
    <t xml:space="preserve">147453851705</t>
  </si>
  <si>
    <t xml:space="preserve">us-gaap_LiabilitiesCurrent</t>
  </si>
  <si>
    <t xml:space="preserve">Total current liabilities</t>
  </si>
  <si>
    <t xml:space="preserve">3359.954000</t>
  </si>
  <si>
    <t xml:space="preserve">3502.738000</t>
  </si>
  <si>
    <t xml:space="preserve">3308.352000</t>
  </si>
  <si>
    <t xml:space="preserve">4390.103000</t>
  </si>
  <si>
    <t xml:space="preserve">3960.876000</t>
  </si>
  <si>
    <t xml:space="preserve">4112.994000</t>
  </si>
  <si>
    <t xml:space="preserve">3976.978000</t>
  </si>
  <si>
    <t xml:space="preserve">5617.005000</t>
  </si>
  <si>
    <t xml:space="preserve">5085.103000</t>
  </si>
  <si>
    <t xml:space="preserve">5376.096000</t>
  </si>
  <si>
    <t xml:space="preserve">4975.534000</t>
  </si>
  <si>
    <t xml:space="preserve">7295.466000</t>
  </si>
  <si>
    <t xml:space="preserve">7625.863000</t>
  </si>
  <si>
    <t xml:space="preserve">7526.185000</t>
  </si>
  <si>
    <t xml:space="preserve">7216.444000</t>
  </si>
  <si>
    <t xml:space="preserve">147465554222</t>
  </si>
  <si>
    <t xml:space="preserve">us-gaap_LongTermDebtNoncurrent</t>
  </si>
  <si>
    <t xml:space="preserve">Noncurrent debt</t>
  </si>
  <si>
    <t xml:space="preserve">2008.391000</t>
  </si>
  <si>
    <t xml:space="preserve">1474164917850</t>
  </si>
  <si>
    <t xml:space="preserve">virtua_1474164917850</t>
  </si>
  <si>
    <t xml:space="preserve">Noncurrent operating lease liabilities
</t>
  </si>
  <si>
    <t xml:space="preserve">147453851761</t>
  </si>
  <si>
    <t xml:space="preserve">us-gaap_OtherLiabilitiesNoncurrent</t>
  </si>
  <si>
    <t xml:space="preserve">Other noncurrent liabilities</t>
  </si>
  <si>
    <t xml:space="preserve">802.927000</t>
  </si>
  <si>
    <t xml:space="preserve">865.277000</t>
  </si>
  <si>
    <t xml:space="preserve">915.810000</t>
  </si>
  <si>
    <t xml:space="preserve">894.468000</t>
  </si>
  <si>
    <t xml:space="preserve">870.051000</t>
  </si>
  <si>
    <t xml:space="preserve">843.517000</t>
  </si>
  <si>
    <t xml:space="preserve">878.048000</t>
  </si>
  <si>
    <t xml:space="preserve">833.065000</t>
  </si>
  <si>
    <t xml:space="preserve">839.725000</t>
  </si>
  <si>
    <t xml:space="preserve">1060.352000</t>
  </si>
  <si>
    <t xml:space="preserve">785.287000</t>
  </si>
  <si>
    <t xml:space="preserve">780.939000</t>
  </si>
  <si>
    <t xml:space="preserve">802.734000</t>
  </si>
  <si>
    <t xml:space="preserve">727.882000</t>
  </si>
  <si>
    <t xml:space="preserve">736.870000</t>
  </si>
  <si>
    <t xml:space="preserve">147453851733</t>
  </si>
  <si>
    <t xml:space="preserve">Term loan, noncurrent</t>
  </si>
  <si>
    <t xml:space="preserve">247.500000</t>
  </si>
  <si>
    <t xml:space="preserve">240.000000</t>
  </si>
  <si>
    <t xml:space="preserve">147453851747</t>
  </si>
  <si>
    <t xml:space="preserve">us-gaap_DeferredRevenueNoncurrent</t>
  </si>
  <si>
    <t xml:space="preserve">Deferred revenue, noncurrent</t>
  </si>
  <si>
    <t xml:space="preserve">36.291000</t>
  </si>
  <si>
    <t xml:space="preserve">36.330000</t>
  </si>
  <si>
    <t xml:space="preserve">31.322000</t>
  </si>
  <si>
    <t xml:space="preserve">34.681000</t>
  </si>
  <si>
    <t xml:space="preserve">24.049000</t>
  </si>
  <si>
    <t xml:space="preserve">20.051000</t>
  </si>
  <si>
    <t xml:space="preserve">19.225000</t>
  </si>
  <si>
    <t xml:space="preserve">23.886000</t>
  </si>
  <si>
    <t xml:space="preserve">15.008000</t>
  </si>
  <si>
    <t xml:space="preserve">15.361000</t>
  </si>
  <si>
    <t xml:space="preserve">16.440000</t>
  </si>
  <si>
    <t xml:space="preserve">147410429831</t>
  </si>
  <si>
    <t xml:space="preserve">us-gaap_LongTermLineOfCredit</t>
  </si>
  <si>
    <t xml:space="preserve">Revolving credit facility</t>
  </si>
  <si>
    <t xml:space="preserve">300.000000</t>
  </si>
  <si>
    <t xml:space="preserve">147461410863</t>
  </si>
  <si>
    <t xml:space="preserve">us-gaap_SecuredLongTermDebt</t>
  </si>
  <si>
    <t xml:space="preserve">Loan assumed on 50 Fremont</t>
  </si>
  <si>
    <t xml:space="preserve">198.776000</t>
  </si>
  <si>
    <t xml:space="preserve">198.813000</t>
  </si>
  <si>
    <t xml:space="preserve">198.851000</t>
  </si>
  <si>
    <t xml:space="preserve">197.998000</t>
  </si>
  <si>
    <t xml:space="preserve">198.066000</t>
  </si>
  <si>
    <t xml:space="preserve">198.133000</t>
  </si>
  <si>
    <t xml:space="preserve">198.201000</t>
  </si>
  <si>
    <t xml:space="preserve">198.336000</t>
  </si>
  <si>
    <t xml:space="preserve">198.403000</t>
  </si>
  <si>
    <t xml:space="preserve">198.471000</t>
  </si>
  <si>
    <t xml:space="preserve">147412266822</t>
  </si>
  <si>
    <t xml:space="preserve">us-gaap_LongTermLoansFromBank</t>
  </si>
  <si>
    <t xml:space="preserve">Term loan</t>
  </si>
  <si>
    <t xml:space="preserve">496.646000</t>
  </si>
  <si>
    <t xml:space="preserve">496.934000</t>
  </si>
  <si>
    <t xml:space="preserve">497.509000</t>
  </si>
  <si>
    <t xml:space="preserve">497.796000</t>
  </si>
  <si>
    <t xml:space="preserve">498.084000</t>
  </si>
  <si>
    <t xml:space="preserve">147453851774</t>
  </si>
  <si>
    <t xml:space="preserve">us-gaap_Liabilities</t>
  </si>
  <si>
    <t xml:space="preserve">Total liabilities</t>
  </si>
  <si>
    <t xml:space="preserve">5499.487000</t>
  </si>
  <si>
    <t xml:space="preserve">5703.082000</t>
  </si>
  <si>
    <t xml:space="preserve">5620.167000</t>
  </si>
  <si>
    <t xml:space="preserve">6689.944000</t>
  </si>
  <si>
    <t xml:space="preserve">6130.479000</t>
  </si>
  <si>
    <t xml:space="preserve">6258.174000</t>
  </si>
  <si>
    <t xml:space="preserve">6162.012000</t>
  </si>
  <si>
    <t xml:space="preserve">7760.051000</t>
  </si>
  <si>
    <t xml:space="preserve">7233.006000</t>
  </si>
  <si>
    <t xml:space="preserve">8248.738000</t>
  </si>
  <si>
    <t xml:space="preserve">7581.632000</t>
  </si>
  <si>
    <t xml:space="preserve">10084.796000</t>
  </si>
  <si>
    <t xml:space="preserve">9124.442000</t>
  </si>
  <si>
    <t xml:space="preserve">8950.266000</t>
  </si>
  <si>
    <t xml:space="preserve">8649.869000</t>
  </si>
  <si>
    <t xml:space="preserve">147453851801</t>
  </si>
  <si>
    <t xml:space="preserve">us-gaap_StockholdersEquityIncludingPortionAttributableToNoncontrollingInterestAbstract</t>
  </si>
  <si>
    <t xml:space="preserve">Stockholders’ equity:</t>
  </si>
  <si>
    <t xml:space="preserve">147453851719</t>
  </si>
  <si>
    <t xml:space="preserve">us-gaap_ConvertibleLongTermNotesPayable</t>
  </si>
  <si>
    <t xml:space="preserve">1052.815000</t>
  </si>
  <si>
    <t xml:space="preserve">1058.737000</t>
  </si>
  <si>
    <t xml:space="preserve">1064.683000</t>
  </si>
  <si>
    <t xml:space="preserve">1070.692000</t>
  </si>
  <si>
    <t xml:space="preserve">1076.727000</t>
  </si>
  <si>
    <t xml:space="preserve">1082.799000</t>
  </si>
  <si>
    <t xml:space="preserve">1088.910000</t>
  </si>
  <si>
    <t xml:space="preserve">1088.097000</t>
  </si>
  <si>
    <t xml:space="preserve">1095.104000</t>
  </si>
  <si>
    <t xml:space="preserve">1102.150000</t>
  </si>
  <si>
    <t xml:space="preserve">1109.236000</t>
  </si>
  <si>
    <t xml:space="preserve">147445432280</t>
  </si>
  <si>
    <t xml:space="preserve">us-gaap_TemporaryEquityAbstract</t>
  </si>
  <si>
    <t xml:space="preserve">Temporary equity:</t>
  </si>
  <si>
    <t xml:space="preserve">147453851788</t>
  </si>
  <si>
    <t xml:space="preserve">us-gaap_TemporaryEquityCarryingAmountAttributableToParent</t>
  </si>
  <si>
    <t xml:space="preserve">Convertible 0.25% senior notes due April 2018</t>
  </si>
  <si>
    <t xml:space="preserve">9.943000</t>
  </si>
  <si>
    <t xml:space="preserve">6.178000</t>
  </si>
  <si>
    <t xml:space="preserve">1.882000</t>
  </si>
  <si>
    <t xml:space="preserve">17.223000</t>
  </si>
  <si>
    <t xml:space="preserve">10.797000</t>
  </si>
  <si>
    <t xml:space="preserve">147412266840</t>
  </si>
  <si>
    <t xml:space="preserve">us-gaap_PreferredStockValue</t>
  </si>
  <si>
    <t xml:space="preserve">Preferred stock, $0.001 par value; 5,000 shares authorized and none issued and outstanding</t>
  </si>
  <si>
    <t xml:space="preserve">147453851814</t>
  </si>
  <si>
    <t xml:space="preserve">us-gaap_CommonStockValue</t>
  </si>
  <si>
    <t xml:space="preserve">Common stock, $0.001 par value; 1,600 shares authorized, 770 and 730 issued and outstanding at January 31, 2019 and 2018, respectively</t>
  </si>
  <si>
    <t xml:space="preserve">0.614000</t>
  </si>
  <si>
    <t xml:space="preserve">0.619000</t>
  </si>
  <si>
    <t xml:space="preserve">0.631000</t>
  </si>
  <si>
    <t xml:space="preserve">0.651000</t>
  </si>
  <si>
    <t xml:space="preserve">0.656000</t>
  </si>
  <si>
    <t xml:space="preserve">0.660000</t>
  </si>
  <si>
    <t xml:space="preserve">0.664000</t>
  </si>
  <si>
    <t xml:space="preserve">0.671000</t>
  </si>
  <si>
    <t xml:space="preserve">0.678000</t>
  </si>
  <si>
    <t xml:space="preserve">0.685000</t>
  </si>
  <si>
    <t xml:space="preserve">0.697000</t>
  </si>
  <si>
    <t xml:space="preserve">0.708000</t>
  </si>
  <si>
    <t xml:space="preserve">0.712000</t>
  </si>
  <si>
    <t xml:space="preserve">0.719000</t>
  </si>
  <si>
    <t xml:space="preserve">0.722000</t>
  </si>
  <si>
    <t xml:space="preserve">147453851827</t>
  </si>
  <si>
    <t xml:space="preserve">us-gaap_AdditionalPaidInCapitalCommonStock</t>
  </si>
  <si>
    <t xml:space="preserve">Additional paid-in capital</t>
  </si>
  <si>
    <t xml:space="preserve">3556.070000</t>
  </si>
  <si>
    <t xml:space="preserve">3789.942000</t>
  </si>
  <si>
    <t xml:space="preserve">4331.314000</t>
  </si>
  <si>
    <t xml:space="preserve">4604.485000</t>
  </si>
  <si>
    <t xml:space="preserve">4864.652000</t>
  </si>
  <si>
    <t xml:space="preserve">5165.892000</t>
  </si>
  <si>
    <t xml:space="preserve">5410.377000</t>
  </si>
  <si>
    <t xml:space="preserve">5705.386000</t>
  </si>
  <si>
    <t xml:space="preserve">6217.946000</t>
  </si>
  <si>
    <t xml:space="preserve">6519.267000</t>
  </si>
  <si>
    <t xml:space="preserve">7281.753000</t>
  </si>
  <si>
    <t xml:space="preserve">8040.170000</t>
  </si>
  <si>
    <t xml:space="preserve">8398.380000</t>
  </si>
  <si>
    <t xml:space="preserve">8889.441000</t>
  </si>
  <si>
    <t xml:space="preserve">9230.081000</t>
  </si>
  <si>
    <t xml:space="preserve">147453851842</t>
  </si>
  <si>
    <t xml:space="preserve">us-gaap_AccumulatedOtherComprehensiveIncomeLossNetOfTax</t>
  </si>
  <si>
    <t xml:space="preserve">Accumulated other comprehensive loss</t>
  </si>
  <si>
    <t xml:space="preserve">15.298000</t>
  </si>
  <si>
    <t xml:space="preserve">11.163000</t>
  </si>
  <si>
    <t xml:space="preserve">-1.251000</t>
  </si>
  <si>
    <t xml:space="preserve">-24.108000</t>
  </si>
  <si>
    <t xml:space="preserve">-28.352000</t>
  </si>
  <si>
    <t xml:space="preserve">-28.144000</t>
  </si>
  <si>
    <t xml:space="preserve">-33.325000</t>
  </si>
  <si>
    <t xml:space="preserve">-49.917000</t>
  </si>
  <si>
    <t xml:space="preserve">-28.577000</t>
  </si>
  <si>
    <t xml:space="preserve">-11.215000</t>
  </si>
  <si>
    <t xml:space="preserve">-62.943000</t>
  </si>
  <si>
    <t xml:space="preserve">-75.841000</t>
  </si>
  <si>
    <t xml:space="preserve">9.513000</t>
  </si>
  <si>
    <t xml:space="preserve">17.535000</t>
  </si>
  <si>
    <t xml:space="preserve">3.554000</t>
  </si>
  <si>
    <t xml:space="preserve">147453851856</t>
  </si>
  <si>
    <t xml:space="preserve">us-gaap_RetainedEarningsAccumulatedDeficit</t>
  </si>
  <si>
    <t xml:space="preserve">Retained earnings</t>
  </si>
  <si>
    <t xml:space="preserve">-440.068000</t>
  </si>
  <si>
    <t xml:space="preserve">-501.156000</t>
  </si>
  <si>
    <t xml:space="preserve">-540.080000</t>
  </si>
  <si>
    <t xml:space="preserve">-605.845000</t>
  </si>
  <si>
    <t xml:space="preserve">-601.753000</t>
  </si>
  <si>
    <t xml:space="preserve">-602.605000</t>
  </si>
  <si>
    <t xml:space="preserve">-627.762000</t>
  </si>
  <si>
    <t xml:space="preserve">-653.271000</t>
  </si>
  <si>
    <t xml:space="preserve">-605.783000</t>
  </si>
  <si>
    <t xml:space="preserve">-376.161000</t>
  </si>
  <si>
    <t xml:space="preserve">-413.470000</t>
  </si>
  <si>
    <t xml:space="preserve">-464.910000</t>
  </si>
  <si>
    <t xml:space="preserve">-474.117000</t>
  </si>
  <si>
    <t xml:space="preserve">-456.381000</t>
  </si>
  <si>
    <t xml:space="preserve">-404.987000</t>
  </si>
  <si>
    <t xml:space="preserve">147453851870</t>
  </si>
  <si>
    <t xml:space="preserve">us-gaap_StockholdersEquity</t>
  </si>
  <si>
    <t xml:space="preserve">Total stockholders’ equity</t>
  </si>
  <si>
    <t xml:space="preserve">3131.914000</t>
  </si>
  <si>
    <t xml:space="preserve">3300.568000</t>
  </si>
  <si>
    <t xml:space="preserve">3790.614000</t>
  </si>
  <si>
    <t xml:space="preserve">3975.183000</t>
  </si>
  <si>
    <t xml:space="preserve">4235.203000</t>
  </si>
  <si>
    <t xml:space="preserve">4535.803000</t>
  </si>
  <si>
    <t xml:space="preserve">4749.954000</t>
  </si>
  <si>
    <t xml:space="preserve">5002.869000</t>
  </si>
  <si>
    <t xml:space="preserve">5584.264000</t>
  </si>
  <si>
    <t xml:space="preserve">6132.576000</t>
  </si>
  <si>
    <t xml:space="preserve">6806.037000</t>
  </si>
  <si>
    <t xml:space="preserve">7500.127000</t>
  </si>
  <si>
    <t xml:space="preserve">7934.488000</t>
  </si>
  <si>
    <t xml:space="preserve">8451.314000</t>
  </si>
  <si>
    <t xml:space="preserve">8829.370000</t>
  </si>
  <si>
    <t xml:space="preserve">147453851884</t>
  </si>
  <si>
    <t xml:space="preserve">us-gaap_LiabilitiesAndStockholdersEquity</t>
  </si>
  <si>
    <t xml:space="preserve">Total liabilities and stockholders’ equity</t>
  </si>
  <si>
    <t xml:space="preserve">1474121557739</t>
  </si>
  <si>
    <t xml:space="preserve">virtua_1474121557739</t>
  </si>
  <si>
    <t xml:space="preserve">1474121557780</t>
  </si>
  <si>
    <t xml:space="preserve">virtua_1474121557780</t>
  </si>
  <si>
    <t xml:space="preserve">Virtua Validations</t>
  </si>
  <si>
    <t xml:space="preserve">1474121557833</t>
  </si>
  <si>
    <t xml:space="preserve">virtua_1474121557833</t>
  </si>
  <si>
    <t xml:space="preserve">Thousand</t>
  </si>
  <si>
    <t xml:space="preserve">1474121557911</t>
  </si>
  <si>
    <t xml:space="preserve">virtua_1474121557911</t>
  </si>
  <si>
    <t xml:space="preserve">Total  assets</t>
  </si>
  <si>
    <t xml:space="preserve">1474121649239</t>
  </si>
  <si>
    <t xml:space="preserve">virtua_1474121649239</t>
  </si>
  <si>
    <t xml:space="preserve">147412174888</t>
  </si>
  <si>
    <t xml:space="preserve">virtua_147412174888</t>
  </si>
  <si>
    <t xml:space="preserve">1474121746881</t>
  </si>
  <si>
    <t xml:space="preserve">virtua_1474121746881</t>
  </si>
  <si>
    <t xml:space="preserve">1474121756457</t>
  </si>
  <si>
    <t xml:space="preserve">virtua_1474121756457</t>
  </si>
  <si>
    <t xml:space="preserve">Total liabilities, temporary equity and stockholders’ equity</t>
  </si>
  <si>
    <t xml:space="preserve">14741131751</t>
  </si>
  <si>
    <t xml:space="preserve">virtua_14741131751</t>
  </si>
  <si>
    <t xml:space="preserve">Validation</t>
  </si>
  <si>
    <t xml:space="preserve">14741131765</t>
  </si>
  <si>
    <t xml:space="preserve">Total assets - Tally</t>
  </si>
  <si>
    <t xml:space="preserve">147411317111</t>
  </si>
  <si>
    <t xml:space="preserve">Total current assets - Tally</t>
  </si>
  <si>
    <t xml:space="preserve">147411317145</t>
  </si>
  <si>
    <t xml:space="preserve">Total liabilities and stockholders’ equity - Tally</t>
  </si>
  <si>
    <t xml:space="preserve">147411317184</t>
  </si>
  <si>
    <t xml:space="preserve">Total liabilities - Tally</t>
  </si>
  <si>
    <t xml:space="preserve">147411317217</t>
  </si>
  <si>
    <t xml:space="preserve">Total current liabilities - Tally</t>
  </si>
  <si>
    <t xml:space="preserve">147411317253</t>
  </si>
  <si>
    <t xml:space="preserve">Total stockholders’ equity - Tally</t>
  </si>
  <si>
    <t xml:space="preserve">147453851897</t>
  </si>
  <si>
    <t xml:space="preserve">us-gaap_IncomeStatementAbstract</t>
  </si>
  <si>
    <t xml:space="preserve">us-gaap_RevenuesAbstract</t>
  </si>
  <si>
    <t xml:space="preserve">Revenues:</t>
  </si>
  <si>
    <t xml:space="preserve">14744532871</t>
  </si>
  <si>
    <t xml:space="preserve">crm_SubscriptionandSupportMember</t>
  </si>
  <si>
    <t xml:space="preserve">us-gaap_RevenueFromContractWithCustomerExcludingAssessedTax</t>
  </si>
  <si>
    <t xml:space="preserve">Duration</t>
  </si>
  <si>
    <t xml:space="preserve">Subscription and support</t>
  </si>
  <si>
    <t xml:space="preserve">1147.306000</t>
  </si>
  <si>
    <t xml:space="preserve">1232.587000</t>
  </si>
  <si>
    <t xml:space="preserve">1288.513000</t>
  </si>
  <si>
    <t xml:space="preserve">1345.358000</t>
  </si>
  <si>
    <t xml:space="preserve">5013.764000</t>
  </si>
  <si>
    <t xml:space="preserve">1405.287000</t>
  </si>
  <si>
    <t xml:space="preserve">1521.319000</t>
  </si>
  <si>
    <t xml:space="preserve">1596.333000</t>
  </si>
  <si>
    <t xml:space="preserve">1682.660000</t>
  </si>
  <si>
    <t xml:space="preserve">6205.599000</t>
  </si>
  <si>
    <t xml:space="preserve">1775.493000</t>
  </si>
  <si>
    <t xml:space="preserve">1886.080000</t>
  </si>
  <si>
    <t xml:space="preserve">1983.981000</t>
  </si>
  <si>
    <t xml:space="preserve">2110.651000</t>
  </si>
  <si>
    <t xml:space="preserve">2379.893000</t>
  </si>
  <si>
    <t xml:space="preserve">3668.406000</t>
  </si>
  <si>
    <t xml:space="preserve">2926.606000</t>
  </si>
  <si>
    <t xml:space="preserve">4522.939000</t>
  </si>
  <si>
    <t xml:space="preserve">3661.573000</t>
  </si>
  <si>
    <t xml:space="preserve">5645.554000</t>
  </si>
  <si>
    <t xml:space="preserve">1474453332</t>
  </si>
  <si>
    <t xml:space="preserve">crm_ProfessionalServicesandOtherMember</t>
  </si>
  <si>
    <t xml:space="preserve">Professional services and other
</t>
  </si>
  <si>
    <t xml:space="preserve">79.466000</t>
  </si>
  <si>
    <t xml:space="preserve">85.964000</t>
  </si>
  <si>
    <t xml:space="preserve">95.142000</t>
  </si>
  <si>
    <t xml:space="preserve">99.250000</t>
  </si>
  <si>
    <t xml:space="preserve">359.822000</t>
  </si>
  <si>
    <t xml:space="preserve">105.880000</t>
  </si>
  <si>
    <t xml:space="preserve">113.365000</t>
  </si>
  <si>
    <t xml:space="preserve">115.634000</t>
  </si>
  <si>
    <t xml:space="preserve">126.738000</t>
  </si>
  <si>
    <t xml:space="preserve">461.617000</t>
  </si>
  <si>
    <t xml:space="preserve">141.110000</t>
  </si>
  <si>
    <t xml:space="preserve">150.538000</t>
  </si>
  <si>
    <t xml:space="preserve">160.794000</t>
  </si>
  <si>
    <t xml:space="preserve">183.337000</t>
  </si>
  <si>
    <t xml:space="preserve">165.430000</t>
  </si>
  <si>
    <t xml:space="preserve">260.572000</t>
  </si>
  <si>
    <t xml:space="preserve">219.245000</t>
  </si>
  <si>
    <t xml:space="preserve">334.879000</t>
  </si>
  <si>
    <t xml:space="preserve">291.648000</t>
  </si>
  <si>
    <t xml:space="preserve">452.442000</t>
  </si>
  <si>
    <t xml:space="preserve">14744532723</t>
  </si>
  <si>
    <t xml:space="preserve">Total revenues</t>
  </si>
  <si>
    <t xml:space="preserve">1226.772000</t>
  </si>
  <si>
    <t xml:space="preserve">1318.551000</t>
  </si>
  <si>
    <t xml:space="preserve">1383.655000</t>
  </si>
  <si>
    <t xml:space="preserve">1444.608000</t>
  </si>
  <si>
    <t xml:space="preserve">5373.586000</t>
  </si>
  <si>
    <t xml:space="preserve">1511.167000</t>
  </si>
  <si>
    <t xml:space="preserve">1634.684000</t>
  </si>
  <si>
    <t xml:space="preserve">1711.967000</t>
  </si>
  <si>
    <t xml:space="preserve">1809.398000</t>
  </si>
  <si>
    <t xml:space="preserve">6667.216000</t>
  </si>
  <si>
    <t xml:space="preserve">1916.603000</t>
  </si>
  <si>
    <t xml:space="preserve">2036.618000</t>
  </si>
  <si>
    <t xml:space="preserve">2144.775000</t>
  </si>
  <si>
    <t xml:space="preserve">2293.988000</t>
  </si>
  <si>
    <t xml:space="preserve">2545.323000</t>
  </si>
  <si>
    <t xml:space="preserve">3928.978000</t>
  </si>
  <si>
    <t xml:space="preserve">3145.851000</t>
  </si>
  <si>
    <t xml:space="preserve">4857.818000</t>
  </si>
  <si>
    <t xml:space="preserve">3953.221000</t>
  </si>
  <si>
    <t xml:space="preserve">6097.996000</t>
  </si>
  <si>
    <t xml:space="preserve">147453851921</t>
  </si>
  <si>
    <t xml:space="preserve">us-gaap_CostOfRevenueAbstract</t>
  </si>
  <si>
    <t xml:space="preserve">Cost of revenues:</t>
  </si>
  <si>
    <t xml:space="preserve">14744532936</t>
  </si>
  <si>
    <t xml:space="preserve">us-gaap_CostOfGoodsAndServicesSold</t>
  </si>
  <si>
    <t xml:space="preserve">Subscription and support
</t>
  </si>
  <si>
    <t xml:space="preserve">208.947000</t>
  </si>
  <si>
    <t xml:space="preserve">218.918000</t>
  </si>
  <si>
    <t xml:space="preserve">238.746000</t>
  </si>
  <si>
    <t xml:space="preserve">258.027000</t>
  </si>
  <si>
    <t xml:space="preserve">924.638000</t>
  </si>
  <si>
    <t xml:space="preserve">274.241000</t>
  </si>
  <si>
    <t xml:space="preserve">292.737000</t>
  </si>
  <si>
    <t xml:space="preserve">303.045000</t>
  </si>
  <si>
    <t xml:space="preserve">318.944000</t>
  </si>
  <si>
    <t xml:space="preserve">1241.692000</t>
  </si>
  <si>
    <t xml:space="preserve">351.101000</t>
  </si>
  <si>
    <t xml:space="preserve">376.456000</t>
  </si>
  <si>
    <t xml:space="preserve">426.487000</t>
  </si>
  <si>
    <t xml:space="preserve">463.271000</t>
  </si>
  <si>
    <t xml:space="preserve">427.865000</t>
  </si>
  <si>
    <t xml:space="preserve">666.611000</t>
  </si>
  <si>
    <t xml:space="preserve">566.978000</t>
  </si>
  <si>
    <t xml:space="preserve">870.023000</t>
  </si>
  <si>
    <t xml:space="preserve">727.557000</t>
  </si>
  <si>
    <t xml:space="preserve">1154.044000</t>
  </si>
  <si>
    <t xml:space="preserve">1474453397</t>
  </si>
  <si>
    <t xml:space="preserve">83.358000</t>
  </si>
  <si>
    <t xml:space="preserve">88.913000</t>
  </si>
  <si>
    <t xml:space="preserve">94.465000</t>
  </si>
  <si>
    <t xml:space="preserve">97.896000</t>
  </si>
  <si>
    <t xml:space="preserve">364.632000</t>
  </si>
  <si>
    <t xml:space="preserve">107.561000</t>
  </si>
  <si>
    <t xml:space="preserve">112.647000</t>
  </si>
  <si>
    <t xml:space="preserve">120.638000</t>
  </si>
  <si>
    <t xml:space="preserve">124.735000</t>
  </si>
  <si>
    <t xml:space="preserve">412.856000</t>
  </si>
  <si>
    <t xml:space="preserve">145.880000</t>
  </si>
  <si>
    <t xml:space="preserve">149.123000</t>
  </si>
  <si>
    <t xml:space="preserve">159.035000</t>
  </si>
  <si>
    <t xml:space="preserve">162.686000</t>
  </si>
  <si>
    <t xml:space="preserve">172.271000</t>
  </si>
  <si>
    <t xml:space="preserve">266.736000</t>
  </si>
  <si>
    <t xml:space="preserve">220.208000</t>
  </si>
  <si>
    <t xml:space="preserve">340.846000</t>
  </si>
  <si>
    <t xml:space="preserve">295.003000</t>
  </si>
  <si>
    <t xml:space="preserve">454.038000</t>
  </si>
  <si>
    <t xml:space="preserve">14744532764</t>
  </si>
  <si>
    <t xml:space="preserve">Total cost of revenues</t>
  </si>
  <si>
    <t xml:space="preserve">292.305000</t>
  </si>
  <si>
    <t xml:space="preserve">307.831000</t>
  </si>
  <si>
    <t xml:space="preserve">333.211000</t>
  </si>
  <si>
    <t xml:space="preserve">355.923000</t>
  </si>
  <si>
    <t xml:space="preserve">1289.270000</t>
  </si>
  <si>
    <t xml:space="preserve">381.802000</t>
  </si>
  <si>
    <t xml:space="preserve">405.384000</t>
  </si>
  <si>
    <t xml:space="preserve">423.683000</t>
  </si>
  <si>
    <t xml:space="preserve">443.679000</t>
  </si>
  <si>
    <t xml:space="preserve">1654.548000</t>
  </si>
  <si>
    <t xml:space="preserve">496.981000</t>
  </si>
  <si>
    <t xml:space="preserve">525.579000</t>
  </si>
  <si>
    <t xml:space="preserve">585.522000</t>
  </si>
  <si>
    <t xml:space="preserve">625.957000</t>
  </si>
  <si>
    <t xml:space="preserve">600.136000</t>
  </si>
  <si>
    <t xml:space="preserve">933.347000</t>
  </si>
  <si>
    <t xml:space="preserve">787.186000</t>
  </si>
  <si>
    <t xml:space="preserve">1210.869000</t>
  </si>
  <si>
    <t xml:space="preserve">1022.560000</t>
  </si>
  <si>
    <t xml:space="preserve">1608.082000</t>
  </si>
  <si>
    <t xml:space="preserve">147453851946</t>
  </si>
  <si>
    <t xml:space="preserve">us-gaap_GrossProfit</t>
  </si>
  <si>
    <t xml:space="preserve">Gross profit</t>
  </si>
  <si>
    <t xml:space="preserve">934.467000</t>
  </si>
  <si>
    <t xml:space="preserve">1010.720000</t>
  </si>
  <si>
    <t xml:space="preserve">1050.444000</t>
  </si>
  <si>
    <t xml:space="preserve">1088.685000</t>
  </si>
  <si>
    <t xml:space="preserve">4084.316000</t>
  </si>
  <si>
    <t xml:space="preserve">1129.365000</t>
  </si>
  <si>
    <t xml:space="preserve">1229.300000</t>
  </si>
  <si>
    <t xml:space="preserve">1288.284000</t>
  </si>
  <si>
    <t xml:space="preserve">1365.719000</t>
  </si>
  <si>
    <t xml:space="preserve">5012.668000</t>
  </si>
  <si>
    <t xml:space="preserve">1419.622000</t>
  </si>
  <si>
    <t xml:space="preserve">1511.039000</t>
  </si>
  <si>
    <t xml:space="preserve">1559.253000</t>
  </si>
  <si>
    <t xml:space="preserve">1668.031000</t>
  </si>
  <si>
    <t xml:space="preserve">1945.187000</t>
  </si>
  <si>
    <t xml:space="preserve">2995.631000</t>
  </si>
  <si>
    <t xml:space="preserve">2358.665000</t>
  </si>
  <si>
    <t xml:space="preserve">3646.949000</t>
  </si>
  <si>
    <t xml:space="preserve">2930.661000</t>
  </si>
  <si>
    <t xml:space="preserve">4489.914000</t>
  </si>
  <si>
    <t xml:space="preserve">147453851952</t>
  </si>
  <si>
    <t xml:space="preserve">us-gaap_OperatingExpensesAbstract</t>
  </si>
  <si>
    <t xml:space="preserve">Operating expenses:</t>
  </si>
  <si>
    <t xml:space="preserve">147453851958</t>
  </si>
  <si>
    <t xml:space="preserve">us-gaap_ResearchAndDevelopmentExpense</t>
  </si>
  <si>
    <t xml:space="preserve">Research and development</t>
  </si>
  <si>
    <t xml:space="preserve">188.358000</t>
  </si>
  <si>
    <t xml:space="preserve">203.109000</t>
  </si>
  <si>
    <t xml:space="preserve">195.460000</t>
  </si>
  <si>
    <t xml:space="preserve">205.990000</t>
  </si>
  <si>
    <t xml:space="preserve">792.917000</t>
  </si>
  <si>
    <t xml:space="preserve">222.128000</t>
  </si>
  <si>
    <t xml:space="preserve">234.100000</t>
  </si>
  <si>
    <t xml:space="preserve">239.212000</t>
  </si>
  <si>
    <t xml:space="preserve">250.860000</t>
  </si>
  <si>
    <t xml:space="preserve">946.300000</t>
  </si>
  <si>
    <t xml:space="preserve">260.970000</t>
  </si>
  <si>
    <t xml:space="preserve">291.506000</t>
  </si>
  <si>
    <t xml:space="preserve">311.459000</t>
  </si>
  <si>
    <t xml:space="preserve">344.192000</t>
  </si>
  <si>
    <t xml:space="preserve">391.467000</t>
  </si>
  <si>
    <t xml:space="preserve">586.927000</t>
  </si>
  <si>
    <t xml:space="preserve">456.228000</t>
  </si>
  <si>
    <t xml:space="preserve">695.440000</t>
  </si>
  <si>
    <t xml:space="preserve">552.476000</t>
  </si>
  <si>
    <t xml:space="preserve">863.935000</t>
  </si>
  <si>
    <t xml:space="preserve">147453851964</t>
  </si>
  <si>
    <t xml:space="preserve">us-gaap_SellingAndMarketingExpense</t>
  </si>
  <si>
    <t xml:space="preserve">Marketing and sales</t>
  </si>
  <si>
    <t xml:space="preserve">639.355000</t>
  </si>
  <si>
    <t xml:space="preserve">671.958000</t>
  </si>
  <si>
    <t xml:space="preserve">709.643000</t>
  </si>
  <si>
    <t xml:space="preserve">736.140000</t>
  </si>
  <si>
    <t xml:space="preserve">2757.096000</t>
  </si>
  <si>
    <t xml:space="preserve">736.938000</t>
  </si>
  <si>
    <t xml:space="preserve">793.691000</t>
  </si>
  <si>
    <t xml:space="preserve">818.820000</t>
  </si>
  <si>
    <t xml:space="preserve">890.375000</t>
  </si>
  <si>
    <t xml:space="preserve">3239.824000</t>
  </si>
  <si>
    <t xml:space="preserve">895.860000</t>
  </si>
  <si>
    <t xml:space="preserve">934.931000</t>
  </si>
  <si>
    <t xml:space="preserve">997.993000</t>
  </si>
  <si>
    <t xml:space="preserve">1089.243000</t>
  </si>
  <si>
    <t xml:space="preserve">1311.313000</t>
  </si>
  <si>
    <t xml:space="preserve">2020.956000</t>
  </si>
  <si>
    <t xml:space="preserve">1530.629000</t>
  </si>
  <si>
    <t xml:space="preserve">2349.449000</t>
  </si>
  <si>
    <t xml:space="preserve">1830.791000</t>
  </si>
  <si>
    <t xml:space="preserve">2828.784000</t>
  </si>
  <si>
    <t xml:space="preserve">147453851970</t>
  </si>
  <si>
    <t xml:space="preserve">us-gaap_GeneralAndAdministrativeExpense</t>
  </si>
  <si>
    <t xml:space="preserve">General and administrative</t>
  </si>
  <si>
    <t xml:space="preserve">162.095000</t>
  </si>
  <si>
    <t xml:space="preserve">169.087000</t>
  </si>
  <si>
    <t xml:space="preserve">167.383000</t>
  </si>
  <si>
    <t xml:space="preserve">181.371000</t>
  </si>
  <si>
    <t xml:space="preserve">679.936000</t>
  </si>
  <si>
    <t xml:space="preserve">175.811000</t>
  </si>
  <si>
    <t xml:space="preserve">181.685000</t>
  </si>
  <si>
    <t xml:space="preserve">186.818000</t>
  </si>
  <si>
    <t xml:space="preserve">203.924000</t>
  </si>
  <si>
    <t xml:space="preserve">748.238000</t>
  </si>
  <si>
    <t xml:space="preserve">210.806000</t>
  </si>
  <si>
    <t xml:space="preserve">252.051000</t>
  </si>
  <si>
    <t xml:space="preserve">246.765000</t>
  </si>
  <si>
    <t xml:space="preserve">257.941000</t>
  </si>
  <si>
    <t xml:space="preserve">331.182000</t>
  </si>
  <si>
    <t xml:space="preserve">498.565000</t>
  </si>
  <si>
    <t xml:space="preserve">357.496000</t>
  </si>
  <si>
    <t xml:space="preserve">544.314000</t>
  </si>
  <si>
    <t xml:space="preserve">462.857000</t>
  </si>
  <si>
    <t xml:space="preserve">709.622000</t>
  </si>
  <si>
    <t xml:space="preserve">147461410899</t>
  </si>
  <si>
    <t xml:space="preserve">us-gaap_GainLossOnContractTermination</t>
  </si>
  <si>
    <t xml:space="preserve">Operating lease termination resulting from purchase of 50 Fremont</t>
  </si>
  <si>
    <t xml:space="preserve">-36.617000</t>
  </si>
  <si>
    <t xml:space="preserve">147453851976</t>
  </si>
  <si>
    <t xml:space="preserve">us-gaap_OperatingExpenses</t>
  </si>
  <si>
    <t xml:space="preserve">Total operating expenses</t>
  </si>
  <si>
    <t xml:space="preserve">989.808000</t>
  </si>
  <si>
    <t xml:space="preserve">1044.154000</t>
  </si>
  <si>
    <t xml:space="preserve">1072.486000</t>
  </si>
  <si>
    <t xml:space="preserve">1123.501000</t>
  </si>
  <si>
    <t xml:space="preserve">4229.949000</t>
  </si>
  <si>
    <t xml:space="preserve">1098.260000</t>
  </si>
  <si>
    <t xml:space="preserve">1209.476000</t>
  </si>
  <si>
    <t xml:space="preserve">1244.850000</t>
  </si>
  <si>
    <t xml:space="preserve">1345.159000</t>
  </si>
  <si>
    <t xml:space="preserve">4897.745000</t>
  </si>
  <si>
    <t xml:space="preserve">1367.636000</t>
  </si>
  <si>
    <t xml:space="preserve">1478.488000</t>
  </si>
  <si>
    <t xml:space="preserve">1556.217000</t>
  </si>
  <si>
    <t xml:space="preserve">1691.376000</t>
  </si>
  <si>
    <t xml:space="preserve">2033.962000</t>
  </si>
  <si>
    <t xml:space="preserve">3106.448000</t>
  </si>
  <si>
    <t xml:space="preserve">2307.736000</t>
  </si>
  <si>
    <t xml:space="preserve">3552.586000</t>
  </si>
  <si>
    <t xml:space="preserve">2846.124000</t>
  </si>
  <si>
    <t xml:space="preserve">4402.341000</t>
  </si>
  <si>
    <t xml:space="preserve">147453851982</t>
  </si>
  <si>
    <t xml:space="preserve">us-gaap_OperatingIncomeLoss</t>
  </si>
  <si>
    <t xml:space="preserve">Income from operations</t>
  </si>
  <si>
    <t xml:space="preserve">-55.341000</t>
  </si>
  <si>
    <t xml:space="preserve">-33.434000</t>
  </si>
  <si>
    <t xml:space="preserve">-22.042000</t>
  </si>
  <si>
    <t xml:space="preserve">-34.816000</t>
  </si>
  <si>
    <t xml:space="preserve">-145.633000</t>
  </si>
  <si>
    <t xml:space="preserve">31.105000</t>
  </si>
  <si>
    <t xml:space="preserve">19.824000</t>
  </si>
  <si>
    <t xml:space="preserve">43.434000</t>
  </si>
  <si>
    <t xml:space="preserve">20.560000</t>
  </si>
  <si>
    <t xml:space="preserve">114.923000</t>
  </si>
  <si>
    <t xml:space="preserve">51.986000</t>
  </si>
  <si>
    <t xml:space="preserve">32.551000</t>
  </si>
  <si>
    <t xml:space="preserve">3.036000</t>
  </si>
  <si>
    <t xml:space="preserve">-23.345000</t>
  </si>
  <si>
    <t xml:space="preserve">-88.775000</t>
  </si>
  <si>
    <t xml:space="preserve">-110.817000</t>
  </si>
  <si>
    <t xml:space="preserve">50.929000</t>
  </si>
  <si>
    <t xml:space="preserve">94.363000</t>
  </si>
  <si>
    <t xml:space="preserve">84.537000</t>
  </si>
  <si>
    <t xml:space="preserve">87.573000</t>
  </si>
  <si>
    <t xml:space="preserve">147453851988</t>
  </si>
  <si>
    <t xml:space="preserve">us-gaap_InvestmentIncomeNet</t>
  </si>
  <si>
    <t xml:space="preserve">Investment income</t>
  </si>
  <si>
    <t xml:space="preserve">1.778000</t>
  </si>
  <si>
    <t xml:space="preserve">2.655000</t>
  </si>
  <si>
    <t xml:space="preserve">2.622000</t>
  </si>
  <si>
    <t xml:space="preserve">2.983000</t>
  </si>
  <si>
    <t xml:space="preserve">10.038000</t>
  </si>
  <si>
    <t xml:space="preserve">4.561000</t>
  </si>
  <si>
    <t xml:space="preserve">3.283000</t>
  </si>
  <si>
    <t xml:space="preserve">3.507000</t>
  </si>
  <si>
    <t xml:space="preserve">3.990000</t>
  </si>
  <si>
    <t xml:space="preserve">15.341000</t>
  </si>
  <si>
    <t xml:space="preserve">8.122000</t>
  </si>
  <si>
    <t xml:space="preserve">11.916000</t>
  </si>
  <si>
    <t xml:space="preserve">3.709000</t>
  </si>
  <si>
    <t xml:space="preserve">3.627000</t>
  </si>
  <si>
    <t xml:space="preserve">4.433000</t>
  </si>
  <si>
    <t xml:space="preserve">7.055000</t>
  </si>
  <si>
    <t xml:space="preserve">7.844000</t>
  </si>
  <si>
    <t xml:space="preserve">11.351000</t>
  </si>
  <si>
    <t xml:space="preserve">20.038000</t>
  </si>
  <si>
    <t xml:space="preserve">23.747000</t>
  </si>
  <si>
    <t xml:space="preserve">147453851994</t>
  </si>
  <si>
    <t xml:space="preserve">us-gaap_InterestExpense</t>
  </si>
  <si>
    <t xml:space="preserve">Interest expense</t>
  </si>
  <si>
    <t xml:space="preserve">-20.359000</t>
  </si>
  <si>
    <t xml:space="preserve">-18.314000</t>
  </si>
  <si>
    <t xml:space="preserve">-17.682000</t>
  </si>
  <si>
    <t xml:space="preserve">-16.882000</t>
  </si>
  <si>
    <t xml:space="preserve">-73.237000</t>
  </si>
  <si>
    <t xml:space="preserve">-16.675000</t>
  </si>
  <si>
    <t xml:space="preserve">-18.096000</t>
  </si>
  <si>
    <t xml:space="preserve">-18.249000</t>
  </si>
  <si>
    <t xml:space="preserve">-19.465000</t>
  </si>
  <si>
    <t xml:space="preserve">-72.485000</t>
  </si>
  <si>
    <t xml:space="preserve">-22.011000</t>
  </si>
  <si>
    <t xml:space="preserve">-20.708000</t>
  </si>
  <si>
    <t xml:space="preserve">-21.946000</t>
  </si>
  <si>
    <t xml:space="preserve">-24.323000</t>
  </si>
  <si>
    <t xml:space="preserve">-38.673000</t>
  </si>
  <si>
    <t xml:space="preserve">-56.355000</t>
  </si>
  <si>
    <t xml:space="preserve">-34.771000</t>
  </si>
  <si>
    <t xml:space="preserve">-53.020000</t>
  </si>
  <si>
    <t xml:space="preserve">-42.719000</t>
  </si>
  <si>
    <t xml:space="preserve">-64.665000</t>
  </si>
  <si>
    <t xml:space="preserve">147410833867</t>
  </si>
  <si>
    <t xml:space="preserve">us-gaap_GainLossOnInvestments</t>
  </si>
  <si>
    <t xml:space="preserve">Gains on strategic investments, net</t>
  </si>
  <si>
    <t xml:space="preserve">12.864000</t>
  </si>
  <si>
    <t xml:space="preserve">0.833000</t>
  </si>
  <si>
    <t xml:space="preserve">13.697000</t>
  </si>
  <si>
    <t xml:space="preserve">147465123773</t>
  </si>
  <si>
    <t xml:space="preserve">us-gaap_GainLossOnSaleOfPropertyPlantEquipment</t>
  </si>
  <si>
    <t xml:space="preserve">Gain on sales of land and building improvements</t>
  </si>
  <si>
    <t xml:space="preserve">15.625000</t>
  </si>
  <si>
    <t xml:space="preserve">21.792000</t>
  </si>
  <si>
    <t xml:space="preserve">147465554268</t>
  </si>
  <si>
    <t xml:space="preserve">us-gaap_GainLossOnSaleOfProperties</t>
  </si>
  <si>
    <t xml:space="preserve">1474115139741</t>
  </si>
  <si>
    <t xml:space="preserve">us-gaap_OtherNonoperatingIncomeExpense</t>
  </si>
  <si>
    <t xml:space="preserve">Other income (expense)</t>
  </si>
  <si>
    <t xml:space="preserve">-10.847000</t>
  </si>
  <si>
    <t xml:space="preserve">-3.876000</t>
  </si>
  <si>
    <t xml:space="preserve">-0.372000</t>
  </si>
  <si>
    <t xml:space="preserve">-4.783000</t>
  </si>
  <si>
    <t xml:space="preserve">-19.878000</t>
  </si>
  <si>
    <t xml:space="preserve">-0.918000</t>
  </si>
  <si>
    <t xml:space="preserve">1.947000</t>
  </si>
  <si>
    <t xml:space="preserve">-7.093000</t>
  </si>
  <si>
    <t xml:space="preserve">-9.228000</t>
  </si>
  <si>
    <t xml:space="preserve">-15.292000</t>
  </si>
  <si>
    <t xml:space="preserve">-13.806000</t>
  </si>
  <si>
    <t xml:space="preserve">0.524000</t>
  </si>
  <si>
    <t xml:space="preserve">1.782000</t>
  </si>
  <si>
    <t xml:space="preserve">20.572000</t>
  </si>
  <si>
    <t xml:space="preserve">-14.723000</t>
  </si>
  <si>
    <t xml:space="preserve">-15.095000</t>
  </si>
  <si>
    <t xml:space="preserve">1.029000</t>
  </si>
  <si>
    <t xml:space="preserve">-6.064000</t>
  </si>
  <si>
    <t xml:space="preserve">-13.282000</t>
  </si>
  <si>
    <t xml:space="preserve">-11.500000</t>
  </si>
  <si>
    <t xml:space="preserve">1474538526</t>
  </si>
  <si>
    <t xml:space="preserve">us-gaap_IncomeLossFromContinuingOperationsBeforeIncomeTaxesMinorityInterestAndIncomeLossFromEquityMethodInvestments</t>
  </si>
  <si>
    <t xml:space="preserve">Income before benefit from (provision for) income taxes</t>
  </si>
  <si>
    <t xml:space="preserve">-84.769000</t>
  </si>
  <si>
    <t xml:space="preserve">-52.969000</t>
  </si>
  <si>
    <t xml:space="preserve">-21.849000</t>
  </si>
  <si>
    <t xml:space="preserve">-53.498000</t>
  </si>
  <si>
    <t xml:space="preserve">-213.085000</t>
  </si>
  <si>
    <t xml:space="preserve">18.073000</t>
  </si>
  <si>
    <t xml:space="preserve">6.958000</t>
  </si>
  <si>
    <t xml:space="preserve">43.391000</t>
  </si>
  <si>
    <t xml:space="preserve">-4.143000</t>
  </si>
  <si>
    <t xml:space="preserve">64.279000</t>
  </si>
  <si>
    <t xml:space="preserve">37.155000</t>
  </si>
  <si>
    <t xml:space="preserve">24.283000</t>
  </si>
  <si>
    <t xml:space="preserve">-12.586000</t>
  </si>
  <si>
    <t xml:space="preserve">-23.469000</t>
  </si>
  <si>
    <t xml:space="preserve">-137.738000</t>
  </si>
  <si>
    <t xml:space="preserve">-159.587000</t>
  </si>
  <si>
    <t xml:space="preserve">25.031000</t>
  </si>
  <si>
    <t xml:space="preserve">68.422000</t>
  </si>
  <si>
    <t xml:space="preserve">61.438000</t>
  </si>
  <si>
    <t xml:space="preserve">48.852000</t>
  </si>
  <si>
    <t xml:space="preserve">14745385213</t>
  </si>
  <si>
    <t xml:space="preserve">us-gaap_IncomeTaxExpenseBenefit</t>
  </si>
  <si>
    <t xml:space="preserve">Benefit from (provision for) income taxes (3)</t>
  </si>
  <si>
    <t xml:space="preserve">-12.142000</t>
  </si>
  <si>
    <t xml:space="preserve">-8.119000</t>
  </si>
  <si>
    <t xml:space="preserve">-17.075000</t>
  </si>
  <si>
    <t xml:space="preserve">-12.267000</t>
  </si>
  <si>
    <t xml:space="preserve">-49.603000</t>
  </si>
  <si>
    <t xml:space="preserve">-13.981000</t>
  </si>
  <si>
    <t xml:space="preserve">-7.810000</t>
  </si>
  <si>
    <t xml:space="preserve">-68.548000</t>
  </si>
  <si>
    <t xml:space="preserve">-21.366000</t>
  </si>
  <si>
    <t xml:space="preserve">-111.705000</t>
  </si>
  <si>
    <t xml:space="preserve">1.604000</t>
  </si>
  <si>
    <t xml:space="preserve">205.339000</t>
  </si>
  <si>
    <t xml:space="preserve">-24.723000</t>
  </si>
  <si>
    <t xml:space="preserve">-27.971000</t>
  </si>
  <si>
    <t xml:space="preserve">-20.261000</t>
  </si>
  <si>
    <t xml:space="preserve">-37.336000</t>
  </si>
  <si>
    <t xml:space="preserve">-21.791000</t>
  </si>
  <si>
    <t xml:space="preserve">-90.339000</t>
  </si>
  <si>
    <t xml:space="preserve">206.943000</t>
  </si>
  <si>
    <t xml:space="preserve">182.220000</t>
  </si>
  <si>
    <t xml:space="preserve">14745385219</t>
  </si>
  <si>
    <t xml:space="preserve">us-gaap_NetIncomeLoss</t>
  </si>
  <si>
    <t xml:space="preserve">Net income</t>
  </si>
  <si>
    <t xml:space="preserve">-96.911000</t>
  </si>
  <si>
    <t xml:space="preserve">-61.088000</t>
  </si>
  <si>
    <t xml:space="preserve">-38.924000</t>
  </si>
  <si>
    <t xml:space="preserve">-65.765000</t>
  </si>
  <si>
    <t xml:space="preserve">-262.688000</t>
  </si>
  <si>
    <t xml:space="preserve">4.092000</t>
  </si>
  <si>
    <t xml:space="preserve">-0.852000</t>
  </si>
  <si>
    <t xml:space="preserve">-25.157000</t>
  </si>
  <si>
    <t xml:space="preserve">-25.509000</t>
  </si>
  <si>
    <t xml:space="preserve">-47.426000</t>
  </si>
  <si>
    <t xml:space="preserve">38.759000</t>
  </si>
  <si>
    <t xml:space="preserve">229.622000</t>
  </si>
  <si>
    <t xml:space="preserve">-37.309000</t>
  </si>
  <si>
    <t xml:space="preserve">-51.440000</t>
  </si>
  <si>
    <t xml:space="preserve">-157.999000</t>
  </si>
  <si>
    <t xml:space="preserve">-196.923000</t>
  </si>
  <si>
    <t xml:space="preserve">3.240000</t>
  </si>
  <si>
    <t xml:space="preserve">-21.917000</t>
  </si>
  <si>
    <t xml:space="preserve">268.381000</t>
  </si>
  <si>
    <t xml:space="preserve">231.072000</t>
  </si>
  <si>
    <t xml:space="preserve">14745385225</t>
  </si>
  <si>
    <t xml:space="preserve">us-gaap_EarningsPerShareBasic</t>
  </si>
  <si>
    <t xml:space="preserve">PerShare</t>
  </si>
  <si>
    <t xml:space="preserve">Actual</t>
  </si>
  <si>
    <t xml:space="preserve">Basic net income per share (in dollars per share)</t>
  </si>
  <si>
    <t xml:space="preserve">14745385231</t>
  </si>
  <si>
    <t xml:space="preserve">us-gaap_EarningsPerShareDiluted</t>
  </si>
  <si>
    <t xml:space="preserve">Diluted net income per share (in dollars per share)</t>
  </si>
  <si>
    <t xml:space="preserve">14745385237</t>
  </si>
  <si>
    <t xml:space="preserve">us-gaap_WeightedAverageNumberOfSharesOutstandingBasic</t>
  </si>
  <si>
    <t xml:space="preserve">Shares</t>
  </si>
  <si>
    <t xml:space="preserve">Shares used in computing basic net income per share (in shares)</t>
  </si>
  <si>
    <t xml:space="preserve">612.512000</t>
  </si>
  <si>
    <t xml:space="preserve">617.016000</t>
  </si>
  <si>
    <t xml:space="preserve">629.548000</t>
  </si>
  <si>
    <t xml:space="preserve">637.219000</t>
  </si>
  <si>
    <t xml:space="preserve">624.148000</t>
  </si>
  <si>
    <t xml:space="preserve">653.809000</t>
  </si>
  <si>
    <t xml:space="preserve">659.366000</t>
  </si>
  <si>
    <t xml:space="preserve">664.131000</t>
  </si>
  <si>
    <t xml:space="preserve">669.025000</t>
  </si>
  <si>
    <t xml:space="preserve">661.647000</t>
  </si>
  <si>
    <t xml:space="preserve">677.514000</t>
  </si>
  <si>
    <t xml:space="preserve">681.126000</t>
  </si>
  <si>
    <t xml:space="preserve">690.468000</t>
  </si>
  <si>
    <t xml:space="preserve">700.994000</t>
  </si>
  <si>
    <t xml:space="preserve">614.797000</t>
  </si>
  <si>
    <t xml:space="preserve">619.748000</t>
  </si>
  <si>
    <t xml:space="preserve">656.636000</t>
  </si>
  <si>
    <t xml:space="preserve">659.160000</t>
  </si>
  <si>
    <t xml:space="preserve">678.929000</t>
  </si>
  <si>
    <t xml:space="preserve">683.075000</t>
  </si>
  <si>
    <t xml:space="preserve">14745385243</t>
  </si>
  <si>
    <t xml:space="preserve">us-gaap_WeightedAverageNumberOfDilutedSharesOutstanding</t>
  </si>
  <si>
    <t xml:space="preserve">Shares used in computing diluted net income per share (in shares)</t>
  </si>
  <si>
    <t xml:space="preserve">664.310000</t>
  </si>
  <si>
    <t xml:space="preserve">686.799000</t>
  </si>
  <si>
    <t xml:space="preserve">695.968000</t>
  </si>
  <si>
    <t xml:space="preserve">672.231000</t>
  </si>
  <si>
    <t xml:space="preserve">691.714000</t>
  </si>
  <si>
    <t xml:space="preserve">696.257000</t>
  </si>
  <si>
    <t xml:space="preserve">14744532803</t>
  </si>
  <si>
    <t xml:space="preserve">srt_ProductsAndServicesDomain</t>
  </si>
  <si>
    <t xml:space="preserve">14744532836</t>
  </si>
  <si>
    <t xml:space="preserve">us-gaap_StatementLineItems</t>
  </si>
  <si>
    <t xml:space="preserve">14744532904</t>
  </si>
  <si>
    <t xml:space="preserve">14744532969</t>
  </si>
  <si>
    <t xml:space="preserve">Professional services and other</t>
  </si>
  <si>
    <t xml:space="preserve">147445331</t>
  </si>
  <si>
    <t xml:space="preserve">1474453364</t>
  </si>
  <si>
    <t xml:space="preserve">1474121952428</t>
  </si>
  <si>
    <t xml:space="preserve">virtua_1474121952428</t>
  </si>
  <si>
    <t xml:space="preserve">1474121952466</t>
  </si>
  <si>
    <t xml:space="preserve">virtua_1474121952466</t>
  </si>
  <si>
    <t xml:space="preserve">1474121952504</t>
  </si>
  <si>
    <t xml:space="preserve">virtua_1474121952504</t>
  </si>
  <si>
    <t xml:space="preserve">1474121952580</t>
  </si>
  <si>
    <t xml:space="preserve">virtua_1474121952580</t>
  </si>
  <si>
    <t xml:space="preserve">Total cost of revenues
</t>
  </si>
  <si>
    <t xml:space="preserve">1474122030884</t>
  </si>
  <si>
    <t xml:space="preserve">virtua_1474122030884</t>
  </si>
  <si>
    <t xml:space="preserve">1474122039170</t>
  </si>
  <si>
    <t xml:space="preserve">virtua_1474122039170</t>
  </si>
  <si>
    <t xml:space="preserve">1474122059721</t>
  </si>
  <si>
    <t xml:space="preserve">virtua_1474122059721</t>
  </si>
  <si>
    <t xml:space="preserve">Loss from operations</t>
  </si>
  <si>
    <t xml:space="preserve">1474122112785</t>
  </si>
  <si>
    <t xml:space="preserve">virtua_1474122112785</t>
  </si>
  <si>
    <t xml:space="preserve">Loss before provision for income taxes</t>
  </si>
  <si>
    <t xml:space="preserve">1474122122706</t>
  </si>
  <si>
    <t xml:space="preserve">virtua_1474122122706</t>
  </si>
  <si>
    <t xml:space="preserve">Net loss</t>
  </si>
  <si>
    <t xml:space="preserve">1474122138653</t>
  </si>
  <si>
    <t xml:space="preserve">virtua_1474122138653</t>
  </si>
  <si>
    <t xml:space="preserve">Basic net loss per share</t>
  </si>
  <si>
    <t xml:space="preserve">1474122149171</t>
  </si>
  <si>
    <t xml:space="preserve">virtua_1474122149171</t>
  </si>
  <si>
    <t xml:space="preserve">Diluted net loss per share</t>
  </si>
  <si>
    <t xml:space="preserve">147411317302</t>
  </si>
  <si>
    <t xml:space="preserve">virtua_147411317302</t>
  </si>
  <si>
    <t xml:space="preserve">147411317316</t>
  </si>
  <si>
    <t xml:space="preserve">147411317352</t>
  </si>
  <si>
    <t xml:space="preserve">147411317383</t>
  </si>
  <si>
    <t xml:space="preserve">147411317421</t>
  </si>
  <si>
    <t xml:space="preserve">147411317451</t>
  </si>
  <si>
    <t xml:space="preserve">14745385250</t>
  </si>
  <si>
    <t xml:space="preserve">us-gaap_StatementOfCashFlowsAbstract</t>
  </si>
  <si>
    <t xml:space="preserve">us-gaap_NetCashProvidedByUsedInOperatingActivitiesAbstract</t>
  </si>
  <si>
    <t xml:space="preserve">Operating activities:</t>
  </si>
  <si>
    <t xml:space="preserve">14745385256</t>
  </si>
  <si>
    <t xml:space="preserve">14745385262</t>
  </si>
  <si>
    <t xml:space="preserve">us-gaap_AdjustmentsToReconcileNetIncomeLossToCashProvidedByUsedInOperatingActivitiesAbstract</t>
  </si>
  <si>
    <t xml:space="preserve">Adjustments to reconcile net income to net cash provided by operating activities:</t>
  </si>
  <si>
    <t xml:space="preserve">14745385268</t>
  </si>
  <si>
    <t xml:space="preserve">us-gaap_DepreciationAndAmortization</t>
  </si>
  <si>
    <t xml:space="preserve">Depreciation and amortization</t>
  </si>
  <si>
    <t xml:space="preserve">110.808000</t>
  </si>
  <si>
    <t xml:space="preserve">107.596000</t>
  </si>
  <si>
    <t xml:space="preserve">111.954000</t>
  </si>
  <si>
    <t xml:space="preserve">117.938000</t>
  </si>
  <si>
    <t xml:space="preserve">448.296000</t>
  </si>
  <si>
    <t xml:space="preserve">127.927000</t>
  </si>
  <si>
    <t xml:space="preserve">131.675000</t>
  </si>
  <si>
    <t xml:space="preserve">525.750000</t>
  </si>
  <si>
    <t xml:space="preserve">132.772000</t>
  </si>
  <si>
    <t xml:space="preserve">149.361000</t>
  </si>
  <si>
    <t xml:space="preserve">218.404000</t>
  </si>
  <si>
    <t xml:space="preserve">330.358000</t>
  </si>
  <si>
    <t xml:space="preserve">259.602000</t>
  </si>
  <si>
    <t xml:space="preserve">393.838000</t>
  </si>
  <si>
    <t xml:space="preserve">282.133000</t>
  </si>
  <si>
    <t xml:space="preserve">451.479000</t>
  </si>
  <si>
    <t xml:space="preserve">14745385274</t>
  </si>
  <si>
    <t xml:space="preserve">us-gaap_AmortizationOfFinancingCostsAndDiscounts</t>
  </si>
  <si>
    <t xml:space="preserve">Amortization of debt discount and issuance costs</t>
  </si>
  <si>
    <t xml:space="preserve">11.791000</t>
  </si>
  <si>
    <t xml:space="preserve">9.949000</t>
  </si>
  <si>
    <t xml:space="preserve">9.420000</t>
  </si>
  <si>
    <t xml:space="preserve">8.460000</t>
  </si>
  <si>
    <t xml:space="preserve">39.620000</t>
  </si>
  <si>
    <t xml:space="preserve">5.861000</t>
  </si>
  <si>
    <t xml:space="preserve">7.291000</t>
  </si>
  <si>
    <t xml:space="preserve">27.467000</t>
  </si>
  <si>
    <t xml:space="preserve">7.185000</t>
  </si>
  <si>
    <t xml:space="preserve">6.868000</t>
  </si>
  <si>
    <t xml:space="preserve">21.740000</t>
  </si>
  <si>
    <t xml:space="preserve">31.160000</t>
  </si>
  <si>
    <t xml:space="preserve">13.152000</t>
  </si>
  <si>
    <t xml:space="preserve">20.290000</t>
  </si>
  <si>
    <t xml:space="preserve">14.053000</t>
  </si>
  <si>
    <t xml:space="preserve">21.334000</t>
  </si>
  <si>
    <t xml:space="preserve">14749395042</t>
  </si>
  <si>
    <t xml:space="preserve">us-gaap_CapitalizedContractCostAmortization</t>
  </si>
  <si>
    <t xml:space="preserve">Amortization of costs capitalized to obtain revenue contracts, net</t>
  </si>
  <si>
    <t xml:space="preserve">14745385292</t>
  </si>
  <si>
    <t xml:space="preserve">us-gaap_ShareBasedCompensation</t>
  </si>
  <si>
    <t xml:space="preserve">Expenses related to employee stock plans</t>
  </si>
  <si>
    <t xml:space="preserve">131.092000</t>
  </si>
  <si>
    <t xml:space="preserve">142.411000</t>
  </si>
  <si>
    <t xml:space="preserve">139.460000</t>
  </si>
  <si>
    <t xml:space="preserve">151.802000</t>
  </si>
  <si>
    <t xml:space="preserve">564.765000</t>
  </si>
  <si>
    <t xml:space="preserve">142.560000</t>
  </si>
  <si>
    <t xml:space="preserve">147.779000</t>
  </si>
  <si>
    <t xml:space="preserve">593.628000</t>
  </si>
  <si>
    <t xml:space="preserve">188.919000</t>
  </si>
  <si>
    <t xml:space="preserve">182.310000</t>
  </si>
  <si>
    <t xml:space="preserve">273.503000</t>
  </si>
  <si>
    <t xml:space="preserve">412.963000</t>
  </si>
  <si>
    <t xml:space="preserve">290.339000</t>
  </si>
  <si>
    <t xml:space="preserve">434.656000</t>
  </si>
  <si>
    <t xml:space="preserve">371.229000</t>
  </si>
  <si>
    <t xml:space="preserve">575.980000</t>
  </si>
  <si>
    <t xml:space="preserve">147410833952</t>
  </si>
  <si>
    <t xml:space="preserve">crm_MarketableEquityandNonMarketableDebtandEquitySecuritiesRealizedGainsLossonSale</t>
  </si>
  <si>
    <t xml:space="preserve">-12.864000</t>
  </si>
  <si>
    <t xml:space="preserve">-0.833000</t>
  </si>
  <si>
    <t xml:space="preserve">-13.697000</t>
  </si>
  <si>
    <t xml:space="preserve">147465554326</t>
  </si>
  <si>
    <t xml:space="preserve">147461410932</t>
  </si>
  <si>
    <t xml:space="preserve">50 Fremont lease termination</t>
  </si>
  <si>
    <t xml:space="preserve">14745385286</t>
  </si>
  <si>
    <t xml:space="preserve">us-gaap_AmortizationOfDeferredSalesCommissions</t>
  </si>
  <si>
    <t xml:space="preserve">Amortization of deferred commissions</t>
  </si>
  <si>
    <t xml:space="preserve">59.855000</t>
  </si>
  <si>
    <t xml:space="preserve">61.300000</t>
  </si>
  <si>
    <t xml:space="preserve">65.371000</t>
  </si>
  <si>
    <t xml:space="preserve">71.116000</t>
  </si>
  <si>
    <t xml:space="preserve">257.642000</t>
  </si>
  <si>
    <t xml:space="preserve">77.155000</t>
  </si>
  <si>
    <t xml:space="preserve">76.679000</t>
  </si>
  <si>
    <t xml:space="preserve">319.074000</t>
  </si>
  <si>
    <t xml:space="preserve">88.514000</t>
  </si>
  <si>
    <t xml:space="preserve">88.783000</t>
  </si>
  <si>
    <t xml:space="preserve">121.155000</t>
  </si>
  <si>
    <t xml:space="preserve">186.526000</t>
  </si>
  <si>
    <t xml:space="preserve">153.834000</t>
  </si>
  <si>
    <t xml:space="preserve">232.768000</t>
  </si>
  <si>
    <t xml:space="preserve">177.297000</t>
  </si>
  <si>
    <t xml:space="preserve">270.527000</t>
  </si>
  <si>
    <t xml:space="preserve">147465123843</t>
  </si>
  <si>
    <t xml:space="preserve">-15.625000</t>
  </si>
  <si>
    <t xml:space="preserve">-21.792000</t>
  </si>
  <si>
    <t xml:space="preserve">14745385280</t>
  </si>
  <si>
    <t xml:space="preserve">crm_DebtConversionConvertedInstrumentGainLoss</t>
  </si>
  <si>
    <t xml:space="preserve">Loss on conversions of convertible senior notes</t>
  </si>
  <si>
    <t xml:space="preserve">8.529000</t>
  </si>
  <si>
    <t xml:space="preserve">0.361000</t>
  </si>
  <si>
    <t xml:space="preserve">1.340000</t>
  </si>
  <si>
    <t xml:space="preserve">0.096000</t>
  </si>
  <si>
    <t xml:space="preserve">10.326000</t>
  </si>
  <si>
    <t xml:space="preserve">8.890000</t>
  </si>
  <si>
    <t xml:space="preserve">10.230000</t>
  </si>
  <si>
    <t xml:space="preserve">14745385298</t>
  </si>
  <si>
    <t xml:space="preserve">us-gaap_ExcessTaxBenefitFromShareBasedCompensationOperatingActivities</t>
  </si>
  <si>
    <t xml:space="preserve">Excess tax benefits from employee stock plans</t>
  </si>
  <si>
    <t xml:space="preserve">-9.041000</t>
  </si>
  <si>
    <t xml:space="preserve">6.815000</t>
  </si>
  <si>
    <t xml:space="preserve">-1.221000</t>
  </si>
  <si>
    <t xml:space="preserve">-4.283000</t>
  </si>
  <si>
    <t xml:space="preserve">-2.226000</t>
  </si>
  <si>
    <t xml:space="preserve">-3.447000</t>
  </si>
  <si>
    <t xml:space="preserve">14746433323</t>
  </si>
  <si>
    <t xml:space="preserve">us-gaap_ImpairmentOfLeasehold</t>
  </si>
  <si>
    <t xml:space="preserve">Abandonment of leasehold improvement</t>
  </si>
  <si>
    <t xml:space="preserve">7.086000</t>
  </si>
  <si>
    <t xml:space="preserve">147453852104</t>
  </si>
  <si>
    <t xml:space="preserve">us-gaap_IncreaseDecreaseInOperatingCapitalAbstract</t>
  </si>
  <si>
    <t xml:space="preserve">Changes in assets and liabilities, net of business combinations:</t>
  </si>
  <si>
    <t xml:space="preserve">147453852110</t>
  </si>
  <si>
    <t xml:space="preserve">us-gaap_IncreaseDecreaseInAccountsReceivable</t>
  </si>
  <si>
    <t xml:space="preserve">Accounts receivable, net</t>
  </si>
  <si>
    <t xml:space="preserve">676.682000</t>
  </si>
  <si>
    <t xml:space="preserve">-150.168000</t>
  </si>
  <si>
    <t xml:space="preserve">39.792000</t>
  </si>
  <si>
    <t xml:space="preserve">-1110.916000</t>
  </si>
  <si>
    <t xml:space="preserve">-544.610000</t>
  </si>
  <si>
    <t xml:space="preserve">979.170000</t>
  </si>
  <si>
    <t xml:space="preserve">-141.418000</t>
  </si>
  <si>
    <t xml:space="preserve">-582.425000</t>
  </si>
  <si>
    <t xml:space="preserve">1307.312000</t>
  </si>
  <si>
    <t xml:space="preserve">-73.167000</t>
  </si>
  <si>
    <t xml:space="preserve">526.514000</t>
  </si>
  <si>
    <t xml:space="preserve">566.306000</t>
  </si>
  <si>
    <t xml:space="preserve">837.752000</t>
  </si>
  <si>
    <t xml:space="preserve">853.014000</t>
  </si>
  <si>
    <t xml:space="preserve">1234.145000</t>
  </si>
  <si>
    <t xml:space="preserve">1276.798000</t>
  </si>
  <si>
    <t xml:space="preserve">14749395099</t>
  </si>
  <si>
    <t xml:space="preserve">crm_IncreaseDecreaseinCapitalizedContractCosts</t>
  </si>
  <si>
    <t xml:space="preserve">147453852122</t>
  </si>
  <si>
    <t xml:space="preserve">us-gaap_IncreaseDecreaseInPrepaidDeferredExpenseAndOtherAssets</t>
  </si>
  <si>
    <t xml:space="preserve">Prepaid expenses and other current assets and other assets</t>
  </si>
  <si>
    <t xml:space="preserve">4.277000</t>
  </si>
  <si>
    <t xml:space="preserve">23.636000</t>
  </si>
  <si>
    <t xml:space="preserve">6.588000</t>
  </si>
  <si>
    <t xml:space="preserve">11.318000</t>
  </si>
  <si>
    <t xml:space="preserve">45.819000</t>
  </si>
  <si>
    <t xml:space="preserve">-11.274000</t>
  </si>
  <si>
    <t xml:space="preserve">-18.072000</t>
  </si>
  <si>
    <t xml:space="preserve">50.772000</t>
  </si>
  <si>
    <t xml:space="preserve">-56.671000</t>
  </si>
  <si>
    <t xml:space="preserve">-9.728000</t>
  </si>
  <si>
    <t xml:space="preserve">27.913000</t>
  </si>
  <si>
    <t xml:space="preserve">34.501000</t>
  </si>
  <si>
    <t xml:space="preserve">-29.346000</t>
  </si>
  <si>
    <t xml:space="preserve">4.495000</t>
  </si>
  <si>
    <t xml:space="preserve">-66.399000</t>
  </si>
  <si>
    <t xml:space="preserve">-25.723000</t>
  </si>
  <si>
    <t xml:space="preserve">147411226609</t>
  </si>
  <si>
    <t xml:space="preserve">us-gaap_IncreaseDecreaseInAccountsPayable</t>
  </si>
  <si>
    <t xml:space="preserve">147411226667</t>
  </si>
  <si>
    <t xml:space="preserve">us-gaap_IncreaseDecreaseInAccruedLiabilities</t>
  </si>
  <si>
    <t xml:space="preserve">Accrued expenses and other liabilities</t>
  </si>
  <si>
    <t xml:space="preserve">1474171346694</t>
  </si>
  <si>
    <t xml:space="preserve">virtua_1474171346694</t>
  </si>
  <si>
    <t xml:space="preserve">None</t>
  </si>
  <si>
    <t xml:space="preserve">Operating lease liabilities</t>
  </si>
  <si>
    <t xml:space="preserve">147474727654</t>
  </si>
  <si>
    <t xml:space="preserve">us-gaap_IncreaseDecreaseInContractWithCustomerLiability</t>
  </si>
  <si>
    <t xml:space="preserve">-197.500000</t>
  </si>
  <si>
    <t xml:space="preserve">28.289000</t>
  </si>
  <si>
    <t xml:space="preserve">-129.431000</t>
  </si>
  <si>
    <t xml:space="preserve">1097.472000</t>
  </si>
  <si>
    <t xml:space="preserve">798.830000</t>
  </si>
  <si>
    <t xml:space="preserve">-264.629000</t>
  </si>
  <si>
    <t xml:space="preserve">-21.830000</t>
  </si>
  <si>
    <t xml:space="preserve">969.686000</t>
  </si>
  <si>
    <t xml:space="preserve">-293.117000</t>
  </si>
  <si>
    <t xml:space="preserve">-206.062000</t>
  </si>
  <si>
    <t xml:space="preserve">-169.211000</t>
  </si>
  <si>
    <t xml:space="preserve">-298.642000</t>
  </si>
  <si>
    <t xml:space="preserve">-286.459000</t>
  </si>
  <si>
    <t xml:space="preserve">-475.357000</t>
  </si>
  <si>
    <t xml:space="preserve">-499.179000</t>
  </si>
  <si>
    <t xml:space="preserve">-829.695000</t>
  </si>
  <si>
    <t xml:space="preserve">147453852116</t>
  </si>
  <si>
    <t xml:space="preserve">crm_IncreaseDecreaseDeferredCommissions</t>
  </si>
  <si>
    <t xml:space="preserve">-40.896000</t>
  </si>
  <si>
    <t xml:space="preserve">-65.846000</t>
  </si>
  <si>
    <t xml:space="preserve">-64.280000</t>
  </si>
  <si>
    <t xml:space="preserve">-149.882000</t>
  </si>
  <si>
    <t xml:space="preserve">-320.904000</t>
  </si>
  <si>
    <t xml:space="preserve">-50.092000</t>
  </si>
  <si>
    <t xml:space="preserve">-70.745000</t>
  </si>
  <si>
    <t xml:space="preserve">-380.022000</t>
  </si>
  <si>
    <t xml:space="preserve">-63.519000</t>
  </si>
  <si>
    <t xml:space="preserve">-70.643000</t>
  </si>
  <si>
    <t xml:space="preserve">-106.742000</t>
  </si>
  <si>
    <t xml:space="preserve">-171.022000</t>
  </si>
  <si>
    <t xml:space="preserve">-120.837000</t>
  </si>
  <si>
    <t xml:space="preserve">-200.867000</t>
  </si>
  <si>
    <t xml:space="preserve">-134.162000</t>
  </si>
  <si>
    <t xml:space="preserve">-226.965000</t>
  </si>
  <si>
    <t xml:space="preserve">147453852128</t>
  </si>
  <si>
    <t xml:space="preserve">us-gaap_IncreaseDecreaseInAccountsPayableAndAccruedLiabilities</t>
  </si>
  <si>
    <t xml:space="preserve">-185.599000</t>
  </si>
  <si>
    <t xml:space="preserve">142.638000</t>
  </si>
  <si>
    <t xml:space="preserve">-1.933000</t>
  </si>
  <si>
    <t xml:space="preserve">204.867000</t>
  </si>
  <si>
    <t xml:space="preserve">159.973000</t>
  </si>
  <si>
    <t xml:space="preserve">-239.072000</t>
  </si>
  <si>
    <t xml:space="preserve">193.771000</t>
  </si>
  <si>
    <t xml:space="preserve">253.986000</t>
  </si>
  <si>
    <t xml:space="preserve">-286.228000</t>
  </si>
  <si>
    <t xml:space="preserve">-46.666000</t>
  </si>
  <si>
    <t xml:space="preserve">-42.961000</t>
  </si>
  <si>
    <t xml:space="preserve">-44.894000</t>
  </si>
  <si>
    <t xml:space="preserve">-45.301000</t>
  </si>
  <si>
    <t xml:space="preserve">12.276000</t>
  </si>
  <si>
    <t xml:space="preserve">-332.894000</t>
  </si>
  <si>
    <t xml:space="preserve">-275.058000</t>
  </si>
  <si>
    <t xml:space="preserve">147453852140</t>
  </si>
  <si>
    <t xml:space="preserve">us-gaap_NetCashProvidedByUsedInOperatingActivities</t>
  </si>
  <si>
    <t xml:space="preserve">Net cash provided by operating activities</t>
  </si>
  <si>
    <t xml:space="preserve">473.087000</t>
  </si>
  <si>
    <t xml:space="preserve">245.893000</t>
  </si>
  <si>
    <t xml:space="preserve">122.511000</t>
  </si>
  <si>
    <t xml:space="preserve">332.223000</t>
  </si>
  <si>
    <t xml:space="preserve">1181.444000</t>
  </si>
  <si>
    <t xml:space="preserve">735.081000</t>
  </si>
  <si>
    <t xml:space="preserve">304.278000</t>
  </si>
  <si>
    <t xml:space="preserve">1672.081000</t>
  </si>
  <si>
    <t xml:space="preserve">1051.062000</t>
  </si>
  <si>
    <t xml:space="preserve">250.678000</t>
  </si>
  <si>
    <t xml:space="preserve">718.980000</t>
  </si>
  <si>
    <t xml:space="preserve">841.491000</t>
  </si>
  <si>
    <t xml:space="preserve">1039.359000</t>
  </si>
  <si>
    <t xml:space="preserve">1201.873000</t>
  </si>
  <si>
    <t xml:space="preserve">1301.740000</t>
  </si>
  <si>
    <t xml:space="preserve">1456.052000</t>
  </si>
  <si>
    <t xml:space="preserve">147453852146</t>
  </si>
  <si>
    <t xml:space="preserve">us-gaap_NetCashProvidedByUsedInInvestingActivitiesAbstract</t>
  </si>
  <si>
    <t xml:space="preserve">Investing activities:</t>
  </si>
  <si>
    <t xml:space="preserve">147453852152</t>
  </si>
  <si>
    <t xml:space="preserve">us-gaap_PaymentsToAcquireBusinessesNetOfCashAcquired</t>
  </si>
  <si>
    <t xml:space="preserve">Business combinations, net of cash acquired</t>
  </si>
  <si>
    <t xml:space="preserve">38.071000</t>
  </si>
  <si>
    <t xml:space="preserve">-12.470000</t>
  </si>
  <si>
    <t xml:space="preserve">-18.451000</t>
  </si>
  <si>
    <t xml:space="preserve">-58.680000</t>
  </si>
  <si>
    <t xml:space="preserve">-1.799000</t>
  </si>
  <si>
    <t xml:space="preserve">-2798.194000</t>
  </si>
  <si>
    <t xml:space="preserve">-32.117000</t>
  </si>
  <si>
    <t xml:space="preserve">-30.921000</t>
  </si>
  <si>
    <t xml:space="preserve">-2799.993000</t>
  </si>
  <si>
    <t xml:space="preserve">-2832.110000</t>
  </si>
  <si>
    <t xml:space="preserve">147453852164</t>
  </si>
  <si>
    <t xml:space="preserve">crm_PaymentsForInvestmentsInPrivatelyHeldCompanies</t>
  </si>
  <si>
    <t xml:space="preserve">Purchases of strategic investments</t>
  </si>
  <si>
    <t xml:space="preserve">-16.246000</t>
  </si>
  <si>
    <t xml:space="preserve">-18.807000</t>
  </si>
  <si>
    <t xml:space="preserve">-12.852000</t>
  </si>
  <si>
    <t xml:space="preserve">-45.820000</t>
  </si>
  <si>
    <t xml:space="preserve">-93.725000</t>
  </si>
  <si>
    <t xml:space="preserve">-144.462000</t>
  </si>
  <si>
    <t xml:space="preserve">-150.434000</t>
  </si>
  <si>
    <t xml:space="preserve">-386.219000</t>
  </si>
  <si>
    <t xml:space="preserve">-22.061000</t>
  </si>
  <si>
    <t xml:space="preserve">-0.390000</t>
  </si>
  <si>
    <t xml:space="preserve">-35.053000</t>
  </si>
  <si>
    <t xml:space="preserve">-47.905000</t>
  </si>
  <si>
    <t xml:space="preserve">-294.896000</t>
  </si>
  <si>
    <t xml:space="preserve">-325.226000</t>
  </si>
  <si>
    <t xml:space="preserve">-22.451000</t>
  </si>
  <si>
    <t xml:space="preserve">-65.834000</t>
  </si>
  <si>
    <t xml:space="preserve">147455525210</t>
  </si>
  <si>
    <t xml:space="preserve">crm_ProceedsFromInvestmentsInPrivatelyHeldCompanies</t>
  </si>
  <si>
    <t xml:space="preserve">Sales of strategic investments</t>
  </si>
  <si>
    <t xml:space="preserve">19.700000</t>
  </si>
  <si>
    <t xml:space="preserve">26.506000</t>
  </si>
  <si>
    <t xml:space="preserve">147474727746</t>
  </si>
  <si>
    <t xml:space="preserve">us-gaap_PaymentsToAcquireAvailableForSaleSecuritiesDebt</t>
  </si>
  <si>
    <t xml:space="preserve">Purchases of marketable securities</t>
  </si>
  <si>
    <t xml:space="preserve">-250.536000</t>
  </si>
  <si>
    <t xml:space="preserve">-284.928000</t>
  </si>
  <si>
    <t xml:space="preserve">-154.560000</t>
  </si>
  <si>
    <t xml:space="preserve">-90.516000</t>
  </si>
  <si>
    <t xml:space="preserve">-780.540000</t>
  </si>
  <si>
    <t xml:space="preserve">-207.225000</t>
  </si>
  <si>
    <t xml:space="preserve">-136.196000</t>
  </si>
  <si>
    <t xml:space="preserve">-1139.267000</t>
  </si>
  <si>
    <t xml:space="preserve">-589.336000</t>
  </si>
  <si>
    <t xml:space="preserve">-285.795000</t>
  </si>
  <si>
    <t xml:space="preserve">-535.464000</t>
  </si>
  <si>
    <t xml:space="preserve">-690.024000</t>
  </si>
  <si>
    <t xml:space="preserve">-343.421000</t>
  </si>
  <si>
    <t xml:space="preserve">-543.422000</t>
  </si>
  <si>
    <t xml:space="preserve">-875.131000</t>
  </si>
  <si>
    <t xml:space="preserve">-986.862000</t>
  </si>
  <si>
    <t xml:space="preserve">147474727803</t>
  </si>
  <si>
    <t xml:space="preserve">us-gaap_ProceedsFromSaleOfAvailableForSaleSecuritiesDebt</t>
  </si>
  <si>
    <t xml:space="preserve">Sales of marketable securities</t>
  </si>
  <si>
    <t xml:space="preserve">79.312000</t>
  </si>
  <si>
    <t xml:space="preserve">71.073000</t>
  </si>
  <si>
    <t xml:space="preserve">46.908000</t>
  </si>
  <si>
    <t xml:space="preserve">46.552000</t>
  </si>
  <si>
    <t xml:space="preserve">243.845000</t>
  </si>
  <si>
    <t xml:space="preserve">192.184000</t>
  </si>
  <si>
    <t xml:space="preserve">130.922000</t>
  </si>
  <si>
    <t xml:space="preserve">500.264000</t>
  </si>
  <si>
    <t xml:space="preserve">222.934000</t>
  </si>
  <si>
    <t xml:space="preserve">1610.724000</t>
  </si>
  <si>
    <t xml:space="preserve">150.385000</t>
  </si>
  <si>
    <t xml:space="preserve">197.293000</t>
  </si>
  <si>
    <t xml:space="preserve">323.106000</t>
  </si>
  <si>
    <t xml:space="preserve">414.259000</t>
  </si>
  <si>
    <t xml:space="preserve">1833.658000</t>
  </si>
  <si>
    <t xml:space="preserve">1927.049000</t>
  </si>
  <si>
    <t xml:space="preserve">147453852183</t>
  </si>
  <si>
    <t xml:space="preserve">us-gaap_ProceedsFromMaturitiesPrepaymentsAndCallsOfAvailableForSaleSecurities</t>
  </si>
  <si>
    <t xml:space="preserve">Maturities of marketable securities</t>
  </si>
  <si>
    <t xml:space="preserve">7.198000</t>
  </si>
  <si>
    <t xml:space="preserve">16.762000</t>
  </si>
  <si>
    <t xml:space="preserve">22.288000</t>
  </si>
  <si>
    <t xml:space="preserve">41.390000</t>
  </si>
  <si>
    <t xml:space="preserve">87.638000</t>
  </si>
  <si>
    <t xml:space="preserve">14.446000</t>
  </si>
  <si>
    <t xml:space="preserve">1.833000</t>
  </si>
  <si>
    <t xml:space="preserve">37.811000</t>
  </si>
  <si>
    <t xml:space="preserve">23.285000</t>
  </si>
  <si>
    <t xml:space="preserve">27.253000</t>
  </si>
  <si>
    <t xml:space="preserve">23.960000</t>
  </si>
  <si>
    <t xml:space="preserve">46.248000</t>
  </si>
  <si>
    <t xml:space="preserve">16.279000</t>
  </si>
  <si>
    <t xml:space="preserve">23.445000</t>
  </si>
  <si>
    <t xml:space="preserve">50.538000</t>
  </si>
  <si>
    <t xml:space="preserve">64.741000</t>
  </si>
  <si>
    <t xml:space="preserve">147453852189</t>
  </si>
  <si>
    <t xml:space="preserve">us-gaap_PaymentsToAcquirePropertyPlantAndEquipment</t>
  </si>
  <si>
    <t xml:space="preserve">Capital expenditures</t>
  </si>
  <si>
    <t xml:space="preserve">-60.098000</t>
  </si>
  <si>
    <t xml:space="preserve">-71.576000</t>
  </si>
  <si>
    <t xml:space="preserve">-73.426000</t>
  </si>
  <si>
    <t xml:space="preserve">-85.354000</t>
  </si>
  <si>
    <t xml:space="preserve">-290.454000</t>
  </si>
  <si>
    <t xml:space="preserve">-71.087000</t>
  </si>
  <si>
    <t xml:space="preserve">-64.883000</t>
  </si>
  <si>
    <t xml:space="preserve">-284.476000</t>
  </si>
  <si>
    <t xml:space="preserve">-83.301000</t>
  </si>
  <si>
    <t xml:space="preserve">-96.030000</t>
  </si>
  <si>
    <t xml:space="preserve">-131.674000</t>
  </si>
  <si>
    <t xml:space="preserve">-205.100000</t>
  </si>
  <si>
    <t xml:space="preserve">-135.970000</t>
  </si>
  <si>
    <t xml:space="preserve">-216.011000</t>
  </si>
  <si>
    <t xml:space="preserve">-179.331000</t>
  </si>
  <si>
    <t xml:space="preserve">-319.984000</t>
  </si>
  <si>
    <t xml:space="preserve">14746433372</t>
  </si>
  <si>
    <t xml:space="preserve">us-gaap_ProceedsFromSaleOfPropertyPlantAndEquipment</t>
  </si>
  <si>
    <t xml:space="preserve">Proceeds from land and building improvements held for sale</t>
  </si>
  <si>
    <t xml:space="preserve">192.240000</t>
  </si>
  <si>
    <t xml:space="preserve">223.240000</t>
  </si>
  <si>
    <t xml:space="preserve">127.066000</t>
  </si>
  <si>
    <t xml:space="preserve">147461410969</t>
  </si>
  <si>
    <t xml:space="preserve">us-gaap_PaymentsToAcquireOtherPropertyPlantAndEquipment</t>
  </si>
  <si>
    <t xml:space="preserve">Purchase of 50 Fremont land and building</t>
  </si>
  <si>
    <t xml:space="preserve">-425.376000</t>
  </si>
  <si>
    <t xml:space="preserve">14741083424</t>
  </si>
  <si>
    <t xml:space="preserve">crm_ProceedsfromDepositforPurchaseofLandandBuilding</t>
  </si>
  <si>
    <t xml:space="preserve">Deposit for purchase of 50 Fremont land and building</t>
  </si>
  <si>
    <t xml:space="preserve">-114.935000</t>
  </si>
  <si>
    <t xml:space="preserve">-126.435000</t>
  </si>
  <si>
    <t xml:space="preserve">147443531200</t>
  </si>
  <si>
    <t xml:space="preserve">us-gaap_PaymentsForProceedsFromProductiveAssets</t>
  </si>
  <si>
    <t xml:space="preserve">Non-refundable amounts received for sale of land available for sale</t>
  </si>
  <si>
    <t xml:space="preserve">1.000000</t>
  </si>
  <si>
    <t xml:space="preserve">2.852000</t>
  </si>
  <si>
    <t xml:space="preserve">3.432000</t>
  </si>
  <si>
    <t xml:space="preserve">6.284000</t>
  </si>
  <si>
    <t xml:space="preserve">31.000000</t>
  </si>
  <si>
    <t xml:space="preserve">147453852195</t>
  </si>
  <si>
    <t xml:space="preserve">us-gaap_NetCashProvidedByUsedInInvestingActivities</t>
  </si>
  <si>
    <t xml:space="preserve">Net cash used in investing activities</t>
  </si>
  <si>
    <t xml:space="preserve">-210.370000</t>
  </si>
  <si>
    <t xml:space="preserve">-286.476000</t>
  </si>
  <si>
    <t xml:space="preserve">-56.266000</t>
  </si>
  <si>
    <t xml:space="preserve">-145.248000</t>
  </si>
  <si>
    <t xml:space="preserve">-698.360000</t>
  </si>
  <si>
    <t xml:space="preserve">-536.123000</t>
  </si>
  <si>
    <t xml:space="preserve">-233.777000</t>
  </si>
  <si>
    <t xml:space="preserve">-1487.878000</t>
  </si>
  <si>
    <t xml:space="preserve">-450.278000</t>
  </si>
  <si>
    <t xml:space="preserve">-1542.432000</t>
  </si>
  <si>
    <t xml:space="preserve">-496.846000</t>
  </si>
  <si>
    <t xml:space="preserve">-553.112000</t>
  </si>
  <si>
    <t xml:space="preserve">-769.900000</t>
  </si>
  <si>
    <t xml:space="preserve">-882.646000</t>
  </si>
  <si>
    <t xml:space="preserve">-1992.710000</t>
  </si>
  <si>
    <t xml:space="preserve">-2186.494000</t>
  </si>
  <si>
    <t xml:space="preserve">147453852201</t>
  </si>
  <si>
    <t xml:space="preserve">us-gaap_NetCashProvidedByUsedInFinancingActivitiesAbstract</t>
  </si>
  <si>
    <t xml:space="preserve">Financing activities:</t>
  </si>
  <si>
    <t xml:space="preserve">147445432364</t>
  </si>
  <si>
    <t xml:space="preserve">us-gaap_ProceedsFromIssuanceOfMediumTermNotes</t>
  </si>
  <si>
    <t xml:space="preserve">Proceeds from issuance of debt, net</t>
  </si>
  <si>
    <t xml:space="preserve">495.550000</t>
  </si>
  <si>
    <t xml:space="preserve">147453852226</t>
  </si>
  <si>
    <t xml:space="preserve">us-gaap_ProceedsFromStockPlans</t>
  </si>
  <si>
    <t xml:space="preserve">Proceeds from employee stock plans</t>
  </si>
  <si>
    <t xml:space="preserve">73.795000</t>
  </si>
  <si>
    <t xml:space="preserve">61.429000</t>
  </si>
  <si>
    <t xml:space="preserve">91.337000</t>
  </si>
  <si>
    <t xml:space="preserve">82.428000</t>
  </si>
  <si>
    <t xml:space="preserve">308.989000</t>
  </si>
  <si>
    <t xml:space="preserve">155.015000</t>
  </si>
  <si>
    <t xml:space="preserve">114.799000</t>
  </si>
  <si>
    <t xml:space="preserve">455.482000</t>
  </si>
  <si>
    <t xml:space="preserve">89.141000</t>
  </si>
  <si>
    <t xml:space="preserve">133.878000</t>
  </si>
  <si>
    <t xml:space="preserve">135.224000</t>
  </si>
  <si>
    <t xml:space="preserve">226.561000</t>
  </si>
  <si>
    <t xml:space="preserve">269.814000</t>
  </si>
  <si>
    <t xml:space="preserve">367.830000</t>
  </si>
  <si>
    <t xml:space="preserve">223.019000</t>
  </si>
  <si>
    <t xml:space="preserve">315.865000</t>
  </si>
  <si>
    <t xml:space="preserve">147453852245</t>
  </si>
  <si>
    <t xml:space="preserve">us-gaap_RepaymentsOfLongTermCapitalLeaseObligations</t>
  </si>
  <si>
    <t xml:space="preserve">Principal payments on capital lease obligations</t>
  </si>
  <si>
    <t xml:space="preserve">-10.594000</t>
  </si>
  <si>
    <t xml:space="preserve">-40.341000</t>
  </si>
  <si>
    <t xml:space="preserve">-10.345000</t>
  </si>
  <si>
    <t xml:space="preserve">-9.383000</t>
  </si>
  <si>
    <t xml:space="preserve">-70.663000</t>
  </si>
  <si>
    <t xml:space="preserve">-16.825000</t>
  </si>
  <si>
    <t xml:space="preserve">-41.074000</t>
  </si>
  <si>
    <t xml:space="preserve">-82.330000</t>
  </si>
  <si>
    <t xml:space="preserve">-49.968000</t>
  </si>
  <si>
    <t xml:space="preserve">-12.795000</t>
  </si>
  <si>
    <t xml:space="preserve">-50.935000</t>
  </si>
  <si>
    <t xml:space="preserve">-61.280000</t>
  </si>
  <si>
    <t xml:space="preserve">-57.899000</t>
  </si>
  <si>
    <t xml:space="preserve">-68.844000</t>
  </si>
  <si>
    <t xml:space="preserve">-62.763000</t>
  </si>
  <si>
    <t xml:space="preserve">-73.760000</t>
  </si>
  <si>
    <t xml:space="preserve">1474115139842</t>
  </si>
  <si>
    <t xml:space="preserve">us-gaap_RepaymentsOfLongTermLinesOfCredit</t>
  </si>
  <si>
    <t xml:space="preserve">Repayments of debt</t>
  </si>
  <si>
    <t xml:space="preserve">-7.500000</t>
  </si>
  <si>
    <t xml:space="preserve">-270.000000</t>
  </si>
  <si>
    <t xml:space="preserve">-300.000000</t>
  </si>
  <si>
    <t xml:space="preserve">-550.000000</t>
  </si>
  <si>
    <t xml:space="preserve">-15.000000</t>
  </si>
  <si>
    <t xml:space="preserve">-285.000000</t>
  </si>
  <si>
    <t xml:space="preserve">147465554391</t>
  </si>
  <si>
    <t xml:space="preserve">us-gaap_ProceedsFromLongTermLinesOfCredit</t>
  </si>
  <si>
    <t xml:space="preserve">Proceeds from revolving credit facility</t>
  </si>
  <si>
    <t xml:space="preserve">748.824000</t>
  </si>
  <si>
    <t xml:space="preserve">147465554433</t>
  </si>
  <si>
    <t xml:space="preserve">us-gaap_RepaymentsOfSeniorDebt</t>
  </si>
  <si>
    <t xml:space="preserve">Payments on convertible 0.25% senior notes</t>
  </si>
  <si>
    <t xml:space="preserve">147472151148</t>
  </si>
  <si>
    <t xml:space="preserve">us-gaap_ProceedsFromRepaymentsOfLinesOfCredit</t>
  </si>
  <si>
    <t xml:space="preserve">Proceeds from revolving credit facility, net</t>
  </si>
  <si>
    <t xml:space="preserve">297.325000</t>
  </si>
  <si>
    <t xml:space="preserve">147472151185</t>
  </si>
  <si>
    <t xml:space="preserve">us-gaap_ProceedsFromRepaymentsOfOtherLongTermDebt</t>
  </si>
  <si>
    <t xml:space="preserve">Proceeds from (payments on) term loan, net</t>
  </si>
  <si>
    <t xml:space="preserve">147453852239</t>
  </si>
  <si>
    <t xml:space="preserve">us-gaap_RepaymentsOfConvertibleDebt</t>
  </si>
  <si>
    <t xml:space="preserve">Payments on convertible senior notes</t>
  </si>
  <si>
    <t xml:space="preserve">-283.892000</t>
  </si>
  <si>
    <t xml:space="preserve">-13.692000</t>
  </si>
  <si>
    <t xml:space="preserve">-89.645000</t>
  </si>
  <si>
    <t xml:space="preserve">-181.633000</t>
  </si>
  <si>
    <t xml:space="preserve">-568.862000</t>
  </si>
  <si>
    <t xml:space="preserve">-297.584000</t>
  </si>
  <si>
    <t xml:space="preserve">-387.229000</t>
  </si>
  <si>
    <t xml:space="preserve">147453852207</t>
  </si>
  <si>
    <t xml:space="preserve">us-gaap_ProceedsFromConvertibleDebt</t>
  </si>
  <si>
    <t xml:space="preserve">Proceeds from borrowings on convertible senior notes, net</t>
  </si>
  <si>
    <t xml:space="preserve">147453852213</t>
  </si>
  <si>
    <t xml:space="preserve">us-gaap_ProceedsFromIssuanceOfWarrants</t>
  </si>
  <si>
    <t xml:space="preserve">Proceeds from issuance of warrants</t>
  </si>
  <si>
    <t xml:space="preserve">147453852220</t>
  </si>
  <si>
    <t xml:space="preserve">crm_PaymentForNoteHedge</t>
  </si>
  <si>
    <t xml:space="preserve">Purchase of convertible note hedge</t>
  </si>
  <si>
    <t xml:space="preserve">147453852232</t>
  </si>
  <si>
    <t xml:space="preserve">us-gaap_ExcessTaxBenefitFromShareBasedCompensationFinancingActivities</t>
  </si>
  <si>
    <t xml:space="preserve">9.041000</t>
  </si>
  <si>
    <t xml:space="preserve">-6.815000</t>
  </si>
  <si>
    <t xml:space="preserve">1.221000</t>
  </si>
  <si>
    <t xml:space="preserve">4.283000</t>
  </si>
  <si>
    <t xml:space="preserve">2.226000</t>
  </si>
  <si>
    <t xml:space="preserve">3.447000</t>
  </si>
  <si>
    <t xml:space="preserve">147412266944</t>
  </si>
  <si>
    <t xml:space="preserve">us-gaap_ProceedsFromBankDebt</t>
  </si>
  <si>
    <t xml:space="preserve">Proceeds from term loan, net</t>
  </si>
  <si>
    <t xml:space="preserve">147453852257</t>
  </si>
  <si>
    <t xml:space="preserve">us-gaap_NetCashProvidedByUsedInFinancingActivities</t>
  </si>
  <si>
    <t xml:space="preserve">Net cash provided by financing activities</t>
  </si>
  <si>
    <t xml:space="preserve">-219.150000</t>
  </si>
  <si>
    <t xml:space="preserve">-6.919000</t>
  </si>
  <si>
    <t xml:space="preserve">19.893000</t>
  </si>
  <si>
    <t xml:space="preserve">-104.305000</t>
  </si>
  <si>
    <t xml:space="preserve">-318.211000</t>
  </si>
  <si>
    <t xml:space="preserve">-161.810000</t>
  </si>
  <si>
    <t xml:space="preserve">73.725000</t>
  </si>
  <si>
    <t xml:space="preserve">73.152000</t>
  </si>
  <si>
    <t xml:space="preserve">39.173000</t>
  </si>
  <si>
    <t xml:space="preserve">616.633000</t>
  </si>
  <si>
    <t xml:space="preserve">-226.069000</t>
  </si>
  <si>
    <t xml:space="preserve">-206.176000</t>
  </si>
  <si>
    <t xml:space="preserve">-88.085000</t>
  </si>
  <si>
    <t xml:space="preserve">-1.014000</t>
  </si>
  <si>
    <t xml:space="preserve">655.806000</t>
  </si>
  <si>
    <t xml:space="preserve">737.655000</t>
  </si>
  <si>
    <t xml:space="preserve">147453852263</t>
  </si>
  <si>
    <t xml:space="preserve">us-gaap_EffectOfExchangeRateOnCashAndCashEquivalents</t>
  </si>
  <si>
    <t xml:space="preserve">Effect of exchange rate changes</t>
  </si>
  <si>
    <t xml:space="preserve">2.689000</t>
  </si>
  <si>
    <t xml:space="preserve">-5.664000</t>
  </si>
  <si>
    <t xml:space="preserve">-14.538000</t>
  </si>
  <si>
    <t xml:space="preserve">-20.878000</t>
  </si>
  <si>
    <t xml:space="preserve">-38.391000</t>
  </si>
  <si>
    <t xml:space="preserve">-3.309000</t>
  </si>
  <si>
    <t xml:space="preserve">3.169000</t>
  </si>
  <si>
    <t xml:space="preserve">-7.109000</t>
  </si>
  <si>
    <t xml:space="preserve">0.763000</t>
  </si>
  <si>
    <t xml:space="preserve">-8.736000</t>
  </si>
  <si>
    <t xml:space="preserve">-2.975000</t>
  </si>
  <si>
    <t xml:space="preserve">-17.513000</t>
  </si>
  <si>
    <t xml:space="preserve">-0.140000</t>
  </si>
  <si>
    <t xml:space="preserve">-3.012000</t>
  </si>
  <si>
    <t xml:space="preserve">-7.973000</t>
  </si>
  <si>
    <t xml:space="preserve">-19.840000</t>
  </si>
  <si>
    <t xml:space="preserve">147453852269</t>
  </si>
  <si>
    <t xml:space="preserve">us-gaap_CashAndCashEquivalentsPeriodIncreaseDecrease</t>
  </si>
  <si>
    <t xml:space="preserve">Net increase in cash and cash equivalents</t>
  </si>
  <si>
    <t xml:space="preserve">46.256000</t>
  </si>
  <si>
    <t xml:space="preserve">-53.166000</t>
  </si>
  <si>
    <t xml:space="preserve">71.600000</t>
  </si>
  <si>
    <t xml:space="preserve">61.792000</t>
  </si>
  <si>
    <t xml:space="preserve">126.482000</t>
  </si>
  <si>
    <t xml:space="preserve">33.839000</t>
  </si>
  <si>
    <t xml:space="preserve">147.395000</t>
  </si>
  <si>
    <t xml:space="preserve">250.246000</t>
  </si>
  <si>
    <t xml:space="preserve">640.720000</t>
  </si>
  <si>
    <t xml:space="preserve">-683.857000</t>
  </si>
  <si>
    <t xml:space="preserve">-6.910000</t>
  </si>
  <si>
    <t xml:space="preserve">64.690000</t>
  </si>
  <si>
    <t xml:space="preserve">181.234000</t>
  </si>
  <si>
    <t xml:space="preserve">315.201000</t>
  </si>
  <si>
    <t xml:space="preserve">-43.137000</t>
  </si>
  <si>
    <t xml:space="preserve">-12.627000</t>
  </si>
  <si>
    <t xml:space="preserve">147453852275</t>
  </si>
  <si>
    <t xml:space="preserve">http://www.xbrl.org/2003/role/periodStartLabel</t>
  </si>
  <si>
    <t xml:space="preserve">Cash and cash equivalents, beginning of period</t>
  </si>
  <si>
    <t xml:space="preserve">781.635000</t>
  </si>
  <si>
    <t xml:space="preserve">147453852281</t>
  </si>
  <si>
    <t xml:space="preserve">http://www.xbrl.org/2003/role/periodEndLabel</t>
  </si>
  <si>
    <t xml:space="preserve">Cash and cash equivalents, end of period</t>
  </si>
  <si>
    <t xml:space="preserve">147453852287</t>
  </si>
  <si>
    <t xml:space="preserve">us-gaap_SupplementalCashFlowInformationAbstract</t>
  </si>
  <si>
    <t xml:space="preserve">Supplemental cash flow disclosure:</t>
  </si>
  <si>
    <t xml:space="preserve">147453852293</t>
  </si>
  <si>
    <t xml:space="preserve">crm_CashPaidDuringPeriodForAbstract</t>
  </si>
  <si>
    <t xml:space="preserve">Cash paid during the period for:</t>
  </si>
  <si>
    <t xml:space="preserve">147453852311</t>
  </si>
  <si>
    <t xml:space="preserve">us-gaap_CashFlowNoncashInvestingAndFinancingActivitiesDisclosureAbstract</t>
  </si>
  <si>
    <t xml:space="preserve">Non-cash investing and financing activities:</t>
  </si>
  <si>
    <t xml:space="preserve">147453852299</t>
  </si>
  <si>
    <t xml:space="preserve">us-gaap_InterestPaid</t>
  </si>
  <si>
    <t xml:space="preserve">Interest</t>
  </si>
  <si>
    <t xml:space="preserve">8.667000</t>
  </si>
  <si>
    <t xml:space="preserve">8.322000</t>
  </si>
  <si>
    <t xml:space="preserve">4.285000</t>
  </si>
  <si>
    <t xml:space="preserve">24.684000</t>
  </si>
  <si>
    <t xml:space="preserve">4.252000</t>
  </si>
  <si>
    <t xml:space="preserve">37.954000</t>
  </si>
  <si>
    <t xml:space="preserve">23.750000</t>
  </si>
  <si>
    <t xml:space="preserve">16.989000</t>
  </si>
  <si>
    <t xml:space="preserve">21.274000</t>
  </si>
  <si>
    <t xml:space="preserve">28.671000</t>
  </si>
  <si>
    <t xml:space="preserve">32.756000</t>
  </si>
  <si>
    <t xml:space="preserve">30.035000</t>
  </si>
  <si>
    <t xml:space="preserve">41.400000</t>
  </si>
  <si>
    <t xml:space="preserve">147453852305</t>
  </si>
  <si>
    <t xml:space="preserve">us-gaap_IncomeTaxesPaidNet</t>
  </si>
  <si>
    <t xml:space="preserve">Income taxes, net of tax refunds</t>
  </si>
  <si>
    <t xml:space="preserve">9.994000</t>
  </si>
  <si>
    <t xml:space="preserve">14.805000</t>
  </si>
  <si>
    <t xml:space="preserve">6.187000</t>
  </si>
  <si>
    <t xml:space="preserve">36.219000</t>
  </si>
  <si>
    <t xml:space="preserve">10.581000</t>
  </si>
  <si>
    <t xml:space="preserve">31.462000</t>
  </si>
  <si>
    <t xml:space="preserve">7.909000</t>
  </si>
  <si>
    <t xml:space="preserve">24.799000</t>
  </si>
  <si>
    <t xml:space="preserve">30.986000</t>
  </si>
  <si>
    <t xml:space="preserve">16.202000</t>
  </si>
  <si>
    <t xml:space="preserve">24.450000</t>
  </si>
  <si>
    <t xml:space="preserve">14.231000</t>
  </si>
  <si>
    <t xml:space="preserve">25.451000</t>
  </si>
  <si>
    <t xml:space="preserve">14744533168</t>
  </si>
  <si>
    <t xml:space="preserve">us-gaap_NoncashInvestingAndFinancingItemsAbstract</t>
  </si>
  <si>
    <t xml:space="preserve">14749549305</t>
  </si>
  <si>
    <t xml:space="preserve">crm_EquityAwardsAssumed</t>
  </si>
  <si>
    <t xml:space="preserve">Fair value of equity awards assumed</t>
  </si>
  <si>
    <t xml:space="preserve">1.050000</t>
  </si>
  <si>
    <t xml:space="preserve">11.449000</t>
  </si>
  <si>
    <t xml:space="preserve">20.793000</t>
  </si>
  <si>
    <t xml:space="preserve">47.199000</t>
  </si>
  <si>
    <t xml:space="preserve">14749549436</t>
  </si>
  <si>
    <t xml:space="preserve">crm_NoncashOrPartNoncashAcquisitionNoncashFinancialorEquityInstrumentConsideration</t>
  </si>
  <si>
    <t xml:space="preserve">Fair value of common stock issued as consideration for business combinations</t>
  </si>
  <si>
    <t xml:space="preserve">338.033000</t>
  </si>
  <si>
    <t xml:space="preserve">278.372000</t>
  </si>
  <si>
    <t xml:space="preserve">6.193000</t>
  </si>
  <si>
    <t xml:space="preserve">771.214000</t>
  </si>
  <si>
    <t xml:space="preserve">147453852323</t>
  </si>
  <si>
    <t xml:space="preserve">crm_AssetsAcquiredUnderFinancingObligation</t>
  </si>
  <si>
    <t xml:space="preserve">Building in progress - leased facility acquired under financing obligation</t>
  </si>
  <si>
    <t xml:space="preserve">12.760000</t>
  </si>
  <si>
    <t xml:space="preserve">20.288000</t>
  </si>
  <si>
    <t xml:space="preserve">29.756000</t>
  </si>
  <si>
    <t xml:space="preserve">33.048000</t>
  </si>
  <si>
    <t xml:space="preserve">62.804000</t>
  </si>
  <si>
    <t xml:space="preserve">147465123920</t>
  </si>
  <si>
    <t xml:space="preserve">us-gaap_NoncashOrPartNoncashAcquisitionFixedAssetsAcquired1</t>
  </si>
  <si>
    <t xml:space="preserve">Building- leased facility acquired under financing obligation</t>
  </si>
  <si>
    <t xml:space="preserve">85.118000</t>
  </si>
  <si>
    <t xml:space="preserve">19.966000</t>
  </si>
  <si>
    <t xml:space="preserve">77.057000</t>
  </si>
  <si>
    <t xml:space="preserve">1.676000</t>
  </si>
  <si>
    <t xml:space="preserve">36.859000</t>
  </si>
  <si>
    <t xml:space="preserve">75.336000</t>
  </si>
  <si>
    <t xml:space="preserve">1474115139969</t>
  </si>
  <si>
    <t xml:space="preserve">crm_NonCashEquityLiability</t>
  </si>
  <si>
    <t xml:space="preserve">Increase (decrease) to non-cash equity liability</t>
  </si>
  <si>
    <t xml:space="preserve">68.355000</t>
  </si>
  <si>
    <t xml:space="preserve">7.485000</t>
  </si>
  <si>
    <t xml:space="preserve">-68.355000</t>
  </si>
  <si>
    <t xml:space="preserve">76.043000</t>
  </si>
  <si>
    <t xml:space="preserve">74.570000</t>
  </si>
  <si>
    <t xml:space="preserve">12.961000</t>
  </si>
  <si>
    <t xml:space="preserve">18.920000</t>
  </si>
  <si>
    <t xml:space="preserve">14746433406</t>
  </si>
  <si>
    <t xml:space="preserve">us-gaap_LoansAssumed1</t>
  </si>
  <si>
    <t xml:space="preserve">Fair value of loan assumed on 50 Fremont</t>
  </si>
  <si>
    <t xml:space="preserve">198.751000</t>
  </si>
  <si>
    <t xml:space="preserve">14749549163</t>
  </si>
  <si>
    <t xml:space="preserve">crm_LeasedFacilityAcquiredUnderFinancingObligation</t>
  </si>
  <si>
    <t xml:space="preserve">Building - leased facility acquired under financing obligation</t>
  </si>
  <si>
    <t xml:space="preserve">147453852317</t>
  </si>
  <si>
    <t xml:space="preserve">crm_SupplementalAssetsAcquiredUnderCapitalLeases</t>
  </si>
  <si>
    <t xml:space="preserve">Fixed assets acquired under capital leases</t>
  </si>
  <si>
    <t xml:space="preserve">5.886000</t>
  </si>
  <si>
    <t xml:space="preserve">75.449000</t>
  </si>
  <si>
    <t xml:space="preserve">38.604000</t>
  </si>
  <si>
    <t xml:space="preserve">124.099000</t>
  </si>
  <si>
    <t xml:space="preserve">2.960000</t>
  </si>
  <si>
    <t xml:space="preserve">12.948000</t>
  </si>
  <si>
    <t xml:space="preserve">0.585000</t>
  </si>
  <si>
    <t xml:space="preserve">2.471000</t>
  </si>
  <si>
    <t xml:space="preserve">4.038000</t>
  </si>
  <si>
    <t xml:space="preserve">81.335000</t>
  </si>
  <si>
    <t xml:space="preserve">119.939000</t>
  </si>
  <si>
    <t xml:space="preserve">5.126000</t>
  </si>
  <si>
    <t xml:space="preserve">7.191000</t>
  </si>
  <si>
    <t xml:space="preserve">0.765000</t>
  </si>
  <si>
    <t xml:space="preserve">147412249810</t>
  </si>
  <si>
    <t xml:space="preserve">virtua_147412249810</t>
  </si>
  <si>
    <t xml:space="preserve">147412249842</t>
  </si>
  <si>
    <t xml:space="preserve">virtua_147412249842</t>
  </si>
  <si>
    <t xml:space="preserve">147412249876</t>
  </si>
  <si>
    <t xml:space="preserve">virtua_147412249876</t>
  </si>
  <si>
    <t xml:space="preserve">147412249948</t>
  </si>
  <si>
    <t xml:space="preserve">virtua_147412249948</t>
  </si>
  <si>
    <t xml:space="preserve">1474122850158</t>
  </si>
  <si>
    <t xml:space="preserve">virtua_1474122850158</t>
  </si>
  <si>
    <t xml:space="preserve">Net cash provided by (used in) financing activities</t>
  </si>
  <si>
    <t xml:space="preserve">1474122912239</t>
  </si>
  <si>
    <t xml:space="preserve">virtua_1474122912239</t>
  </si>
  <si>
    <t xml:space="preserve">1474122922655</t>
  </si>
  <si>
    <t xml:space="preserve">virtua_1474122922655</t>
  </si>
  <si>
    <t xml:space="preserve">147411317498</t>
  </si>
  <si>
    <t xml:space="preserve">virtua_147411317498</t>
  </si>
  <si>
    <t xml:space="preserve">147411317512</t>
  </si>
  <si>
    <t xml:space="preserve">Net increase in cash and cash equivalents - Tally</t>
  </si>
  <si>
    <t xml:space="preserve">147411317547</t>
  </si>
  <si>
    <t xml:space="preserve">Net cash provided by operating activities - Tally</t>
  </si>
  <si>
    <t xml:space="preserve">147411317595</t>
  </si>
  <si>
    <t xml:space="preserve">Net cash used in investing activities - Tally</t>
  </si>
  <si>
    <t xml:space="preserve">147411317629</t>
  </si>
  <si>
    <t xml:space="preserve">Net cash provided by financing activities - Tally</t>
  </si>
  <si>
    <t xml:space="preserve">ParentTaxonomy</t>
  </si>
  <si>
    <t xml:space="preserve">IsActive</t>
  </si>
  <si>
    <t xml:space="preserve">IsSegment</t>
  </si>
  <si>
    <t xml:space="preserve">147416560685</t>
  </si>
  <si>
    <t xml:space="preserve">virtua_147416560685</t>
  </si>
  <si>
    <t xml:space="preserve">147416560691</t>
  </si>
  <si>
    <t xml:space="preserve">virtua_147416560691</t>
  </si>
  <si>
    <t xml:space="preserve">GAAP gross profit</t>
  </si>
  <si>
    <t xml:space="preserve">147416560698</t>
  </si>
  <si>
    <t xml:space="preserve">virtua_147416560698</t>
  </si>
  <si>
    <t xml:space="preserve">Plus:</t>
  </si>
  <si>
    <t xml:space="preserve">147416560705</t>
  </si>
  <si>
    <t xml:space="preserve">virtua_147416560705</t>
  </si>
  <si>
    <t xml:space="preserve">Amortization of purchased intangibles</t>
  </si>
  <si>
    <t xml:space="preserve">147416560712</t>
  </si>
  <si>
    <t xml:space="preserve">virtua_147416560712</t>
  </si>
  <si>
    <t xml:space="preserve">Stock-based expense</t>
  </si>
  <si>
    <t xml:space="preserve">147416560719</t>
  </si>
  <si>
    <t xml:space="preserve">virtua_147416560719</t>
  </si>
  <si>
    <t xml:space="preserve">Non-GAAP gross profit</t>
  </si>
  <si>
    <t xml:space="preserve">1474165642234</t>
  </si>
  <si>
    <t xml:space="preserve">virtua_1474165642234</t>
  </si>
  <si>
    <t xml:space="preserve">147416560725</t>
  </si>
  <si>
    <t xml:space="preserve">virtua_147416560725</t>
  </si>
  <si>
    <t xml:space="preserve">Operating expenses</t>
  </si>
  <si>
    <t xml:space="preserve">147416560732</t>
  </si>
  <si>
    <t xml:space="preserve">virtua_147416560732</t>
  </si>
  <si>
    <t xml:space="preserve">GAAP operating expenses</t>
  </si>
  <si>
    <t xml:space="preserve">147416560739</t>
  </si>
  <si>
    <t xml:space="preserve">virtua_147416560739</t>
  </si>
  <si>
    <t xml:space="preserve">Less:</t>
  </si>
  <si>
    <t xml:space="preserve">147416560746</t>
  </si>
  <si>
    <t xml:space="preserve">virtua_147416560746</t>
  </si>
  <si>
    <t xml:space="preserve">14.965</t>
  </si>
  <si>
    <t xml:space="preserve">14.648</t>
  </si>
  <si>
    <t xml:space="preserve">15.095</t>
  </si>
  <si>
    <t xml:space="preserve">19.965</t>
  </si>
  <si>
    <t xml:space="preserve">64.673</t>
  </si>
  <si>
    <t xml:space="preserve">20.027</t>
  </si>
  <si>
    <t xml:space="preserve">19.002</t>
  </si>
  <si>
    <t xml:space="preserve">18.966</t>
  </si>
  <si>
    <t xml:space="preserve">19.157</t>
  </si>
  <si>
    <t xml:space="preserve">77.152</t>
  </si>
  <si>
    <t xml:space="preserve">15.386000000000001</t>
  </si>
  <si>
    <t xml:space="preserve">23.151</t>
  </si>
  <si>
    <t xml:space="preserve">28.064</t>
  </si>
  <si>
    <t xml:space="preserve">31</t>
  </si>
  <si>
    <t xml:space="preserve">97.601</t>
  </si>
  <si>
    <t xml:space="preserve">30</t>
  </si>
  <si>
    <t xml:space="preserve">29.613</t>
  </si>
  <si>
    <t xml:space="preserve">44.708</t>
  </si>
  <si>
    <t xml:space="preserve">39.029</t>
  </si>
  <si>
    <t xml:space="preserve">57.995000000000005</t>
  </si>
  <si>
    <t xml:space="preserve">38.537</t>
  </si>
  <si>
    <t xml:space="preserve">66.601</t>
  </si>
  <si>
    <t xml:space="preserve">147416560753</t>
  </si>
  <si>
    <t xml:space="preserve">virtua_147416560753</t>
  </si>
  <si>
    <t xml:space="preserve">119.282</t>
  </si>
  <si>
    <t xml:space="preserve">129.434</t>
  </si>
  <si>
    <t xml:space="preserve">125.342</t>
  </si>
  <si>
    <t xml:space="preserve">136.895</t>
  </si>
  <si>
    <t xml:space="preserve">510.95300000000003</t>
  </si>
  <si>
    <t xml:space="preserve">127.179</t>
  </si>
  <si>
    <t xml:space="preserve">131.439</t>
  </si>
  <si>
    <t xml:space="preserve">126.801</t>
  </si>
  <si>
    <t xml:space="preserve">138.766</t>
  </si>
  <si>
    <t xml:space="preserve">524.1850000000001</t>
  </si>
  <si>
    <t xml:space="preserve">162.285</t>
  </si>
  <si>
    <t xml:space="preserve">158.815</t>
  </si>
  <si>
    <t xml:space="preserve">177.96800000000002</t>
  </si>
  <si>
    <t xml:space="preserve">213.842</t>
  </si>
  <si>
    <t xml:space="preserve">712.91</t>
  </si>
  <si>
    <t xml:space="preserve">220</t>
  </si>
  <si>
    <t xml:space="preserve">218</t>
  </si>
  <si>
    <t xml:space="preserve">248.716</t>
  </si>
  <si>
    <t xml:space="preserve">374.058</t>
  </si>
  <si>
    <t xml:space="preserve">258.618</t>
  </si>
  <si>
    <t xml:space="preserve">385.419</t>
  </si>
  <si>
    <t xml:space="preserve">321.1</t>
  </si>
  <si>
    <t xml:space="preserve">499.068</t>
  </si>
  <si>
    <t xml:space="preserve">1474121649620</t>
  </si>
  <si>
    <t xml:space="preserve">virtua_1474121649620</t>
  </si>
  <si>
    <t xml:space="preserve">1474121719918</t>
  </si>
  <si>
    <t xml:space="preserve">virtua_1474121719918</t>
  </si>
  <si>
    <t xml:space="preserve">Operating lease termination resulting from purchase of 50 Fremont, net</t>
  </si>
  <si>
    <t xml:space="preserve">147416560761</t>
  </si>
  <si>
    <t xml:space="preserve">virtua_147416560761</t>
  </si>
  <si>
    <t xml:space="preserve">Non-GAAP operating expenses</t>
  </si>
  <si>
    <t xml:space="preserve">147416573529</t>
  </si>
  <si>
    <t xml:space="preserve">virtua_147416573529</t>
  </si>
  <si>
    <t xml:space="preserve">147416560768</t>
  </si>
  <si>
    <t xml:space="preserve">virtua_147416560768</t>
  </si>
  <si>
    <t xml:space="preserve">Non-GAAP income from operations</t>
  </si>
  <si>
    <t xml:space="preserve">147416560775</t>
  </si>
  <si>
    <t xml:space="preserve">virtua_147416560775</t>
  </si>
  <si>
    <t xml:space="preserve">GAAP income from operations</t>
  </si>
  <si>
    <t xml:space="preserve">147416560782</t>
  </si>
  <si>
    <t xml:space="preserve">virtua_147416560782</t>
  </si>
  <si>
    <t xml:space="preserve">147416560789</t>
  </si>
  <si>
    <t xml:space="preserve">virtua_147416560789</t>
  </si>
  <si>
    <t xml:space="preserve">147416560797</t>
  </si>
  <si>
    <t xml:space="preserve">virtua_147416560797</t>
  </si>
  <si>
    <t xml:space="preserve">1474121754320</t>
  </si>
  <si>
    <t xml:space="preserve">virtua_1474121754320</t>
  </si>
  <si>
    <t xml:space="preserve">147412184471</t>
  </si>
  <si>
    <t xml:space="preserve">virtua_147412184471</t>
  </si>
  <si>
    <t xml:space="preserve">147416560805</t>
  </si>
  <si>
    <t xml:space="preserve">virtua_147416560805</t>
  </si>
  <si>
    <t xml:space="preserve">1474165758498</t>
  </si>
  <si>
    <t xml:space="preserve">virtua_1474165758498</t>
  </si>
  <si>
    <t xml:space="preserve">147416560812</t>
  </si>
  <si>
    <t xml:space="preserve">virtua_147416560812</t>
  </si>
  <si>
    <t xml:space="preserve">Non-GAAP non-operating income (loss) (c)</t>
  </si>
  <si>
    <t xml:space="preserve">147416560819</t>
  </si>
  <si>
    <t xml:space="preserve">virtua_147416560819</t>
  </si>
  <si>
    <t xml:space="preserve">GAAP non-operating Income (loss)</t>
  </si>
  <si>
    <t xml:space="preserve">1474151927570</t>
  </si>
  <si>
    <t xml:space="preserve">virtua_1474151927570</t>
  </si>
  <si>
    <t xml:space="preserve">147416560826</t>
  </si>
  <si>
    <t xml:space="preserve">virtua_147416560826</t>
  </si>
  <si>
    <t xml:space="preserve">Amortization of debt discount, net</t>
  </si>
  <si>
    <t xml:space="preserve">147412134422</t>
  </si>
  <si>
    <t xml:space="preserve">virtua_147412134422</t>
  </si>
  <si>
    <t xml:space="preserve">Amortization of acquired lease intangible</t>
  </si>
  <si>
    <t xml:space="preserve">147416560834</t>
  </si>
  <si>
    <t xml:space="preserve">virtua_147416560834</t>
  </si>
  <si>
    <t xml:space="preserve">Plus: Loss on conversion of debt</t>
  </si>
  <si>
    <t xml:space="preserve">14741714822</t>
  </si>
  <si>
    <t xml:space="preserve">virtua_14741714822</t>
  </si>
  <si>
    <t xml:space="preserve">Less: Gain on sales of land and building improvements</t>
  </si>
  <si>
    <t xml:space="preserve">147416233270</t>
  </si>
  <si>
    <t xml:space="preserve">virtua_147416233270</t>
  </si>
  <si>
    <t xml:space="preserve">Gains on sales of strategic investments</t>
  </si>
  <si>
    <t xml:space="preserve">147416560841</t>
  </si>
  <si>
    <t xml:space="preserve">virtua_147416560841</t>
  </si>
  <si>
    <t xml:space="preserve">Non-GAAP non-operating income (loss)</t>
  </si>
  <si>
    <t xml:space="preserve">1474165822658</t>
  </si>
  <si>
    <t xml:space="preserve">virtua_1474165822658</t>
  </si>
  <si>
    <t xml:space="preserve">147416560848</t>
  </si>
  <si>
    <t xml:space="preserve">virtua_147416560848</t>
  </si>
  <si>
    <t xml:space="preserve">Non-GAAP net income</t>
  </si>
  <si>
    <t xml:space="preserve">147416560855</t>
  </si>
  <si>
    <t xml:space="preserve">virtua_147416560855</t>
  </si>
  <si>
    <t xml:space="preserve">GAAP net income</t>
  </si>
  <si>
    <t xml:space="preserve">147416560862</t>
  </si>
  <si>
    <t xml:space="preserve">virtua_147416560862</t>
  </si>
  <si>
    <t xml:space="preserve">147416560870</t>
  </si>
  <si>
    <t xml:space="preserve">virtua_147416560870</t>
  </si>
  <si>
    <t xml:space="preserve">1474121925760</t>
  </si>
  <si>
    <t xml:space="preserve">virtua_1474121925760</t>
  </si>
  <si>
    <t xml:space="preserve">147416560878</t>
  </si>
  <si>
    <t xml:space="preserve">virtua_147416560878</t>
  </si>
  <si>
    <t xml:space="preserve">147416560885</t>
  </si>
  <si>
    <t xml:space="preserve">virtua_147416560885</t>
  </si>
  <si>
    <t xml:space="preserve">Amortization of debt discount net</t>
  </si>
  <si>
    <t xml:space="preserve">147416560893</t>
  </si>
  <si>
    <t xml:space="preserve">virtua_147416560893</t>
  </si>
  <si>
    <t xml:space="preserve">Loss on conversion of debt</t>
  </si>
  <si>
    <t xml:space="preserve">147416560900</t>
  </si>
  <si>
    <t xml:space="preserve">virtua_147416560900</t>
  </si>
  <si>
    <t xml:space="preserve">147412141273</t>
  </si>
  <si>
    <t xml:space="preserve">virtua_147412141273</t>
  </si>
  <si>
    <t xml:space="preserve">14741633488</t>
  </si>
  <si>
    <t xml:space="preserve">virtua_14741633488</t>
  </si>
  <si>
    <t xml:space="preserve">147417155974</t>
  </si>
  <si>
    <t xml:space="preserve">virtua_147417155974</t>
  </si>
  <si>
    <t xml:space="preserve">147416560907</t>
  </si>
  <si>
    <t xml:space="preserve">virtua_147416560907</t>
  </si>
  <si>
    <t xml:space="preserve">Income tax effects and adjustments</t>
  </si>
  <si>
    <t xml:space="preserve">147416560914</t>
  </si>
  <si>
    <t xml:space="preserve">virtua_147416560914</t>
  </si>
  <si>
    <t xml:space="preserve">1474165956629</t>
  </si>
  <si>
    <t xml:space="preserve">virtua_1474165956629</t>
  </si>
  <si>
    <t xml:space="preserve">147416560921</t>
  </si>
  <si>
    <t xml:space="preserve">virtua_147416560921</t>
  </si>
  <si>
    <t xml:space="preserve">Diluted earnings per share</t>
  </si>
  <si>
    <t xml:space="preserve">147416560928</t>
  </si>
  <si>
    <t xml:space="preserve">virtua_147416560928</t>
  </si>
  <si>
    <t xml:space="preserve">GAAP diluted net income per share</t>
  </si>
  <si>
    <t xml:space="preserve">147416560935</t>
  </si>
  <si>
    <t xml:space="preserve">virtua_147416560935</t>
  </si>
  <si>
    <t xml:space="preserve">147416560942</t>
  </si>
  <si>
    <t xml:space="preserve">virtua_147416560942</t>
  </si>
  <si>
    <t xml:space="preserve">147410382498</t>
  </si>
  <si>
    <t xml:space="preserve">virtua_147410382498</t>
  </si>
  <si>
    <t xml:space="preserve">147416560949</t>
  </si>
  <si>
    <t xml:space="preserve">virtua_147416560949</t>
  </si>
  <si>
    <t xml:space="preserve">Stock-based expenses</t>
  </si>
  <si>
    <t xml:space="preserve">147416560955</t>
  </si>
  <si>
    <t xml:space="preserve">virtua_147416560955</t>
  </si>
  <si>
    <t xml:space="preserve">147416560963</t>
  </si>
  <si>
    <t xml:space="preserve">virtua_147416560963</t>
  </si>
  <si>
    <t xml:space="preserve">147416560970</t>
  </si>
  <si>
    <t xml:space="preserve">virtua_147416560970</t>
  </si>
  <si>
    <t xml:space="preserve">1474121455353</t>
  </si>
  <si>
    <t xml:space="preserve">virtua_1474121455353</t>
  </si>
  <si>
    <t xml:space="preserve">Sum of 4 quarter</t>
  </si>
  <si>
    <t xml:space="preserve">147416338929</t>
  </si>
  <si>
    <t xml:space="preserve">virtua_147416338929</t>
  </si>
  <si>
    <t xml:space="preserve">1474171547935</t>
  </si>
  <si>
    <t xml:space="preserve">virtua_1474171547935</t>
  </si>
  <si>
    <t xml:space="preserve">147416560976</t>
  </si>
  <si>
    <t xml:space="preserve">virtua_147416560976</t>
  </si>
  <si>
    <t xml:space="preserve">147416560983</t>
  </si>
  <si>
    <t xml:space="preserve">virtua_147416560983</t>
  </si>
  <si>
    <t xml:space="preserve">Non-GAAP diluted earnings per share</t>
  </si>
  <si>
    <t xml:space="preserve">147416560991</t>
  </si>
  <si>
    <t xml:space="preserve">virtua_147416560991</t>
  </si>
  <si>
    <t xml:space="preserve">Shares used in computing diluted net income per share</t>
  </si>
  <si>
    <t xml:space="preserve">147418390679</t>
  </si>
  <si>
    <t xml:space="preserve">virtua_147418390679</t>
  </si>
  <si>
    <t xml:space="preserve">1474183857874</t>
  </si>
  <si>
    <t xml:space="preserve">virtua_1474183857874</t>
  </si>
  <si>
    <t xml:space="preserve">GAAP Basic Net Income (Loss) Per Share</t>
  </si>
  <si>
    <t xml:space="preserve">1474183911836</t>
  </si>
  <si>
    <t xml:space="preserve">virtua_1474183911836</t>
  </si>
  <si>
    <t xml:space="preserve">1474183929336</t>
  </si>
  <si>
    <t xml:space="preserve">virtua_1474183929336</t>
  </si>
  <si>
    <t xml:space="preserve">Basic net income per share</t>
  </si>
  <si>
    <t xml:space="preserve">1474183945328</t>
  </si>
  <si>
    <t xml:space="preserve">virtua_1474183945328</t>
  </si>
  <si>
    <t xml:space="preserve">Shares used in computing basic net income (loss) per share</t>
  </si>
  <si>
    <t xml:space="preserve">14741782835</t>
  </si>
  <si>
    <t xml:space="preserve">virtua_14741782835</t>
  </si>
  <si>
    <t xml:space="preserve">147417757845</t>
  </si>
  <si>
    <t xml:space="preserve">virtua_147417757845</t>
  </si>
  <si>
    <t xml:space="preserve">Non-GAAP Basic Net Income Per Share</t>
  </si>
  <si>
    <t xml:space="preserve">147417757862</t>
  </si>
  <si>
    <t xml:space="preserve">virtua_147417757862</t>
  </si>
  <si>
    <t xml:space="preserve">147417757886</t>
  </si>
  <si>
    <t xml:space="preserve">virtua_147417757886</t>
  </si>
  <si>
    <t xml:space="preserve">Basic Non-GAAP net income per share</t>
  </si>
  <si>
    <t xml:space="preserve">147417757910</t>
  </si>
  <si>
    <t xml:space="preserve">virtua_147417757910</t>
  </si>
  <si>
    <t xml:space="preserve">Shares used in computing basic Non-GAAP net income per share</t>
  </si>
  <si>
    <t xml:space="preserve">14741841278</t>
  </si>
  <si>
    <t xml:space="preserve">virtua_14741841278</t>
  </si>
  <si>
    <t xml:space="preserve">147418412426</t>
  </si>
  <si>
    <t xml:space="preserve">virtua_147418412426</t>
  </si>
  <si>
    <t xml:space="preserve">GAAP Diluted Net Income (Loss) Per Share</t>
  </si>
  <si>
    <t xml:space="preserve">1474184136510</t>
  </si>
  <si>
    <t xml:space="preserve">virtua_1474184136510</t>
  </si>
  <si>
    <t xml:space="preserve">1474184150260</t>
  </si>
  <si>
    <t xml:space="preserve">virtua_1474184150260</t>
  </si>
  <si>
    <t xml:space="preserve">Diluted net income per share</t>
  </si>
  <si>
    <t xml:space="preserve">147418423348</t>
  </si>
  <si>
    <t xml:space="preserve">virtua_147418423348</t>
  </si>
  <si>
    <t xml:space="preserve">Shares used in computing diluted net income (loss) per share</t>
  </si>
  <si>
    <t xml:space="preserve">1474184327499</t>
  </si>
  <si>
    <t xml:space="preserve">virtua_1474184327499</t>
  </si>
  <si>
    <t xml:space="preserve">1474184324828</t>
  </si>
  <si>
    <t xml:space="preserve">virtua_1474184324828</t>
  </si>
  <si>
    <t xml:space="preserve">Non-GAAP Diluted Net Income Per Share</t>
  </si>
  <si>
    <t xml:space="preserve">14741843356</t>
  </si>
  <si>
    <t xml:space="preserve">virtua_14741843356</t>
  </si>
  <si>
    <t xml:space="preserve">1474184347575</t>
  </si>
  <si>
    <t xml:space="preserve">virtua_1474184347575</t>
  </si>
  <si>
    <t xml:space="preserve">Diluted Non-GAAP net income per share</t>
  </si>
  <si>
    <t xml:space="preserve">147418441364</t>
  </si>
  <si>
    <t xml:space="preserve">virtua_147418441364</t>
  </si>
  <si>
    <t xml:space="preserve">Shares used in computing diluted Non-GAAP net income per share</t>
  </si>
  <si>
    <t xml:space="preserve">1474174038136</t>
  </si>
  <si>
    <t xml:space="preserve">virtua_1474174038136</t>
  </si>
  <si>
    <t xml:space="preserve">1474163910603</t>
  </si>
  <si>
    <t xml:space="preserve">virtua_1474163910603</t>
  </si>
  <si>
    <t xml:space="preserve">Supplemental Diluted Sharecount Information (in thousands):</t>
  </si>
  <si>
    <t xml:space="preserve">1474173849792</t>
  </si>
  <si>
    <t xml:space="preserve">virtua_1474173849792</t>
  </si>
  <si>
    <t xml:space="preserve">1474163910626</t>
  </si>
  <si>
    <t xml:space="preserve">virtua_1474163910626</t>
  </si>
  <si>
    <t xml:space="preserve">Weighted-average shares outstanding for basic earnings per share</t>
  </si>
  <si>
    <t xml:space="preserve">1474163910650</t>
  </si>
  <si>
    <t xml:space="preserve">virtua_1474163910650</t>
  </si>
  <si>
    <t xml:space="preserve">Effect of dilutive securities:</t>
  </si>
  <si>
    <t xml:space="preserve">1474163910664</t>
  </si>
  <si>
    <t xml:space="preserve">virtua_1474163910664</t>
  </si>
  <si>
    <t xml:space="preserve">Convertible senior notes</t>
  </si>
  <si>
    <t xml:space="preserve">1474163910688</t>
  </si>
  <si>
    <t xml:space="preserve">virtua_1474163910688</t>
  </si>
  <si>
    <t xml:space="preserve">Warrants associated with the convertible senior note hedges</t>
  </si>
  <si>
    <t xml:space="preserve">1474163910710</t>
  </si>
  <si>
    <t xml:space="preserve">virtua_1474163910710</t>
  </si>
  <si>
    <t xml:space="preserve">Employee stock awards</t>
  </si>
  <si>
    <t xml:space="preserve">1474163910740</t>
  </si>
  <si>
    <t xml:space="preserve">virtua_1474163910740</t>
  </si>
  <si>
    <t xml:space="preserve">Adjusted weighted-average shares outstanding and assumed conversions for diluted earnings per share</t>
  </si>
  <si>
    <t xml:space="preserve">1474124924384</t>
  </si>
  <si>
    <t xml:space="preserve">virtua_1474124924384</t>
  </si>
  <si>
    <t xml:space="preserve">1474124924412</t>
  </si>
  <si>
    <t xml:space="preserve">virtua_1474124924412</t>
  </si>
  <si>
    <t xml:space="preserve">14741714965</t>
  </si>
  <si>
    <t xml:space="preserve">virtua_14741714965</t>
  </si>
  <si>
    <t xml:space="preserve">14741715942</t>
  </si>
  <si>
    <t xml:space="preserve">virtua_14741715942</t>
  </si>
  <si>
    <t xml:space="preserve">14741727656</t>
  </si>
  <si>
    <t xml:space="preserve">virtua_14741727656</t>
  </si>
  <si>
    <t xml:space="preserve">147417216112</t>
  </si>
  <si>
    <t xml:space="preserve">virtua_147417216112</t>
  </si>
  <si>
    <t xml:space="preserve">147417225392</t>
  </si>
  <si>
    <t xml:space="preserve">virtua_147417225392</t>
  </si>
  <si>
    <t xml:space="preserve">147417242984</t>
  </si>
  <si>
    <t xml:space="preserve">virtua_147417242984</t>
  </si>
  <si>
    <t xml:space="preserve">147417248711</t>
  </si>
  <si>
    <t xml:space="preserve">virtua_147417248711</t>
  </si>
  <si>
    <t xml:space="preserve">147417851500</t>
  </si>
  <si>
    <t xml:space="preserve">virtua_147417851500</t>
  </si>
  <si>
    <t xml:space="preserve">1474124924443</t>
  </si>
  <si>
    <t xml:space="preserve">virtua_1474124924443</t>
  </si>
  <si>
    <t xml:space="preserve">Adjusted weighted-average shares outstanding and assumed conversions for Non-GAAP diluted earnings per share</t>
  </si>
  <si>
    <t xml:space="preserve">Q01 15</t>
  </si>
  <si>
    <t xml:space="preserve">Q02 15</t>
  </si>
  <si>
    <t xml:space="preserve">Q03 15</t>
  </si>
  <si>
    <t xml:space="preserve">Q04 15</t>
  </si>
  <si>
    <t xml:space="preserve">Y01 15</t>
  </si>
  <si>
    <t xml:space="preserve">Q01 16</t>
  </si>
  <si>
    <t xml:space="preserve">Q02 16</t>
  </si>
  <si>
    <t xml:space="preserve">Q03 16</t>
  </si>
  <si>
    <t xml:space="preserve">Q04 16</t>
  </si>
  <si>
    <t xml:space="preserve">Y01 16</t>
  </si>
  <si>
    <t xml:space="preserve">Q01 17</t>
  </si>
  <si>
    <t xml:space="preserve">Q02 17</t>
  </si>
  <si>
    <t xml:space="preserve">Q03 17</t>
  </si>
  <si>
    <t xml:space="preserve">Q04 17</t>
  </si>
  <si>
    <t xml:space="preserve">Y01 17</t>
  </si>
  <si>
    <t xml:space="preserve">Q01 18</t>
  </si>
  <si>
    <t xml:space="preserve">Q02 18</t>
  </si>
  <si>
    <t xml:space="preserve">Q03 18</t>
  </si>
  <si>
    <t xml:space="preserve">Q04 18</t>
  </si>
  <si>
    <t xml:space="preserve">Y01 18</t>
  </si>
  <si>
    <t xml:space="preserve">Q01 19</t>
  </si>
  <si>
    <t xml:space="preserve">Q02 19</t>
  </si>
  <si>
    <t xml:space="preserve">Q03 19</t>
  </si>
  <si>
    <t xml:space="preserve">Q04 19</t>
  </si>
  <si>
    <t xml:space="preserve">Y01 19</t>
  </si>
  <si>
    <t xml:space="preserve">Q01 20</t>
  </si>
  <si>
    <t xml:space="preserve">YTD Q01 15</t>
  </si>
  <si>
    <t xml:space="preserve">YTD Q02 15</t>
  </si>
  <si>
    <t xml:space="preserve">YTD Q03 15</t>
  </si>
  <si>
    <t xml:space="preserve">YTD Q04 15</t>
  </si>
  <si>
    <t xml:space="preserve">YTD Q01 16</t>
  </si>
  <si>
    <t xml:space="preserve">YTD Q02 16</t>
  </si>
  <si>
    <t xml:space="preserve">YTD Q03 16</t>
  </si>
  <si>
    <t xml:space="preserve">YTD Q04 16</t>
  </si>
  <si>
    <t xml:space="preserve">YTD Q01 17</t>
  </si>
  <si>
    <t xml:space="preserve">YTD Q02 17</t>
  </si>
  <si>
    <t xml:space="preserve">YTD Q03 17</t>
  </si>
  <si>
    <t xml:space="preserve">YTD Q04 17</t>
  </si>
  <si>
    <t xml:space="preserve">YTD Q01 18</t>
  </si>
  <si>
    <t xml:space="preserve">YTD Q02 18</t>
  </si>
  <si>
    <t xml:space="preserve">YTD Q03 18</t>
  </si>
  <si>
    <t xml:space="preserve">YTD Q04 18</t>
  </si>
  <si>
    <t xml:space="preserve">YTD Q01 19</t>
  </si>
  <si>
    <t xml:space="preserve">YTD Q02 19</t>
  </si>
  <si>
    <t xml:space="preserve">YTD Q03 19</t>
  </si>
  <si>
    <t xml:space="preserve">YTD Q04 19</t>
  </si>
  <si>
    <t xml:space="preserve">YTD Q01 20</t>
  </si>
  <si>
    <t xml:space="preserve">H01 15</t>
  </si>
  <si>
    <t xml:space="preserve">H02 15</t>
  </si>
  <si>
    <t xml:space="preserve">H01 16</t>
  </si>
  <si>
    <t xml:space="preserve">H02 16</t>
  </si>
  <si>
    <t xml:space="preserve">H01 17</t>
  </si>
  <si>
    <t xml:space="preserve">H02 17</t>
  </si>
  <si>
    <t xml:space="preserve">H01 18</t>
  </si>
  <si>
    <t xml:space="preserve">H02 18</t>
  </si>
  <si>
    <t xml:space="preserve">H01 19</t>
  </si>
  <si>
    <t xml:space="preserve">H02 19</t>
  </si>
  <si>
    <t xml:space="preserve">H01 20</t>
  </si>
  <si>
    <t xml:space="preserve">Other ElementID</t>
  </si>
  <si>
    <t xml:space="preserve">Geography group</t>
  </si>
  <si>
    <t xml:space="preserve">Parent GXBRL ID</t>
  </si>
  <si>
    <t xml:space="preserve">GXBRL ID</t>
  </si>
  <si>
    <t xml:space="preserve">global_IncomeStatement</t>
  </si>
  <si>
    <t xml:space="preserve">virtua_14749172238</t>
  </si>
  <si>
    <t xml:space="preserve">$</t>
  </si>
  <si>
    <t xml:space="preserve">Income Statement</t>
  </si>
  <si>
    <t xml:space="preserve">global_ProductRevenue</t>
  </si>
  <si>
    <t xml:space="preserve">virtua_14749172249</t>
  </si>
  <si>
    <t xml:space="preserve">Product Revenue</t>
  </si>
  <si>
    <t xml:space="preserve">global_ServiceRevenue</t>
  </si>
  <si>
    <t xml:space="preserve">virtua_14749172258</t>
  </si>
  <si>
    <t xml:space="preserve">Service Revenue</t>
  </si>
  <si>
    <t xml:space="preserve">global_OtherRevenue</t>
  </si>
  <si>
    <t xml:space="preserve">virtua_14749172268</t>
  </si>
  <si>
    <t xml:space="preserve">Other Revenue</t>
  </si>
  <si>
    <t xml:space="preserve">global_TotalRevenue</t>
  </si>
  <si>
    <t xml:space="preserve">virtua_14749172278</t>
  </si>
  <si>
    <t xml:space="preserve">Total Revenue</t>
  </si>
  <si>
    <t xml:space="preserve">global_CostofProduct</t>
  </si>
  <si>
    <t xml:space="preserve">virtua_14749172289</t>
  </si>
  <si>
    <t xml:space="preserve">Cost of Product</t>
  </si>
  <si>
    <t xml:space="preserve">global_CostofService</t>
  </si>
  <si>
    <t xml:space="preserve">virtua_14749172298</t>
  </si>
  <si>
    <t xml:space="preserve">Cost of Service</t>
  </si>
  <si>
    <t xml:space="preserve">global_TotalCOGS</t>
  </si>
  <si>
    <t xml:space="preserve">virtua_147491722107</t>
  </si>
  <si>
    <t xml:space="preserve">Total COGS</t>
  </si>
  <si>
    <t xml:space="preserve">global_GrossProfit</t>
  </si>
  <si>
    <t xml:space="preserve">virtua_147491722117</t>
  </si>
  <si>
    <t xml:space="preserve">Gross Profit</t>
  </si>
  <si>
    <t xml:space="preserve">global_SellingandMarketing</t>
  </si>
  <si>
    <t xml:space="preserve">virtua_147491722127</t>
  </si>
  <si>
    <t xml:space="preserve">Selling and Marketing</t>
  </si>
  <si>
    <t xml:space="preserve">global_GeneralandAdministration</t>
  </si>
  <si>
    <t xml:space="preserve">virtua_147491722135</t>
  </si>
  <si>
    <t xml:space="preserve">General and Administration</t>
  </si>
  <si>
    <t xml:space="preserve">global_SellingGeneral&amp;Administration</t>
  </si>
  <si>
    <t xml:space="preserve">virtua_147491722143</t>
  </si>
  <si>
    <t xml:space="preserve">Selling, General &amp; Administration</t>
  </si>
  <si>
    <t xml:space="preserve">global_Research&amp;Development</t>
  </si>
  <si>
    <t xml:space="preserve">virtua_147491722151</t>
  </si>
  <si>
    <t xml:space="preserve">Research &amp; Development</t>
  </si>
  <si>
    <t xml:space="preserve">global_Advertisingandsalespromotion</t>
  </si>
  <si>
    <t xml:space="preserve">virtua_147491722159</t>
  </si>
  <si>
    <t xml:space="preserve">Advertising and sales promotion</t>
  </si>
  <si>
    <t xml:space="preserve">global_LicenseFeesandRoyalties</t>
  </si>
  <si>
    <t xml:space="preserve">virtua_147491722167</t>
  </si>
  <si>
    <t xml:space="preserve">License Fees and Royalties</t>
  </si>
  <si>
    <t xml:space="preserve">global_DepericationandAmortization</t>
  </si>
  <si>
    <t xml:space="preserve">virtua_147491722175</t>
  </si>
  <si>
    <t xml:space="preserve">Deperication and Amortization</t>
  </si>
  <si>
    <t xml:space="preserve">global_ImparimentofLong-LivedAssets</t>
  </si>
  <si>
    <t xml:space="preserve">virtua_147491722183</t>
  </si>
  <si>
    <t xml:space="preserve">Impariment of Long-Lived Assets</t>
  </si>
  <si>
    <t xml:space="preserve">global_GainandSaleofAssets</t>
  </si>
  <si>
    <t xml:space="preserve">virtua_147491722191</t>
  </si>
  <si>
    <t xml:space="preserve">Gain and Sale of Assets</t>
  </si>
  <si>
    <t xml:space="preserve">global_GainandSaleofBusinessDivestitures</t>
  </si>
  <si>
    <t xml:space="preserve">virtua_147491722199</t>
  </si>
  <si>
    <t xml:space="preserve">Gain and Sale of Business(Divestitures)</t>
  </si>
  <si>
    <t xml:space="preserve">global_RestructringRelatedExp</t>
  </si>
  <si>
    <t xml:space="preserve">virtua_147491722208</t>
  </si>
  <si>
    <t xml:space="preserve">Restructring Related Exp</t>
  </si>
  <si>
    <t xml:space="preserve">global_OtherOperatingExpenses</t>
  </si>
  <si>
    <t xml:space="preserve">virtua_147491722216</t>
  </si>
  <si>
    <t xml:space="preserve">Other Operating Expenses</t>
  </si>
  <si>
    <t xml:space="preserve">global_OperatingExpenses</t>
  </si>
  <si>
    <t xml:space="preserve">virtua_147491722224</t>
  </si>
  <si>
    <t xml:space="preserve">Operating Expenses</t>
  </si>
  <si>
    <t xml:space="preserve">global_OperatingIncome</t>
  </si>
  <si>
    <t xml:space="preserve">virtua_147491722232</t>
  </si>
  <si>
    <t xml:space="preserve">Operating Income</t>
  </si>
  <si>
    <t xml:space="preserve">global_EBITDA</t>
  </si>
  <si>
    <t xml:space="preserve">virtua_147491722240</t>
  </si>
  <si>
    <t xml:space="preserve">EBITDA</t>
  </si>
  <si>
    <t xml:space="preserve">global_AdjustedEBITDA</t>
  </si>
  <si>
    <t xml:space="preserve">virtua_147491722248</t>
  </si>
  <si>
    <t xml:space="preserve">Adjusted EBITDA</t>
  </si>
  <si>
    <t xml:space="preserve">global_InterestExpenses</t>
  </si>
  <si>
    <t xml:space="preserve">virtua_147491722256</t>
  </si>
  <si>
    <t xml:space="preserve">Interest Expenses</t>
  </si>
  <si>
    <t xml:space="preserve">global_InterestIncome</t>
  </si>
  <si>
    <t xml:space="preserve">virtua_147491722264</t>
  </si>
  <si>
    <t xml:space="preserve">Interest Income</t>
  </si>
  <si>
    <t xml:space="preserve">global_TotalInterestExpIncNet</t>
  </si>
  <si>
    <t xml:space="preserve">virtua_147491722272</t>
  </si>
  <si>
    <t xml:space="preserve">Total Interest Exp/(Inc), Net</t>
  </si>
  <si>
    <t xml:space="preserve">global_GainandSaleofAssetsNonOperatingIncome</t>
  </si>
  <si>
    <t xml:space="preserve">virtua_147491722280</t>
  </si>
  <si>
    <t xml:space="preserve">Gain and Sale of Assets, Non Operating Income</t>
  </si>
  <si>
    <t xml:space="preserve">global_GainandSaleofBusinessDivestituresNonOperatingIncome</t>
  </si>
  <si>
    <t xml:space="preserve">virtua_147491722289</t>
  </si>
  <si>
    <t xml:space="preserve">Gain and Sale of Business(Divestitures), Non Operating Income</t>
  </si>
  <si>
    <t xml:space="preserve">global_OtherNonOperatingExpInc</t>
  </si>
  <si>
    <t xml:space="preserve">virtua_147491722297</t>
  </si>
  <si>
    <t xml:space="preserve">Other Non Operating Exp/(Inc)</t>
  </si>
  <si>
    <t xml:space="preserve">global_TotalNonOperatingExpInc</t>
  </si>
  <si>
    <t xml:space="preserve">virtua_147491722305</t>
  </si>
  <si>
    <t xml:space="preserve">Total Non Operating Exp/(Inc)</t>
  </si>
  <si>
    <t xml:space="preserve">global_EquityinearningsofunconsolidatedaffiliatesJV</t>
  </si>
  <si>
    <t xml:space="preserve">virtua_147491722314</t>
  </si>
  <si>
    <t xml:space="preserve">Equity in earnings of unconsolidated affiliates/JV</t>
  </si>
  <si>
    <t xml:space="preserve">global_IncomeBeforeIncomeTaxes</t>
  </si>
  <si>
    <t xml:space="preserve">virtua_147491722322</t>
  </si>
  <si>
    <t xml:space="preserve">Income Before Income Taxes</t>
  </si>
  <si>
    <t xml:space="preserve">global_CurrentIncomeTax</t>
  </si>
  <si>
    <t xml:space="preserve">virtua_147491722330</t>
  </si>
  <si>
    <t xml:space="preserve">Current Income Tax</t>
  </si>
  <si>
    <t xml:space="preserve">global_DeferredIncomeTax</t>
  </si>
  <si>
    <t xml:space="preserve">virtua_147491722338</t>
  </si>
  <si>
    <t xml:space="preserve">Deferred Income Tax</t>
  </si>
  <si>
    <t xml:space="preserve">global_ProvisionofIncomeTaxes</t>
  </si>
  <si>
    <t xml:space="preserve">virtua_147491722346</t>
  </si>
  <si>
    <t xml:space="preserve">Provision of Income Taxes</t>
  </si>
  <si>
    <t xml:space="preserve">global_TaxRate%</t>
  </si>
  <si>
    <t xml:space="preserve">virtua_147491722356</t>
  </si>
  <si>
    <t xml:space="preserve">Percentage</t>
  </si>
  <si>
    <t xml:space="preserve">Tax Rate %</t>
  </si>
  <si>
    <t xml:space="preserve">global_NetIncomefromContinuingOperations</t>
  </si>
  <si>
    <t xml:space="preserve">virtua_147491722366</t>
  </si>
  <si>
    <t xml:space="preserve">Net Income from Continuing Operations</t>
  </si>
  <si>
    <t xml:space="preserve">global_GainLossfromDiscontinuedOperations</t>
  </si>
  <si>
    <t xml:space="preserve">virtua_147491722376</t>
  </si>
  <si>
    <t xml:space="preserve">Gain/(Loss) from Discontinued Operations</t>
  </si>
  <si>
    <t xml:space="preserve">virtua_147491722386</t>
  </si>
  <si>
    <t xml:space="preserve">global_NetincomeattributabletoNon-ControllingInterest</t>
  </si>
  <si>
    <t xml:space="preserve">virtua_147491722394</t>
  </si>
  <si>
    <t xml:space="preserve">Net income attributable to Non-Controlling Interest</t>
  </si>
  <si>
    <t xml:space="preserve">global_Netincomeattributabletoparticipatingsecurities</t>
  </si>
  <si>
    <t xml:space="preserve">virtua_147491722402</t>
  </si>
  <si>
    <t xml:space="preserve">Net income attributable to participating securities</t>
  </si>
  <si>
    <t xml:space="preserve">global_NetincomeavailabletoCommonShareHolder</t>
  </si>
  <si>
    <t xml:space="preserve">virtua_147491722410</t>
  </si>
  <si>
    <t xml:space="preserve">Net income available to Common ShareHolder</t>
  </si>
  <si>
    <t xml:space="preserve">global_BasicEPS</t>
  </si>
  <si>
    <t xml:space="preserve">virtua_147491722418</t>
  </si>
  <si>
    <t xml:space="preserve">Basic EPS</t>
  </si>
  <si>
    <t xml:space="preserve">global_DilutedEPS</t>
  </si>
  <si>
    <t xml:space="preserve">virtua_147491722426</t>
  </si>
  <si>
    <t xml:space="preserve">Diluted EPS</t>
  </si>
  <si>
    <t xml:space="preserve">global_BasicShares</t>
  </si>
  <si>
    <t xml:space="preserve">virtua_147491722434</t>
  </si>
  <si>
    <t xml:space="preserve">Basic Shares</t>
  </si>
  <si>
    <t xml:space="preserve">global_DilutedShares</t>
  </si>
  <si>
    <t xml:space="preserve">virtua_147491722443</t>
  </si>
  <si>
    <t xml:space="preserve">Diluted Shares</t>
  </si>
  <si>
    <t xml:space="preserve">global_DividendPerShare</t>
  </si>
  <si>
    <t xml:space="preserve">virtua_147491722451</t>
  </si>
  <si>
    <t xml:space="preserve">Dividend Per Share</t>
  </si>
  <si>
    <t xml:space="preserve">global_BalanceSheet</t>
  </si>
  <si>
    <t xml:space="preserve">virtua_147491722459</t>
  </si>
  <si>
    <t xml:space="preserve">Balance Sheet</t>
  </si>
  <si>
    <t xml:space="preserve">global_Assets</t>
  </si>
  <si>
    <t xml:space="preserve">virtua_147491722468</t>
  </si>
  <si>
    <t xml:space="preserve">global_CashAndCashEquivalents</t>
  </si>
  <si>
    <t xml:space="preserve">virtua_147491722476</t>
  </si>
  <si>
    <t xml:space="preserve">Cash And Cash Equivalents</t>
  </si>
  <si>
    <t xml:space="preserve">global_RestrictedCash</t>
  </si>
  <si>
    <t xml:space="preserve">virtua_147491722485</t>
  </si>
  <si>
    <t xml:space="preserve">Restricted Cash</t>
  </si>
  <si>
    <t xml:space="preserve">global_Short-terminvestments</t>
  </si>
  <si>
    <t xml:space="preserve">virtua_147491722493</t>
  </si>
  <si>
    <t xml:space="preserve">Short-term investments</t>
  </si>
  <si>
    <t xml:space="preserve">global_CashandCashEquivalentsShortTermInvestments</t>
  </si>
  <si>
    <t xml:space="preserve">virtua_147491722502</t>
  </si>
  <si>
    <t xml:space="preserve">Cash and CashEquivalents Short Term Investments</t>
  </si>
  <si>
    <t xml:space="preserve">global_MarketableSecuritiesCurrent</t>
  </si>
  <si>
    <t xml:space="preserve">virtua_147491722510</t>
  </si>
  <si>
    <t xml:space="preserve">MarketableSecuritiesCurrent</t>
  </si>
  <si>
    <t xml:space="preserve">global_AccruedandPrepaidExpenses</t>
  </si>
  <si>
    <t xml:space="preserve">virtua_147491722518</t>
  </si>
  <si>
    <t xml:space="preserve">Accrued and Prepaid Expenses</t>
  </si>
  <si>
    <t xml:space="preserve">global_ReceivablesNet</t>
  </si>
  <si>
    <t xml:space="preserve">virtua_147491722527</t>
  </si>
  <si>
    <t xml:space="preserve">ReceivablesNet</t>
  </si>
  <si>
    <t xml:space="preserve">global_InventoriesNet</t>
  </si>
  <si>
    <t xml:space="preserve">virtua_147491722535</t>
  </si>
  <si>
    <t xml:space="preserve">InventoriesNet</t>
  </si>
  <si>
    <t xml:space="preserve">global_DerivativeInstrumentsAssets</t>
  </si>
  <si>
    <t xml:space="preserve">virtua_147491722543</t>
  </si>
  <si>
    <t xml:space="preserve">Derivative Instruments/Assets</t>
  </si>
  <si>
    <t xml:space="preserve">global_IncomeTaxReceivable</t>
  </si>
  <si>
    <t xml:space="preserve">virtua_147491722551</t>
  </si>
  <si>
    <t xml:space="preserve">Income Tax Receivable</t>
  </si>
  <si>
    <t xml:space="preserve">global_DeferredIncomeTaxes</t>
  </si>
  <si>
    <t xml:space="preserve">virtua_147491722559</t>
  </si>
  <si>
    <t xml:space="preserve">Deferred Income Taxes</t>
  </si>
  <si>
    <t xml:space="preserve">global_DeferredRevenue</t>
  </si>
  <si>
    <t xml:space="preserve">virtua_147491722567</t>
  </si>
  <si>
    <t xml:space="preserve">Deferred Revenue</t>
  </si>
  <si>
    <t xml:space="preserve">global_DeferredAssetsCurrent</t>
  </si>
  <si>
    <t xml:space="preserve">virtua_147491722575</t>
  </si>
  <si>
    <t xml:space="preserve">Deferred Assets Current</t>
  </si>
  <si>
    <t xml:space="preserve">global_InterestReceivable</t>
  </si>
  <si>
    <t xml:space="preserve">virtua_147491722584</t>
  </si>
  <si>
    <t xml:space="preserve">Interest Receivable</t>
  </si>
  <si>
    <t xml:space="preserve">global_OtherCurrentAssets</t>
  </si>
  <si>
    <t xml:space="preserve">virtua_147491722592</t>
  </si>
  <si>
    <t xml:space="preserve">OtherCurrentAssets</t>
  </si>
  <si>
    <t xml:space="preserve">global_CurrentPortionofBoardcastRights</t>
  </si>
  <si>
    <t xml:space="preserve">virtua_147491722600</t>
  </si>
  <si>
    <t xml:space="preserve">Current Portion of Boardcast Rights</t>
  </si>
  <si>
    <t xml:space="preserve">global_AssetsHeldforSale</t>
  </si>
  <si>
    <t xml:space="preserve">virtua_147491722608</t>
  </si>
  <si>
    <t xml:space="preserve">Assets Held for Sale</t>
  </si>
  <si>
    <t xml:space="preserve">global_CurrentAssets</t>
  </si>
  <si>
    <t xml:space="preserve">virtua_147491722616</t>
  </si>
  <si>
    <t xml:space="preserve">Current Assets</t>
  </si>
  <si>
    <t xml:space="preserve">global_PropertyPlantEquipmentGross</t>
  </si>
  <si>
    <t xml:space="preserve">virtua_147491722624</t>
  </si>
  <si>
    <t xml:space="preserve">PropertyPlantEquipmentGross</t>
  </si>
  <si>
    <t xml:space="preserve">global_AccumulatedDepreciationAmortization</t>
  </si>
  <si>
    <t xml:space="preserve">virtua_147491722632</t>
  </si>
  <si>
    <t xml:space="preserve">AccumulatedDepreciationAmortization</t>
  </si>
  <si>
    <t xml:space="preserve">global_PropertyPlantEquipmentNet</t>
  </si>
  <si>
    <t xml:space="preserve">virtua_147491722641</t>
  </si>
  <si>
    <t xml:space="preserve">PropertyPlantEquipmentNet</t>
  </si>
  <si>
    <t xml:space="preserve">global_LongTermInvestments</t>
  </si>
  <si>
    <t xml:space="preserve">virtua_147491722649</t>
  </si>
  <si>
    <t xml:space="preserve">LongTermInvestments</t>
  </si>
  <si>
    <t xml:space="preserve">global_IntangibleAssetsGross</t>
  </si>
  <si>
    <t xml:space="preserve">virtua_147491722657</t>
  </si>
  <si>
    <t xml:space="preserve">Intangible Assets, Gross</t>
  </si>
  <si>
    <t xml:space="preserve">global_AccumulatedAmortization</t>
  </si>
  <si>
    <t xml:space="preserve">virtua_147491722665</t>
  </si>
  <si>
    <t xml:space="preserve">Accumulated Amortization</t>
  </si>
  <si>
    <t xml:space="preserve">global_IntangibleAssetsNet</t>
  </si>
  <si>
    <t xml:space="preserve">virtua_147491722673</t>
  </si>
  <si>
    <t xml:space="preserve">Intangible Assets, Net</t>
  </si>
  <si>
    <t xml:space="preserve">global_Goodwill</t>
  </si>
  <si>
    <t xml:space="preserve">virtua_147491722681</t>
  </si>
  <si>
    <t xml:space="preserve">global_BoardcastRights</t>
  </si>
  <si>
    <t xml:space="preserve">virtua_147491722689</t>
  </si>
  <si>
    <t xml:space="preserve">Boardcast Rights</t>
  </si>
  <si>
    <t xml:space="preserve">global_SpectrumLicenses</t>
  </si>
  <si>
    <t xml:space="preserve">virtua_147491722697</t>
  </si>
  <si>
    <t xml:space="preserve">Spectrum Licenses</t>
  </si>
  <si>
    <t xml:space="preserve">virtua_147491722705</t>
  </si>
  <si>
    <t xml:space="preserve">global_EquityMethodInvestmentsUnconsolidatedInvesteesJV&amp;Associates</t>
  </si>
  <si>
    <t xml:space="preserve">virtua_147491722713</t>
  </si>
  <si>
    <t xml:space="preserve">Equity Method Investments/Unconsolidated Investees/ JV &amp; Associates</t>
  </si>
  <si>
    <t xml:space="preserve">global_PensionandotherpostretirementBenefits</t>
  </si>
  <si>
    <t xml:space="preserve">virtua_147491722721</t>
  </si>
  <si>
    <t xml:space="preserve">Pension and other postretirement Benefits</t>
  </si>
  <si>
    <t xml:space="preserve">virtua_147491722729</t>
  </si>
  <si>
    <t xml:space="preserve">virtua_147491722737</t>
  </si>
  <si>
    <t xml:space="preserve">global_OtherDeferredAssetsNonCurrent</t>
  </si>
  <si>
    <t xml:space="preserve">virtua_147491722745</t>
  </si>
  <si>
    <t xml:space="preserve">Other Deferred Assets Non Current</t>
  </si>
  <si>
    <t xml:space="preserve">global_OtherLongTermAssets</t>
  </si>
  <si>
    <t xml:space="preserve">virtua_147491722753</t>
  </si>
  <si>
    <t xml:space="preserve">Other Long Term Assets</t>
  </si>
  <si>
    <t xml:space="preserve">global_TotalNonCurrentAssets</t>
  </si>
  <si>
    <t xml:space="preserve">virtua_147491722761</t>
  </si>
  <si>
    <t xml:space="preserve">Total Non Current Assets</t>
  </si>
  <si>
    <t xml:space="preserve">global_TotalAssets</t>
  </si>
  <si>
    <t xml:space="preserve">virtua_147491722769</t>
  </si>
  <si>
    <t xml:space="preserve">Total Assets</t>
  </si>
  <si>
    <t xml:space="preserve">global_LiabilitesandShareholder'sEquity</t>
  </si>
  <si>
    <t xml:space="preserve">virtua_147491722777</t>
  </si>
  <si>
    <t xml:space="preserve">Liabilites and Shareholder's Equity</t>
  </si>
  <si>
    <t xml:space="preserve">global_AccountsPayableNet</t>
  </si>
  <si>
    <t xml:space="preserve">virtua_147491722787</t>
  </si>
  <si>
    <t xml:space="preserve">AccountsPayable, Net</t>
  </si>
  <si>
    <t xml:space="preserve">global_IncomeTaxesPayable</t>
  </si>
  <si>
    <t xml:space="preserve">virtua_147491722796</t>
  </si>
  <si>
    <t xml:space="preserve">Income Taxes Payable</t>
  </si>
  <si>
    <t xml:space="preserve">global_AccruedTaxes</t>
  </si>
  <si>
    <t xml:space="preserve">virtua_147491722804</t>
  </si>
  <si>
    <t xml:space="preserve">Accrued Taxes</t>
  </si>
  <si>
    <t xml:space="preserve">global_CurrentPortionLongTermDebt</t>
  </si>
  <si>
    <t xml:space="preserve">virtua_147491722812</t>
  </si>
  <si>
    <t xml:space="preserve">Current Portion Long Term Debt</t>
  </si>
  <si>
    <t xml:space="preserve">global_CurrentPortionBoardcastRightsPayable</t>
  </si>
  <si>
    <t xml:space="preserve">virtua_147491722820</t>
  </si>
  <si>
    <t xml:space="preserve">Current Portion Boardcast Rights Payable</t>
  </si>
  <si>
    <t xml:space="preserve">global_InterestPayable</t>
  </si>
  <si>
    <t xml:space="preserve">virtua_147491722828</t>
  </si>
  <si>
    <t xml:space="preserve">Interest Payable</t>
  </si>
  <si>
    <t xml:space="preserve">global_DividendsPayable</t>
  </si>
  <si>
    <t xml:space="preserve">virtua_147491722836</t>
  </si>
  <si>
    <t xml:space="preserve">Dividends Payable</t>
  </si>
  <si>
    <t xml:space="preserve">global_SalesTaxPayable</t>
  </si>
  <si>
    <t xml:space="preserve">virtua_147491722844</t>
  </si>
  <si>
    <t xml:space="preserve">Sales Tax Payable</t>
  </si>
  <si>
    <t xml:space="preserve">global_AccruedExpensesExpensesPayable</t>
  </si>
  <si>
    <t xml:space="preserve">virtua_147491722852</t>
  </si>
  <si>
    <t xml:space="preserve">Accrued Expenses / Expenses Payable</t>
  </si>
  <si>
    <t xml:space="preserve">global_DerivativeInstrumentsLiablilities</t>
  </si>
  <si>
    <t xml:space="preserve">virtua_147491722860</t>
  </si>
  <si>
    <t xml:space="preserve">Derivative Instruments/Liablilities</t>
  </si>
  <si>
    <t xml:space="preserve">global_CapitalLeaseObligationsCurrent</t>
  </si>
  <si>
    <t xml:space="preserve">virtua_147491722868</t>
  </si>
  <si>
    <t xml:space="preserve">CapitalLeaseObligationsCurrent</t>
  </si>
  <si>
    <t xml:space="preserve">global_ShortTermBorrowings</t>
  </si>
  <si>
    <t xml:space="preserve">virtua_147491722876</t>
  </si>
  <si>
    <t xml:space="preserve">ShortTermBorrowings</t>
  </si>
  <si>
    <t xml:space="preserve">global_DebtCapitalLeaseObligationsCurrent</t>
  </si>
  <si>
    <t xml:space="preserve">virtua_147491722884</t>
  </si>
  <si>
    <t xml:space="preserve">DebtCapitalLeaseObligationsCurrent</t>
  </si>
  <si>
    <t xml:space="preserve">global_DeferredUnearnedRevenueCurrent</t>
  </si>
  <si>
    <t xml:space="preserve">virtua_147491722893</t>
  </si>
  <si>
    <t xml:space="preserve">Deferred Unearned Revenue Current</t>
  </si>
  <si>
    <t xml:space="preserve">global_OtherCurrentLiablities</t>
  </si>
  <si>
    <t xml:space="preserve">virtua_147491722901</t>
  </si>
  <si>
    <t xml:space="preserve">Other Current liabilities</t>
  </si>
  <si>
    <t xml:space="preserve">global_CurrentLiabilities</t>
  </si>
  <si>
    <t xml:space="preserve">virtua_147491722909</t>
  </si>
  <si>
    <t xml:space="preserve">CurrentLiabilities</t>
  </si>
  <si>
    <t xml:space="preserve">global_NonCurrentLiabilities</t>
  </si>
  <si>
    <t xml:space="preserve">virtua_147491722917</t>
  </si>
  <si>
    <t xml:space="preserve">Non Current Liabilities</t>
  </si>
  <si>
    <t xml:space="preserve">global_LongTermDebtNet</t>
  </si>
  <si>
    <t xml:space="preserve">virtua_147491722926</t>
  </si>
  <si>
    <t xml:space="preserve">Long Term Debt, Net</t>
  </si>
  <si>
    <t xml:space="preserve">global_DebtCapitalLeaseObligationsNet</t>
  </si>
  <si>
    <t xml:space="preserve">virtua_147491722934</t>
  </si>
  <si>
    <t xml:space="preserve">Debt Capital Lease Obligations ,  Net</t>
  </si>
  <si>
    <t xml:space="preserve">global_Deposits</t>
  </si>
  <si>
    <t xml:space="preserve">virtua_147491722942</t>
  </si>
  <si>
    <t xml:space="preserve">Deposits</t>
  </si>
  <si>
    <t xml:space="preserve">global_DeferredTaxLiability</t>
  </si>
  <si>
    <t xml:space="preserve">virtua_147491722951</t>
  </si>
  <si>
    <t xml:space="preserve">Deferred Tax Liability</t>
  </si>
  <si>
    <t xml:space="preserve">global_DeferredRevenueLongterm</t>
  </si>
  <si>
    <t xml:space="preserve">virtua_147491722959</t>
  </si>
  <si>
    <t xml:space="preserve">Deferred Revenue, Long term</t>
  </si>
  <si>
    <t xml:space="preserve">global_MinorityInterestLongTermLiabilities</t>
  </si>
  <si>
    <t xml:space="preserve">virtua_147491722967</t>
  </si>
  <si>
    <t xml:space="preserve">Minority Interest Long Term Liabilities</t>
  </si>
  <si>
    <t xml:space="preserve">global_ProgramBoardcastObligationsNetofcurrentPortions</t>
  </si>
  <si>
    <t xml:space="preserve">virtua_147491722975</t>
  </si>
  <si>
    <t xml:space="preserve">Program Boardcast Obligations, Net of current Portions</t>
  </si>
  <si>
    <t xml:space="preserve">virtua_147491722983</t>
  </si>
  <si>
    <t xml:space="preserve">global_Pensionandotherpostretirementliabilities</t>
  </si>
  <si>
    <t xml:space="preserve">virtua_147491722991</t>
  </si>
  <si>
    <t xml:space="preserve">Pension and other postretirement liabilities</t>
  </si>
  <si>
    <t xml:space="preserve">global_OtherLongTermLiabitities</t>
  </si>
  <si>
    <t xml:space="preserve">virtua_147491722999</t>
  </si>
  <si>
    <t xml:space="preserve">Other Long Term Liabitities</t>
  </si>
  <si>
    <t xml:space="preserve">global_TotalLiabilities</t>
  </si>
  <si>
    <t xml:space="preserve">virtua_1474917237</t>
  </si>
  <si>
    <t xml:space="preserve">Total Liabilities</t>
  </si>
  <si>
    <t xml:space="preserve">global_CommitmentsandContingencies</t>
  </si>
  <si>
    <t xml:space="preserve">virtua_14749172315</t>
  </si>
  <si>
    <t xml:space="preserve">Total Other Liabilities</t>
  </si>
  <si>
    <t xml:space="preserve">global_StockholdersEquity</t>
  </si>
  <si>
    <t xml:space="preserve">virtua_14749172324</t>
  </si>
  <si>
    <t xml:space="preserve">StockholdersEquity</t>
  </si>
  <si>
    <t xml:space="preserve">global_CommonStock</t>
  </si>
  <si>
    <t xml:space="preserve">virtua_14749172334</t>
  </si>
  <si>
    <t xml:space="preserve">Common Stock</t>
  </si>
  <si>
    <t xml:space="preserve">global_AdditionalPaidinCapital</t>
  </si>
  <si>
    <t xml:space="preserve">virtua_14749172342</t>
  </si>
  <si>
    <t xml:space="preserve">Additional Paid in Capital</t>
  </si>
  <si>
    <t xml:space="preserve">global_CommonstockAndAdditionalPaidInCapital</t>
  </si>
  <si>
    <t xml:space="preserve">virtua_14749172350</t>
  </si>
  <si>
    <t xml:space="preserve">Common stock And Additional Paid In Capital</t>
  </si>
  <si>
    <t xml:space="preserve">global_PreferredStock</t>
  </si>
  <si>
    <t xml:space="preserve">virtua_14749172358</t>
  </si>
  <si>
    <t xml:space="preserve">Preferred Stock</t>
  </si>
  <si>
    <t xml:space="preserve">global_RetainedEarnings</t>
  </si>
  <si>
    <t xml:space="preserve">virtua_14749172366</t>
  </si>
  <si>
    <t xml:space="preserve">Retained Earnings</t>
  </si>
  <si>
    <t xml:space="preserve">global_TreasuryStock</t>
  </si>
  <si>
    <t xml:space="preserve">virtua_14749172374</t>
  </si>
  <si>
    <t xml:space="preserve">Treasury Stock</t>
  </si>
  <si>
    <t xml:space="preserve">global_AccumulatedComprehensiveIncomeDeficit</t>
  </si>
  <si>
    <t xml:space="preserve">virtua_14749172382</t>
  </si>
  <si>
    <t xml:space="preserve">Accumulated Comprehensive Income/Deficit</t>
  </si>
  <si>
    <t xml:space="preserve">global_OtherReserves</t>
  </si>
  <si>
    <t xml:space="preserve">virtua_14749172391</t>
  </si>
  <si>
    <t xml:space="preserve">Other Reserves</t>
  </si>
  <si>
    <t xml:space="preserve">global_TotalPartner'sEquity</t>
  </si>
  <si>
    <t xml:space="preserve">virtua_14749172399</t>
  </si>
  <si>
    <t xml:space="preserve">Total Partner's Equity</t>
  </si>
  <si>
    <t xml:space="preserve">global_MinorityInterest</t>
  </si>
  <si>
    <t xml:space="preserve">virtua_147491723107</t>
  </si>
  <si>
    <t xml:space="preserve">MinorityInterest</t>
  </si>
  <si>
    <t xml:space="preserve">virtua_147491723115</t>
  </si>
  <si>
    <t xml:space="preserve">global_LiabilitiesStockholdersEquity</t>
  </si>
  <si>
    <t xml:space="preserve">virtua_147491723123</t>
  </si>
  <si>
    <t xml:space="preserve">LiabilitiesStockholdersEquity</t>
  </si>
  <si>
    <t xml:space="preserve">global_CashFlow</t>
  </si>
  <si>
    <t xml:space="preserve">virtua_147491723131</t>
  </si>
  <si>
    <t xml:space="preserve">Cash Flow</t>
  </si>
  <si>
    <t xml:space="preserve">global_CashFlowfromOperatingActivities</t>
  </si>
  <si>
    <t xml:space="preserve">virtua_147491723140</t>
  </si>
  <si>
    <t xml:space="preserve">Cash Flow from Operating Activities</t>
  </si>
  <si>
    <t xml:space="preserve">global_NetIncome</t>
  </si>
  <si>
    <t xml:space="preserve">virtua_147491723149</t>
  </si>
  <si>
    <t xml:space="preserve">Net Income</t>
  </si>
  <si>
    <t xml:space="preserve">global_Adjustments</t>
  </si>
  <si>
    <t xml:space="preserve">virtua_147491723158</t>
  </si>
  <si>
    <t xml:space="preserve">Adjustments</t>
  </si>
  <si>
    <t xml:space="preserve">global_DepreciationandAmortization</t>
  </si>
  <si>
    <t xml:space="preserve">virtua_147491723166</t>
  </si>
  <si>
    <t xml:space="preserve">Depreciation and Amortization</t>
  </si>
  <si>
    <t xml:space="preserve">global_Deferredincometaxes</t>
  </si>
  <si>
    <t xml:space="preserve">virtua_147491723175</t>
  </si>
  <si>
    <t xml:space="preserve">Deferred income taxes</t>
  </si>
  <si>
    <t xml:space="preserve">global_Stock-basedcompensationexpense</t>
  </si>
  <si>
    <t xml:space="preserve">virtua_147491723183</t>
  </si>
  <si>
    <t xml:space="preserve">Stock-based compensation expense</t>
  </si>
  <si>
    <t xml:space="preserve">global_Expensesrelatedtoemployeestockplans</t>
  </si>
  <si>
    <t xml:space="preserve">virtua_147491723191</t>
  </si>
  <si>
    <t xml:space="preserve">global_Excesstaxbenefitsfromtheexerciseofstockoptions</t>
  </si>
  <si>
    <t xml:space="preserve">virtua_147491723199</t>
  </si>
  <si>
    <t xml:space="preserve">Excess tax benefits from the exercise of stock options</t>
  </si>
  <si>
    <t xml:space="preserve">global_Non-CashInterestExpenseIncomeNet</t>
  </si>
  <si>
    <t xml:space="preserve">virtua_147491723207</t>
  </si>
  <si>
    <t xml:space="preserve">Non-Cash Interest Expense/Income, Net</t>
  </si>
  <si>
    <t xml:space="preserve">global_AmortizationofLoanFeesandDiscountonDebtIssuanceandLease</t>
  </si>
  <si>
    <t xml:space="preserve">virtua_147491723215</t>
  </si>
  <si>
    <t xml:space="preserve">Amortization of Loan Fees and Discount on Debt Issuance and Lease</t>
  </si>
  <si>
    <t xml:space="preserve">global_LongLivedAssetsImpairment</t>
  </si>
  <si>
    <t xml:space="preserve">virtua_147491723223</t>
  </si>
  <si>
    <t xml:space="preserve">Long Lived Assets Impairment</t>
  </si>
  <si>
    <t xml:space="preserve">global_NetgainlossonderivativeinstrumentsNet</t>
  </si>
  <si>
    <t xml:space="preserve">virtua_147491723232</t>
  </si>
  <si>
    <t xml:space="preserve">Net (gain) loss on derivative instruments, Net</t>
  </si>
  <si>
    <t xml:space="preserve">global_PensionandotherpostretirementbenefitsexpenseNet</t>
  </si>
  <si>
    <t xml:space="preserve">virtua_147491723240</t>
  </si>
  <si>
    <t xml:space="preserve">Pension and other postretirement benefits expense, Net</t>
  </si>
  <si>
    <t xml:space="preserve">global_Netunrealizedforeigncurrencylossgain</t>
  </si>
  <si>
    <t xml:space="preserve">virtua_147491723248</t>
  </si>
  <si>
    <t xml:space="preserve">Net unrealized foreign currency loss (gain)</t>
  </si>
  <si>
    <t xml:space="preserve">global_LossIncomeonDisposalofAssets</t>
  </si>
  <si>
    <t xml:space="preserve">virtua_147491723256</t>
  </si>
  <si>
    <t xml:space="preserve">Loss(Income) on Disposal of Assets</t>
  </si>
  <si>
    <t xml:space="preserve">global_LossIncomeonExtinguishmentofAssetsDebt</t>
  </si>
  <si>
    <t xml:space="preserve">virtua_147491723264</t>
  </si>
  <si>
    <t xml:space="preserve">Loss(Income) on Extinguishment of Assets/Debt</t>
  </si>
  <si>
    <t xml:space="preserve">global_EquityinearningsofunconsolidatedventuresNet</t>
  </si>
  <si>
    <t xml:space="preserve">virtua_147491723272</t>
  </si>
  <si>
    <t xml:space="preserve">Equity in earnings of unconsolidated ventures, Net</t>
  </si>
  <si>
    <t xml:space="preserve">global_ProvisionDoubtfulAccounts</t>
  </si>
  <si>
    <t xml:space="preserve">virtua_147491723280</t>
  </si>
  <si>
    <t xml:space="preserve">Provision Doubtful Accounts</t>
  </si>
  <si>
    <t xml:space="preserve">global_DeferalofunearnedRevenue</t>
  </si>
  <si>
    <t xml:space="preserve">virtua_147491723288</t>
  </si>
  <si>
    <t xml:space="preserve">Deferal of Unearned Revenue/Deferred Revenue</t>
  </si>
  <si>
    <t xml:space="preserve">global_OthersNonCashItemsNet</t>
  </si>
  <si>
    <t xml:space="preserve">virtua_147491723296</t>
  </si>
  <si>
    <t xml:space="preserve">Others Non Cash Items, Net</t>
  </si>
  <si>
    <t xml:space="preserve">global_WorkingCapitalChanges</t>
  </si>
  <si>
    <t xml:space="preserve">virtua_147491723304</t>
  </si>
  <si>
    <t xml:space="preserve">Working Capital Changes</t>
  </si>
  <si>
    <t xml:space="preserve">global_Accountsreceivablenet</t>
  </si>
  <si>
    <t xml:space="preserve">virtua_147491723312</t>
  </si>
  <si>
    <t xml:space="preserve">virtua_147491723320</t>
  </si>
  <si>
    <t xml:space="preserve">Inventories, Net</t>
  </si>
  <si>
    <t xml:space="preserve">global_AccuredPrepaidExpenses</t>
  </si>
  <si>
    <t xml:space="preserve">virtua_147491723328</t>
  </si>
  <si>
    <t xml:space="preserve">Accured / Prepaid Expenses</t>
  </si>
  <si>
    <t xml:space="preserve">global_AccuredDerivativeExpensesSettlements</t>
  </si>
  <si>
    <t xml:space="preserve">virtua_147491723337</t>
  </si>
  <si>
    <t xml:space="preserve">Accured Derivative Expenses/Settlements</t>
  </si>
  <si>
    <t xml:space="preserve">virtua_147491723345</t>
  </si>
  <si>
    <t xml:space="preserve">Other Current Assets</t>
  </si>
  <si>
    <t xml:space="preserve">global_ProgramRightObligationsNet</t>
  </si>
  <si>
    <t xml:space="preserve">virtua_147491723353</t>
  </si>
  <si>
    <t xml:space="preserve">Program Right Obligations, Net</t>
  </si>
  <si>
    <t xml:space="preserve">global_Accountspayableandotheraccruedexpenses</t>
  </si>
  <si>
    <t xml:space="preserve">virtua_147491723362</t>
  </si>
  <si>
    <t xml:space="preserve">Accounts payable and other accrued expenses</t>
  </si>
  <si>
    <t xml:space="preserve">virtua_147491723371</t>
  </si>
  <si>
    <t xml:space="preserve">Accrued Expenses, Expenses Payable</t>
  </si>
  <si>
    <t xml:space="preserve">global_IncomeTaxespayableandreceivable</t>
  </si>
  <si>
    <t xml:space="preserve">virtua_147491723379</t>
  </si>
  <si>
    <t xml:space="preserve">Income Taxes payable and receivable</t>
  </si>
  <si>
    <t xml:space="preserve">global_DeferredassetsLiabilities</t>
  </si>
  <si>
    <t xml:space="preserve">virtua_147491723387</t>
  </si>
  <si>
    <t xml:space="preserve">Deferred assets/Liabilities</t>
  </si>
  <si>
    <t xml:space="preserve">global_ShortTermDebtAgainstInventories</t>
  </si>
  <si>
    <t xml:space="preserve">virtua_147491723395</t>
  </si>
  <si>
    <t xml:space="preserve">Short Term Debt(Against Inventories)</t>
  </si>
  <si>
    <t xml:space="preserve">virtua_147491723403</t>
  </si>
  <si>
    <t xml:space="preserve">Other Current Liablities</t>
  </si>
  <si>
    <t xml:space="preserve">virtua_147491723411</t>
  </si>
  <si>
    <t xml:space="preserve">global_CashFlowfromInvestingActivities</t>
  </si>
  <si>
    <t xml:space="preserve">virtua_147491723419</t>
  </si>
  <si>
    <t xml:space="preserve">Cash Flow from Investing Activities</t>
  </si>
  <si>
    <t xml:space="preserve">global_CapitalAdditionsTangibleAssets</t>
  </si>
  <si>
    <t xml:space="preserve">virtua_147491723430</t>
  </si>
  <si>
    <t xml:space="preserve">Capital Additions Tangible Assets</t>
  </si>
  <si>
    <t xml:space="preserve">global_Proceeds�from�SaleofTangibleAssets</t>
  </si>
  <si>
    <t xml:space="preserve">virtua_147491723438</t>
  </si>
  <si>
    <t xml:space="preserve">Proceeds from Sale of Tangible Assets</t>
  </si>
  <si>
    <t xml:space="preserve">global_CapitalAdditionsTangibleAssetsNet</t>
  </si>
  <si>
    <t xml:space="preserve">virtua_147491723446</t>
  </si>
  <si>
    <t xml:space="preserve">Capital Additions Tangible Assets, Net</t>
  </si>
  <si>
    <t xml:space="preserve">global_CapitalAdditionsBusinessAcquistions</t>
  </si>
  <si>
    <t xml:space="preserve">virtua_147491723454</t>
  </si>
  <si>
    <t xml:space="preserve">Capital Additions (Business Acquistions)</t>
  </si>
  <si>
    <t xml:space="preserve">global_ProceedspaymentsrelatedtobusinessdispositionsDivestitures</t>
  </si>
  <si>
    <t xml:space="preserve">virtua_147491723462</t>
  </si>
  <si>
    <t xml:space="preserve">Proceeds (payments) related to business dispositions/ Divestitures</t>
  </si>
  <si>
    <t xml:space="preserve">global_CapitalAdditionsBusinessAcquistionsNet</t>
  </si>
  <si>
    <t xml:space="preserve">virtua_147491723470</t>
  </si>
  <si>
    <t xml:space="preserve">Capital Additions (Business Acquistions), Net</t>
  </si>
  <si>
    <t xml:space="preserve">global_PurchasesofInvestments</t>
  </si>
  <si>
    <t xml:space="preserve">virtua_147491723478</t>
  </si>
  <si>
    <t xml:space="preserve">Purchases of Investments</t>
  </si>
  <si>
    <t xml:space="preserve">global_ProceedsfromSaleofInvestments</t>
  </si>
  <si>
    <t xml:space="preserve">virtua_147491723486</t>
  </si>
  <si>
    <t xml:space="preserve">Proceeds from Sale of Investments</t>
  </si>
  <si>
    <t xml:space="preserve">global_PaymentProceedsfromInvestmentsNet</t>
  </si>
  <si>
    <t xml:space="preserve">virtua_147491723494</t>
  </si>
  <si>
    <t xml:space="preserve">Payment/Proceeds from Investments, Net</t>
  </si>
  <si>
    <t xml:space="preserve">global_PurchaseOtherAssets</t>
  </si>
  <si>
    <t xml:space="preserve">virtua_147491723502</t>
  </si>
  <si>
    <t xml:space="preserve">PurchaseOtherAssets</t>
  </si>
  <si>
    <t xml:space="preserve">global_Proceeds�from�saleofOtherAssets</t>
  </si>
  <si>
    <t xml:space="preserve">virtua_147491723511</t>
  </si>
  <si>
    <t xml:space="preserve">Proceeds from sale of Other Assets</t>
  </si>
  <si>
    <t xml:space="preserve">global_PaymentorProceedsfromSaleofOtherAssets</t>
  </si>
  <si>
    <t xml:space="preserve">virtua_147491723519</t>
  </si>
  <si>
    <t xml:space="preserve">Payment or Proceeds from Sale of Other Assets</t>
  </si>
  <si>
    <t xml:space="preserve">global_CapitalAdditionsIntangibleAssets</t>
  </si>
  <si>
    <t xml:space="preserve">virtua_147491723527</t>
  </si>
  <si>
    <t xml:space="preserve">Capital Additions Intangible Assets</t>
  </si>
  <si>
    <t xml:space="preserve">global_GoodwillNet</t>
  </si>
  <si>
    <t xml:space="preserve">virtua_147491723535</t>
  </si>
  <si>
    <t xml:space="preserve">Goodwill, Net</t>
  </si>
  <si>
    <t xml:space="preserve">global_InvestmentinAffiliatesUnconsolidatedSubsidiaryEquityMethodNet</t>
  </si>
  <si>
    <t xml:space="preserve">virtua_147491723543</t>
  </si>
  <si>
    <t xml:space="preserve">Investment in Affiliates/Unconsolidated Subsidiary/Equity Method, Net</t>
  </si>
  <si>
    <t xml:space="preserve">global_OtherInvestingActivity</t>
  </si>
  <si>
    <t xml:space="preserve">virtua_147491723551</t>
  </si>
  <si>
    <t xml:space="preserve">Other Investing Activity</t>
  </si>
  <si>
    <t xml:space="preserve">global_CashFlowFromInvestingActivities</t>
  </si>
  <si>
    <t xml:space="preserve">virtua_147491723560</t>
  </si>
  <si>
    <t xml:space="preserve">Cash Flow From Investing Activities</t>
  </si>
  <si>
    <t xml:space="preserve">global_CashFlowfromFinancingActivities</t>
  </si>
  <si>
    <t xml:space="preserve">virtua_147491723569</t>
  </si>
  <si>
    <t xml:space="preserve">Cash Flow from Financing Activities</t>
  </si>
  <si>
    <t xml:space="preserve">global_Proceedsfromissuanceofcommonstock</t>
  </si>
  <si>
    <t xml:space="preserve">virtua_147491723579</t>
  </si>
  <si>
    <t xml:space="preserve">Proceeds from issuance of common stock</t>
  </si>
  <si>
    <t xml:space="preserve">global_RepurchaseofCommonStock</t>
  </si>
  <si>
    <t xml:space="preserve">virtua_147491723587</t>
  </si>
  <si>
    <t xml:space="preserve">Repurchase of Common Stock</t>
  </si>
  <si>
    <t xml:space="preserve">global_ProceedsPaymentofCommonStockNet</t>
  </si>
  <si>
    <t xml:space="preserve">virtua_147491723595</t>
  </si>
  <si>
    <t xml:space="preserve">Proceeds/Payment of Common Stock, Net</t>
  </si>
  <si>
    <t xml:space="preserve">global_ProceedsfromissuanceofPreferredstock</t>
  </si>
  <si>
    <t xml:space="preserve">virtua_147491723604</t>
  </si>
  <si>
    <t xml:space="preserve">Proceeds from issuance of Preferred stock</t>
  </si>
  <si>
    <t xml:space="preserve">global_RepurchaseofPreferredStock</t>
  </si>
  <si>
    <t xml:space="preserve">virtua_147491723612</t>
  </si>
  <si>
    <t xml:space="preserve">Repurchase of Preferred Stock</t>
  </si>
  <si>
    <t xml:space="preserve">global_ProceedsPaymentofPreferredStockNet</t>
  </si>
  <si>
    <t xml:space="preserve">virtua_147491723620</t>
  </si>
  <si>
    <t xml:space="preserve">Proceeds/Payment of Preferred Stock, Net</t>
  </si>
  <si>
    <t xml:space="preserve">global_Stockoptionexercises</t>
  </si>
  <si>
    <t xml:space="preserve">virtua_147491723628</t>
  </si>
  <si>
    <t xml:space="preserve">Stock option exercises</t>
  </si>
  <si>
    <t xml:space="preserve">global_Excesstaxbenefitsfromstock-basedcompensation</t>
  </si>
  <si>
    <t xml:space="preserve">virtua_147491723636</t>
  </si>
  <si>
    <t xml:space="preserve">Excess tax benefits from stock-based compensation</t>
  </si>
  <si>
    <t xml:space="preserve">global_ProccedsfromStockOptionExerciesNetofTaxBenefits</t>
  </si>
  <si>
    <t xml:space="preserve">virtua_147491723644</t>
  </si>
  <si>
    <t xml:space="preserve">Procceds from Stock Option Exercies, Net of Tax Benefits</t>
  </si>
  <si>
    <t xml:space="preserve">global_ProceedsFromLongtermDebt</t>
  </si>
  <si>
    <t xml:space="preserve">virtua_147491723652</t>
  </si>
  <si>
    <t xml:space="preserve">Proceeds From Long term Debt</t>
  </si>
  <si>
    <t xml:space="preserve">global_RepaymentofLongtermDebt</t>
  </si>
  <si>
    <t xml:space="preserve">virtua_147491723660</t>
  </si>
  <si>
    <t xml:space="preserve">Repayment of Long term Debt</t>
  </si>
  <si>
    <t xml:space="preserve">global_ProceedsPaymentofLongTermDebtNet</t>
  </si>
  <si>
    <t xml:space="preserve">virtua_147491723668</t>
  </si>
  <si>
    <t xml:space="preserve">Proceeds/Payment of Long Term Debt, Net</t>
  </si>
  <si>
    <t xml:space="preserve">global_ChangeInShortTermBorrowings</t>
  </si>
  <si>
    <t xml:space="preserve">virtua_147491723676</t>
  </si>
  <si>
    <t xml:space="preserve">Change In Short Term Borrowings</t>
  </si>
  <si>
    <t xml:space="preserve">global_DividendPaid</t>
  </si>
  <si>
    <t xml:space="preserve">virtua_147491723684</t>
  </si>
  <si>
    <t xml:space="preserve">Dividend Paid</t>
  </si>
  <si>
    <t xml:space="preserve">global_PreferredDividends</t>
  </si>
  <si>
    <t xml:space="preserve">virtua_147491723692</t>
  </si>
  <si>
    <t xml:space="preserve">Preferred Dividends</t>
  </si>
  <si>
    <t xml:space="preserve">global_DividendPaidtoMinorityInterest</t>
  </si>
  <si>
    <t xml:space="preserve">virtua_147491723700</t>
  </si>
  <si>
    <t xml:space="preserve">Dividend Paid to Minority Interest</t>
  </si>
  <si>
    <t xml:space="preserve">global_TotalDividendPaymentNet</t>
  </si>
  <si>
    <t xml:space="preserve">virtua_147491723709</t>
  </si>
  <si>
    <t xml:space="preserve">Total Dividend Payment, Net</t>
  </si>
  <si>
    <t xml:space="preserve">global_DeferredFinancingCostsDebtEquityIssuanceCost</t>
  </si>
  <si>
    <t xml:space="preserve">virtua_147491723717</t>
  </si>
  <si>
    <t xml:space="preserve">Deferred Financing Costs (Debt/Equity Issuance Cost)</t>
  </si>
  <si>
    <t xml:space="preserve">global_MergerReleatedCost</t>
  </si>
  <si>
    <t xml:space="preserve">virtua_147491723725</t>
  </si>
  <si>
    <t xml:space="preserve">Merger Releated Cost</t>
  </si>
  <si>
    <t xml:space="preserve">global_OtherFinancingActivities</t>
  </si>
  <si>
    <t xml:space="preserve">virtua_147491723733</t>
  </si>
  <si>
    <t xml:space="preserve">Other Financing Activities</t>
  </si>
  <si>
    <t xml:space="preserve">virtua_147491723742</t>
  </si>
  <si>
    <t xml:space="preserve">global_EffectExchangeRateCashCashEquivalents</t>
  </si>
  <si>
    <t xml:space="preserve">virtua_147491723750</t>
  </si>
  <si>
    <t xml:space="preserve">EffectExchangeRateCashCashEquivalents</t>
  </si>
  <si>
    <t xml:space="preserve">global_EffectOfDiscontinuedOperations</t>
  </si>
  <si>
    <t xml:space="preserve">virtua_147491723758</t>
  </si>
  <si>
    <t xml:space="preserve">EffectOfDiscontinuedOperations</t>
  </si>
  <si>
    <t xml:space="preserve">global_NetIncreaseDecreaseCashCashEquivalents</t>
  </si>
  <si>
    <t xml:space="preserve">virtua_147491723767</t>
  </si>
  <si>
    <t xml:space="preserve">NetIncreaseDecreaseCashCashEquivalents</t>
  </si>
  <si>
    <t xml:space="preserve">global_CashAtBeginingOfPeriod</t>
  </si>
  <si>
    <t xml:space="preserve">virtua_147491723776</t>
  </si>
  <si>
    <t xml:space="preserve">CashAtBeginingOfPeriod</t>
  </si>
  <si>
    <t xml:space="preserve">global_CashAtEndOfPeriod</t>
  </si>
  <si>
    <t xml:space="preserve">virtua_147491723784</t>
  </si>
  <si>
    <t xml:space="preserve">CashAtEndOfPeriod</t>
  </si>
  <si>
    <t xml:space="preserve">global_CompanyExternalElements</t>
  </si>
  <si>
    <t xml:space="preserve">virtua_147491723792</t>
  </si>
  <si>
    <t xml:space="preserve">Company External Elements</t>
  </si>
  <si>
    <t xml:space="preserve">global_StockPrice</t>
  </si>
  <si>
    <t xml:space="preserve">virtua_147491723802</t>
  </si>
  <si>
    <t xml:space="preserve">Stock Price</t>
  </si>
  <si>
    <t xml:space="preserve">global_StockPriceAdjustedStockSplit</t>
  </si>
  <si>
    <t xml:space="preserve">virtua_147491723810</t>
  </si>
  <si>
    <t xml:space="preserve">Stock Price Adjusted Stock Split</t>
  </si>
  <si>
    <t xml:space="preserve">global_TotalSharesOutstanding</t>
  </si>
  <si>
    <t xml:space="preserve">virtua_147491723818</t>
  </si>
  <si>
    <t xml:space="preserve">Total Shares Outstanding</t>
  </si>
  <si>
    <t xml:space="preserve">virtua_147491723827</t>
  </si>
  <si>
    <t xml:space="preserve">virtua_147491723837</t>
  </si>
  <si>
    <t xml:space="preserve">virtua_147491723848</t>
  </si>
  <si>
    <t xml:space="preserve">virtua_147491723862</t>
  </si>
  <si>
    <t xml:space="preserve">virtua_147491723874</t>
  </si>
  <si>
    <t xml:space="preserve">virtua_147491723885</t>
  </si>
  <si>
    <t xml:space="preserve">virtua_147491723898</t>
  </si>
  <si>
    <t xml:space="preserve">virtua_147491723909</t>
  </si>
  <si>
    <t xml:space="preserve">virtua_147491723922</t>
  </si>
  <si>
    <t xml:space="preserve">virtua_147491723933</t>
  </si>
  <si>
    <t xml:space="preserve">virtua_147491723944</t>
  </si>
  <si>
    <t xml:space="preserve">virtua_147491723961</t>
  </si>
  <si>
    <t xml:space="preserve">virtua_147491723973</t>
  </si>
  <si>
    <t xml:space="preserve">virtua_147491723983</t>
  </si>
  <si>
    <t xml:space="preserve">virtua_147491723993</t>
  </si>
  <si>
    <t xml:space="preserve">virtua_1474917244</t>
  </si>
  <si>
    <t xml:space="preserve">virtua_14749172414</t>
  </si>
  <si>
    <t xml:space="preserve">virtua_14749172424</t>
  </si>
  <si>
    <t xml:space="preserve">virtua_14749172434</t>
  </si>
  <si>
    <t xml:space="preserve">virtua_14749172447</t>
  </si>
  <si>
    <t xml:space="preserve">virtua_14749172457</t>
  </si>
  <si>
    <t xml:space="preserve">virtua_14749172467</t>
  </si>
  <si>
    <t xml:space="preserve">virtua_14749172477</t>
  </si>
  <si>
    <t xml:space="preserve">virtua_14749172487</t>
  </si>
  <si>
    <t xml:space="preserve">virtua_14749172497</t>
  </si>
  <si>
    <t xml:space="preserve">virtua_147491724107</t>
  </si>
  <si>
    <t xml:space="preserve">Check Lines</t>
  </si>
  <si>
    <t xml:space="preserve">virtua_147491724117</t>
  </si>
  <si>
    <t xml:space="preserve">virtua_147491724131</t>
  </si>
  <si>
    <t xml:space="preserve">virtua_147491724141</t>
  </si>
  <si>
    <t xml:space="preserve">virtua_147491724151</t>
  </si>
  <si>
    <t xml:space="preserve">virtua_147491724162</t>
  </si>
  <si>
    <t xml:space="preserve">virtua_147491724172</t>
  </si>
  <si>
    <t xml:space="preserve">virtua_147491724182</t>
  </si>
  <si>
    <t xml:space="preserve">virtua_147491724192</t>
  </si>
  <si>
    <t xml:space="preserve">virtua_147491724202</t>
  </si>
  <si>
    <t xml:space="preserve">virtua_147491724213</t>
  </si>
  <si>
    <t xml:space="preserve">virtua_147491724226</t>
  </si>
  <si>
    <t xml:space="preserve">virtua_147491724236</t>
  </si>
  <si>
    <t xml:space="preserve">virtua_147491724247</t>
  </si>
  <si>
    <t xml:space="preserve">virtua_147491724257</t>
  </si>
  <si>
    <t xml:space="preserve">virtua_147491724267</t>
  </si>
  <si>
    <t xml:space="preserve">virtua_147491724277</t>
  </si>
  <si>
    <t xml:space="preserve">virtua_147491724287</t>
  </si>
  <si>
    <t xml:space="preserve">virtua_147491724300</t>
  </si>
  <si>
    <t xml:space="preserve">virtua_147491724310</t>
  </si>
  <si>
    <t xml:space="preserve">virtua_147491724320</t>
  </si>
  <si>
    <t xml:space="preserve">virtua_147491724331</t>
  </si>
  <si>
    <t xml:space="preserve">virtua_147491724341</t>
  </si>
  <si>
    <t xml:space="preserve">1474125221427</t>
  </si>
  <si>
    <t xml:space="preserve">virtua_1474125221427</t>
  </si>
  <si>
    <t xml:space="preserve">Geographic Locations</t>
  </si>
  <si>
    <t xml:space="preserve">1474125132929</t>
  </si>
  <si>
    <t xml:space="preserve">virtua_1474125132929</t>
  </si>
  <si>
    <t xml:space="preserve">Americas</t>
  </si>
  <si>
    <t xml:space="preserve">1474125132951</t>
  </si>
  <si>
    <t xml:space="preserve">virtua_1474125132951</t>
  </si>
  <si>
    <t xml:space="preserve">Europe</t>
  </si>
  <si>
    <t xml:space="preserve">1474125132980</t>
  </si>
  <si>
    <t xml:space="preserve">virtua_1474125132980</t>
  </si>
  <si>
    <t xml:space="preserve">Asia Pacific</t>
  </si>
  <si>
    <t xml:space="preserve">1474125253792</t>
  </si>
  <si>
    <t xml:space="preserve">virtua_1474125253792</t>
  </si>
  <si>
    <t xml:space="preserve">1474162531882</t>
  </si>
  <si>
    <t xml:space="preserve">virtua_1474162531882</t>
  </si>
  <si>
    <t xml:space="preserve">1474162529427</t>
  </si>
  <si>
    <t xml:space="preserve">virtua_1474162529427</t>
  </si>
  <si>
    <t xml:space="preserve">Revenue by Cloud Service Offering</t>
  </si>
  <si>
    <t xml:space="preserve">1474162651707</t>
  </si>
  <si>
    <t xml:space="preserve">virtua_1474162651707</t>
  </si>
  <si>
    <t xml:space="preserve">Subscription and support revenues</t>
  </si>
  <si>
    <t xml:space="preserve">147416251667</t>
  </si>
  <si>
    <t xml:space="preserve">virtua_147416251667</t>
  </si>
  <si>
    <t xml:space="preserve">Sales Cloud</t>
  </si>
  <si>
    <t xml:space="preserve">147416251688</t>
  </si>
  <si>
    <t xml:space="preserve">virtua_147416251688</t>
  </si>
  <si>
    <t xml:space="preserve">Service Cloud</t>
  </si>
  <si>
    <t xml:space="preserve">1474162516130</t>
  </si>
  <si>
    <t xml:space="preserve">virtua_1474162516130</t>
  </si>
  <si>
    <t xml:space="preserve">Salesforce1 Platform and Other</t>
  </si>
  <si>
    <t xml:space="preserve">1474162516109</t>
  </si>
  <si>
    <t xml:space="preserve">virtua_1474162516109</t>
  </si>
  <si>
    <t xml:space="preserve">Marketing Cloud</t>
  </si>
  <si>
    <t xml:space="preserve">1474162516152</t>
  </si>
  <si>
    <t xml:space="preserve">virtua_1474162516152</t>
  </si>
  <si>
    <t xml:space="preserve">Total</t>
  </si>
  <si>
    <t xml:space="preserve">1474163315178</t>
  </si>
  <si>
    <t xml:space="preserve">virtua_1474163315178</t>
  </si>
  <si>
    <t xml:space="preserve">1474163255386</t>
  </si>
  <si>
    <t xml:space="preserve">virtua_1474163255386</t>
  </si>
  <si>
    <t xml:space="preserve">Revenue constant currency growth rates(as compared to the comparable prior periods)</t>
  </si>
  <si>
    <t xml:space="preserve">1474163255400</t>
  </si>
  <si>
    <t xml:space="preserve">virtua_1474163255400</t>
  </si>
  <si>
    <t xml:space="preserve">1474163255439</t>
  </si>
  <si>
    <t xml:space="preserve">virtua_1474163255439</t>
  </si>
  <si>
    <t xml:space="preserve">1474163255478</t>
  </si>
  <si>
    <t xml:space="preserve">virtua_1474163255478</t>
  </si>
  <si>
    <t xml:space="preserve">1474163255516</t>
  </si>
  <si>
    <t xml:space="preserve">virtua_1474163255516</t>
  </si>
  <si>
    <t xml:space="preserve">Total growth</t>
  </si>
  <si>
    <t xml:space="preserve">1474125843169</t>
  </si>
  <si>
    <t xml:space="preserve">virtua_1474125843169</t>
  </si>
  <si>
    <t xml:space="preserve">1474125843201</t>
  </si>
  <si>
    <t xml:space="preserve">virtua_1474125843201</t>
  </si>
  <si>
    <t xml:space="preserve">1474125843237</t>
  </si>
  <si>
    <t xml:space="preserve">virtua_1474125843237</t>
  </si>
  <si>
    <t xml:space="preserve">1474162543683</t>
  </si>
  <si>
    <t xml:space="preserve">virtua_1474162543683</t>
  </si>
  <si>
    <t xml:space="preserve">1474175610986</t>
  </si>
  <si>
    <t xml:space="preserve">virtua_1474175610986</t>
  </si>
  <si>
    <t xml:space="preserve">14741330514</t>
  </si>
  <si>
    <t xml:space="preserve">virtua_14741330514</t>
  </si>
  <si>
    <t xml:space="preserve"> Investments</t>
  </si>
  <si>
    <t xml:space="preserve">14741302984</t>
  </si>
  <si>
    <t xml:space="preserve">virtua_14741302984</t>
  </si>
  <si>
    <t xml:space="preserve">End of year</t>
  </si>
  <si>
    <t xml:space="preserve">Investments classified as Marketable Securities</t>
  </si>
  <si>
    <t xml:space="preserve">14741302990</t>
  </si>
  <si>
    <t xml:space="preserve">virtua_14741302990</t>
  </si>
  <si>
    <t xml:space="preserve">Corporate notes and obligations</t>
  </si>
  <si>
    <t xml:space="preserve">14741302997</t>
  </si>
  <si>
    <t xml:space="preserve">virtua_14741302997</t>
  </si>
  <si>
    <t xml:space="preserve">U.S. treasury securities</t>
  </si>
  <si>
    <t xml:space="preserve">147413029103</t>
  </si>
  <si>
    <t xml:space="preserve">virtua_147413029103</t>
  </si>
  <si>
    <t xml:space="preserve">Mortgage backed obligations</t>
  </si>
  <si>
    <t xml:space="preserve">147413029109</t>
  </si>
  <si>
    <t xml:space="preserve">virtua_147413029109</t>
  </si>
  <si>
    <t xml:space="preserve">Asset backed securities</t>
  </si>
  <si>
    <t xml:space="preserve">147413029115</t>
  </si>
  <si>
    <t xml:space="preserve">virtua_147413029115</t>
  </si>
  <si>
    <t xml:space="preserve">Municipal securities</t>
  </si>
  <si>
    <t xml:space="preserve">147413029122</t>
  </si>
  <si>
    <t xml:space="preserve">virtua_147413029122</t>
  </si>
  <si>
    <t xml:space="preserve">Foreign government obligations</t>
  </si>
  <si>
    <t xml:space="preserve">147413029128</t>
  </si>
  <si>
    <t xml:space="preserve">virtua_147413029128</t>
  </si>
  <si>
    <t xml:space="preserve">U.S. agency obligations</t>
  </si>
  <si>
    <t xml:space="preserve">14741318791</t>
  </si>
  <si>
    <t xml:space="preserve">virtua_14741318791</t>
  </si>
  <si>
    <t xml:space="preserve">Commercial Paper</t>
  </si>
  <si>
    <t xml:space="preserve">14741752881</t>
  </si>
  <si>
    <t xml:space="preserve">virtua_14741752881</t>
  </si>
  <si>
    <t xml:space="preserve">Time deposits</t>
  </si>
  <si>
    <t xml:space="preserve">147413029134</t>
  </si>
  <si>
    <t xml:space="preserve">virtua_147413029134</t>
  </si>
  <si>
    <t xml:space="preserve">Covered bonds</t>
  </si>
  <si>
    <t xml:space="preserve">147413029140</t>
  </si>
  <si>
    <t xml:space="preserve">virtua_147413029140</t>
  </si>
  <si>
    <t xml:space="preserve">Total marketable securities</t>
  </si>
  <si>
    <t xml:space="preserve">14741708468</t>
  </si>
  <si>
    <t xml:space="preserve">virtua_14741708468</t>
  </si>
  <si>
    <t xml:space="preserve">1474165958239</t>
  </si>
  <si>
    <t xml:space="preserve">virtua_1474165958239</t>
  </si>
  <si>
    <t xml:space="preserve">Strategic Investments</t>
  </si>
  <si>
    <t xml:space="preserve">147417018625</t>
  </si>
  <si>
    <t xml:space="preserve">virtua_147417018625</t>
  </si>
  <si>
    <t xml:space="preserve">Equity securities</t>
  </si>
  <si>
    <t xml:space="preserve">147417029646</t>
  </si>
  <si>
    <t xml:space="preserve">virtua_147417029646</t>
  </si>
  <si>
    <t xml:space="preserve">Debt securities</t>
  </si>
  <si>
    <t xml:space="preserve">147417045711</t>
  </si>
  <si>
    <t xml:space="preserve">virtua_147417045711</t>
  </si>
  <si>
    <t xml:space="preserve">Balance at end of period</t>
  </si>
  <si>
    <t xml:space="preserve">1474143036816</t>
  </si>
  <si>
    <t xml:space="preserve">virtua_1474143036816</t>
  </si>
  <si>
    <t xml:space="preserve">14741346124</t>
  </si>
  <si>
    <t xml:space="preserve">virtua_14741346124</t>
  </si>
  <si>
    <t xml:space="preserve">Duration of the investments classified as marketable securities</t>
  </si>
  <si>
    <t xml:space="preserve">147413341849</t>
  </si>
  <si>
    <t xml:space="preserve">virtua_147413341849</t>
  </si>
  <si>
    <t xml:space="preserve">Recorded as follows:</t>
  </si>
  <si>
    <t xml:space="preserve">147413341866</t>
  </si>
  <si>
    <t xml:space="preserve">virtua_147413341866</t>
  </si>
  <si>
    <t xml:space="preserve">Short-term (due in one year or less)</t>
  </si>
  <si>
    <t xml:space="preserve">147414204795</t>
  </si>
  <si>
    <t xml:space="preserve">virtua_147414204795</t>
  </si>
  <si>
    <t xml:space="preserve">Due within 1 year</t>
  </si>
  <si>
    <t xml:space="preserve">147413341889</t>
  </si>
  <si>
    <t xml:space="preserve">virtua_147413341889</t>
  </si>
  <si>
    <t xml:space="preserve">Long-term (due after one year)</t>
  </si>
  <si>
    <t xml:space="preserve">1474142021132</t>
  </si>
  <si>
    <t xml:space="preserve">virtua_1474142021132</t>
  </si>
  <si>
    <t xml:space="preserve">Due in 1 year through 5 years</t>
  </si>
  <si>
    <t xml:space="preserve">1474142032346</t>
  </si>
  <si>
    <t xml:space="preserve">virtua_1474142032346</t>
  </si>
  <si>
    <t xml:space="preserve">Due in 5 years through 10 years</t>
  </si>
  <si>
    <t xml:space="preserve">147413341911</t>
  </si>
  <si>
    <t xml:space="preserve">virtua_147413341911</t>
  </si>
  <si>
    <t xml:space="preserve">1474143042192</t>
  </si>
  <si>
    <t xml:space="preserve">virtua_1474143042192</t>
  </si>
  <si>
    <t xml:space="preserve">1474143052267</t>
  </si>
  <si>
    <t xml:space="preserve">virtua_1474143052267</t>
  </si>
  <si>
    <t xml:space="preserve">Property and Equipment</t>
  </si>
  <si>
    <t xml:space="preserve">1474143025539</t>
  </si>
  <si>
    <t xml:space="preserve">virtua_1474143025539</t>
  </si>
  <si>
    <t xml:space="preserve">Land</t>
  </si>
  <si>
    <t xml:space="preserve">1474143025563</t>
  </si>
  <si>
    <t xml:space="preserve">virtua_1474143025563</t>
  </si>
  <si>
    <t xml:space="preserve">Building improvements</t>
  </si>
  <si>
    <t xml:space="preserve">1474124751716</t>
  </si>
  <si>
    <t xml:space="preserve">virtua_1474124751716</t>
  </si>
  <si>
    <t xml:space="preserve">Land and building improvements</t>
  </si>
  <si>
    <t xml:space="preserve">1474143025587</t>
  </si>
  <si>
    <t xml:space="preserve">virtua_1474143025587</t>
  </si>
  <si>
    <t xml:space="preserve">Computers equipment and software</t>
  </si>
  <si>
    <t xml:space="preserve">1474143025610</t>
  </si>
  <si>
    <t xml:space="preserve">virtua_1474143025610</t>
  </si>
  <si>
    <t xml:space="preserve">Furniture and fixtures</t>
  </si>
  <si>
    <t xml:space="preserve">1474143025637</t>
  </si>
  <si>
    <t xml:space="preserve">virtua_1474143025637</t>
  </si>
  <si>
    <t xml:space="preserve">Leasehold improvements</t>
  </si>
  <si>
    <t xml:space="preserve">1474143025668</t>
  </si>
  <si>
    <t xml:space="preserve">virtua_1474143025668</t>
  </si>
  <si>
    <t xml:space="preserve">Building in progress—leased facility</t>
  </si>
  <si>
    <t xml:space="preserve">1474143025692</t>
  </si>
  <si>
    <t xml:space="preserve">virtua_1474143025692</t>
  </si>
  <si>
    <t xml:space="preserve">Total Gross</t>
  </si>
  <si>
    <t xml:space="preserve">1474143025715</t>
  </si>
  <si>
    <t xml:space="preserve">virtua_1474143025715</t>
  </si>
  <si>
    <t xml:space="preserve">Less accumulated depreciation and amortization</t>
  </si>
  <si>
    <t xml:space="preserve">1474143025744</t>
  </si>
  <si>
    <t xml:space="preserve">virtua_1474143025744</t>
  </si>
  <si>
    <t xml:space="preserve">Total Net</t>
  </si>
  <si>
    <t xml:space="preserve">1474144911580</t>
  </si>
  <si>
    <t xml:space="preserve">virtua_1474144911580</t>
  </si>
  <si>
    <t xml:space="preserve">147414498618</t>
  </si>
  <si>
    <t xml:space="preserve">virtua_147414498618</t>
  </si>
  <si>
    <t xml:space="preserve">Intangible assets acquired through business combinations, net (4)</t>
  </si>
  <si>
    <t xml:space="preserve">1474144924999</t>
  </si>
  <si>
    <t xml:space="preserve">virtua_1474144924999</t>
  </si>
  <si>
    <t xml:space="preserve">Acquired developed technology</t>
  </si>
  <si>
    <t xml:space="preserve">147414493374</t>
  </si>
  <si>
    <t xml:space="preserve">virtua_147414493374</t>
  </si>
  <si>
    <t xml:space="preserve">Customer relationships</t>
  </si>
  <si>
    <t xml:space="preserve">1474144942289</t>
  </si>
  <si>
    <t xml:space="preserve">virtua_1474144942289</t>
  </si>
  <si>
    <t xml:space="preserve">Trade name and trademark</t>
  </si>
  <si>
    <t xml:space="preserve">1474144956479</t>
  </si>
  <si>
    <t xml:space="preserve">virtua_1474144956479</t>
  </si>
  <si>
    <t xml:space="preserve">Territory rights and other</t>
  </si>
  <si>
    <t xml:space="preserve">147414504880</t>
  </si>
  <si>
    <t xml:space="preserve">virtua_147414504880</t>
  </si>
  <si>
    <t xml:space="preserve">50 Fremont lease intangibles</t>
  </si>
  <si>
    <t xml:space="preserve">1474125241700</t>
  </si>
  <si>
    <t xml:space="preserve">virtua_1474125241700</t>
  </si>
  <si>
    <t xml:space="preserve">Other</t>
  </si>
  <si>
    <t xml:space="preserve">1474145031363</t>
  </si>
  <si>
    <t xml:space="preserve">virtua_1474145031363</t>
  </si>
  <si>
    <t xml:space="preserve">1474143351395</t>
  </si>
  <si>
    <t xml:space="preserve">virtua_1474143351395</t>
  </si>
  <si>
    <t xml:space="preserve">1474143338637</t>
  </si>
  <si>
    <t xml:space="preserve">virtua_1474143338637</t>
  </si>
  <si>
    <t xml:space="preserve">Liability component :</t>
  </si>
  <si>
    <t xml:space="preserve">1474143338657</t>
  </si>
  <si>
    <t xml:space="preserve">virtua_1474143338657</t>
  </si>
  <si>
    <t xml:space="preserve">Principal:</t>
  </si>
  <si>
    <t xml:space="preserve">1474143338674</t>
  </si>
  <si>
    <t xml:space="preserve">virtua_1474143338674</t>
  </si>
  <si>
    <t xml:space="preserve">0.75% Senior Notes</t>
  </si>
  <si>
    <t xml:space="preserve">1474143338699</t>
  </si>
  <si>
    <t xml:space="preserve">virtua_1474143338699</t>
  </si>
  <si>
    <t xml:space="preserve">0.25% Senior Notes</t>
  </si>
  <si>
    <t xml:space="preserve">1474143338725</t>
  </si>
  <si>
    <t xml:space="preserve">virtua_1474143338725</t>
  </si>
  <si>
    <t xml:space="preserve">Less: debt discount net</t>
  </si>
  <si>
    <t xml:space="preserve">1474143338740</t>
  </si>
  <si>
    <t xml:space="preserve">virtua_1474143338740</t>
  </si>
  <si>
    <t xml:space="preserve">1474143338763</t>
  </si>
  <si>
    <t xml:space="preserve">virtua_1474143338763</t>
  </si>
  <si>
    <t xml:space="preserve">1474161344769</t>
  </si>
  <si>
    <t xml:space="preserve">virtua_1474161344769</t>
  </si>
  <si>
    <t xml:space="preserve">Less: debt discount, net (2)</t>
  </si>
  <si>
    <t xml:space="preserve">1474161354403</t>
  </si>
  <si>
    <t xml:space="preserve">virtua_1474161354403</t>
  </si>
  <si>
    <t xml:space="preserve">Less: debt issuance cost (3)</t>
  </si>
  <si>
    <t xml:space="preserve">1474143338786</t>
  </si>
  <si>
    <t xml:space="preserve">virtua_1474143338786</t>
  </si>
  <si>
    <t xml:space="preserve">Net carrying amount</t>
  </si>
  <si>
    <t xml:space="preserve">147414458812</t>
  </si>
  <si>
    <t xml:space="preserve">virtua_147414458812</t>
  </si>
  <si>
    <t xml:space="preserve">147414455202</t>
  </si>
  <si>
    <t xml:space="preserve">virtua_147414455202</t>
  </si>
  <si>
    <t xml:space="preserve">Debt</t>
  </si>
  <si>
    <t xml:space="preserve">1474115634183</t>
  </si>
  <si>
    <t xml:space="preserve">virtua_1474115634183</t>
  </si>
  <si>
    <t xml:space="preserve">2021 Term Loan</t>
  </si>
  <si>
    <t xml:space="preserve">1474173524</t>
  </si>
  <si>
    <t xml:space="preserve">virtua_1474173524</t>
  </si>
  <si>
    <t xml:space="preserve">2023 Senior Notes</t>
  </si>
  <si>
    <t xml:space="preserve">1474173510896</t>
  </si>
  <si>
    <t xml:space="preserve">virtua_1474173510896</t>
  </si>
  <si>
    <t xml:space="preserve">2028 Senior Notes</t>
  </si>
  <si>
    <t xml:space="preserve">14741452474</t>
  </si>
  <si>
    <t xml:space="preserve">virtua_14741452474</t>
  </si>
  <si>
    <t xml:space="preserve">0.25% Convertible Senior Notes</t>
  </si>
  <si>
    <t xml:space="preserve">147414534820</t>
  </si>
  <si>
    <t xml:space="preserve">virtua_147414534820</t>
  </si>
  <si>
    <t xml:space="preserve">147414544904</t>
  </si>
  <si>
    <t xml:space="preserve">virtua_147414544904</t>
  </si>
  <si>
    <t xml:space="preserve">147414557861</t>
  </si>
  <si>
    <t xml:space="preserve">virtua_147414557861</t>
  </si>
  <si>
    <t xml:space="preserve">14741467859</t>
  </si>
  <si>
    <t xml:space="preserve">virtua_14741467859</t>
  </si>
  <si>
    <t xml:space="preserve">Total carrying value of debt</t>
  </si>
  <si>
    <t xml:space="preserve">147414622361</t>
  </si>
  <si>
    <t xml:space="preserve">virtua_147414622361</t>
  </si>
  <si>
    <t xml:space="preserve">Less current portion</t>
  </si>
  <si>
    <t xml:space="preserve">147414631797</t>
  </si>
  <si>
    <t xml:space="preserve">virtua_147414631797</t>
  </si>
  <si>
    <t xml:space="preserve">Total non-current debt</t>
  </si>
  <si>
    <t xml:space="preserve">147414354767</t>
  </si>
  <si>
    <t xml:space="preserve">virtua_147414354767</t>
  </si>
  <si>
    <t xml:space="preserve">1474143725680</t>
  </si>
  <si>
    <t xml:space="preserve">virtua_1474143725680</t>
  </si>
  <si>
    <t xml:space="preserve">Prepaid Expenses and Other Current Assets</t>
  </si>
  <si>
    <t xml:space="preserve">147414364990</t>
  </si>
  <si>
    <t xml:space="preserve">virtua_147414364990</t>
  </si>
  <si>
    <t xml:space="preserve">Deferred income taxes net</t>
  </si>
  <si>
    <t xml:space="preserve">1474143649123</t>
  </si>
  <si>
    <t xml:space="preserve">virtua_1474143649123</t>
  </si>
  <si>
    <t xml:space="preserve">Prepaid income taxes</t>
  </si>
  <si>
    <t xml:space="preserve">1474143649152</t>
  </si>
  <si>
    <t xml:space="preserve">virtua_1474143649152</t>
  </si>
  <si>
    <t xml:space="preserve">Customer contract asset</t>
  </si>
  <si>
    <t xml:space="preserve">1474123022667</t>
  </si>
  <si>
    <t xml:space="preserve">virtua_1474123022667</t>
  </si>
  <si>
    <t xml:space="preserve">Other taxes receivable</t>
  </si>
  <si>
    <t xml:space="preserve">1474143649188</t>
  </si>
  <si>
    <t xml:space="preserve">virtua_1474143649188</t>
  </si>
  <si>
    <t xml:space="preserve">1474143649216</t>
  </si>
  <si>
    <t xml:space="preserve">virtua_1474143649216</t>
  </si>
  <si>
    <t xml:space="preserve">Total Prepaid Expenses and Other Current Assets</t>
  </si>
  <si>
    <t xml:space="preserve">1474143853564</t>
  </si>
  <si>
    <t xml:space="preserve">virtua_1474143853564</t>
  </si>
  <si>
    <t xml:space="preserve">1474143851100</t>
  </si>
  <si>
    <t xml:space="preserve">virtua_1474143851100</t>
  </si>
  <si>
    <t xml:space="preserve">Capitalized Software, net</t>
  </si>
  <si>
    <t xml:space="preserve">1474143837309</t>
  </si>
  <si>
    <t xml:space="preserve">virtua_1474143837309</t>
  </si>
  <si>
    <t xml:space="preserve">Capitalized internal-use software development costs, net of accumulated amortization</t>
  </si>
  <si>
    <t xml:space="preserve">1474143837338</t>
  </si>
  <si>
    <t xml:space="preserve">virtua_1474143837338</t>
  </si>
  <si>
    <t xml:space="preserve">Acquired developed technology net of accumulated amortization of 324980 and 294628 respectively</t>
  </si>
  <si>
    <t xml:space="preserve">1474143837373</t>
  </si>
  <si>
    <t xml:space="preserve">virtua_1474143837373</t>
  </si>
  <si>
    <t xml:space="preserve">Total Capitalized Software, net</t>
  </si>
  <si>
    <t xml:space="preserve">147414409956</t>
  </si>
  <si>
    <t xml:space="preserve">virtua_147414409956</t>
  </si>
  <si>
    <t xml:space="preserve">147414407459</t>
  </si>
  <si>
    <t xml:space="preserve">virtua_147414407459</t>
  </si>
  <si>
    <t xml:space="preserve">Other Assets Net</t>
  </si>
  <si>
    <t xml:space="preserve">1474143956133</t>
  </si>
  <si>
    <t xml:space="preserve">virtua_1474143956133</t>
  </si>
  <si>
    <t xml:space="preserve">Deferred income taxes noncurrent net</t>
  </si>
  <si>
    <t xml:space="preserve">1474143956159</t>
  </si>
  <si>
    <t xml:space="preserve">virtua_1474143956159</t>
  </si>
  <si>
    <t xml:space="preserve">Long-term deposits</t>
  </si>
  <si>
    <t xml:space="preserve">1474125338802</t>
  </si>
  <si>
    <t xml:space="preserve">virtua_1474125338802</t>
  </si>
  <si>
    <t xml:space="preserve">Domain names and patents, net of accumulated amortization</t>
  </si>
  <si>
    <t xml:space="preserve">1474143956187</t>
  </si>
  <si>
    <t xml:space="preserve">virtua_1474143956187</t>
  </si>
  <si>
    <t xml:space="preserve">Purchased intangible assets net of accumulated amortization of 81557 and 66399 respectively</t>
  </si>
  <si>
    <t xml:space="preserve">1474143956211</t>
  </si>
  <si>
    <t xml:space="preserve">virtua_1474143956211</t>
  </si>
  <si>
    <t xml:space="preserve">Acquired intellectual property net of accumulated amortization of 12479 and 11304 respectively</t>
  </si>
  <si>
    <t xml:space="preserve">1474143956236</t>
  </si>
  <si>
    <t xml:space="preserve">virtua_1474143956236</t>
  </si>
  <si>
    <t xml:space="preserve">1474143956261</t>
  </si>
  <si>
    <t xml:space="preserve">virtua_1474143956261</t>
  </si>
  <si>
    <t xml:space="preserve">1474143956288</t>
  </si>
  <si>
    <t xml:space="preserve">virtua_1474143956288</t>
  </si>
  <si>
    <t xml:space="preserve">1474143956313</t>
  </si>
  <si>
    <t xml:space="preserve">virtua_1474143956313</t>
  </si>
  <si>
    <t xml:space="preserve">Total Other Assets, net</t>
  </si>
  <si>
    <t xml:space="preserve">1474144141843</t>
  </si>
  <si>
    <t xml:space="preserve">virtua_1474144141843</t>
  </si>
  <si>
    <t xml:space="preserve">1474144139299</t>
  </si>
  <si>
    <t xml:space="preserve">virtua_1474144139299</t>
  </si>
  <si>
    <t xml:space="preserve">Accounts Payable, Accrued Expenses and Other Liabilities</t>
  </si>
  <si>
    <t xml:space="preserve">1474144130805</t>
  </si>
  <si>
    <t xml:space="preserve">virtua_1474144130805</t>
  </si>
  <si>
    <t xml:space="preserve">1474144130830</t>
  </si>
  <si>
    <t xml:space="preserve">virtua_1474144130830</t>
  </si>
  <si>
    <t xml:space="preserve">147419190533</t>
  </si>
  <si>
    <t xml:space="preserve">virtua_147419190533</t>
  </si>
  <si>
    <t xml:space="preserve">Non-cash equity liability</t>
  </si>
  <si>
    <t xml:space="preserve">1474144130856</t>
  </si>
  <si>
    <t xml:space="preserve">virtua_1474144130856</t>
  </si>
  <si>
    <t xml:space="preserve">Accrued other liabilities</t>
  </si>
  <si>
    <t xml:space="preserve">1474144130882</t>
  </si>
  <si>
    <t xml:space="preserve">virtua_1474144130882</t>
  </si>
  <si>
    <t xml:space="preserve">Accrued income and other taxes payable</t>
  </si>
  <si>
    <t xml:space="preserve">1474144130906</t>
  </si>
  <si>
    <t xml:space="preserve">virtua_1474144130906</t>
  </si>
  <si>
    <t xml:space="preserve">Accrued professional costs</t>
  </si>
  <si>
    <t xml:space="preserve">1474144130930</t>
  </si>
  <si>
    <t xml:space="preserve">virtua_1474144130930</t>
  </si>
  <si>
    <t xml:space="preserve">Customer liability current</t>
  </si>
  <si>
    <t xml:space="preserve">1474105615180</t>
  </si>
  <si>
    <t xml:space="preserve">virtua_1474105615180</t>
  </si>
  <si>
    <t xml:space="preserve">Capital lease obligation, current</t>
  </si>
  <si>
    <t xml:space="preserve">1474144130954</t>
  </si>
  <si>
    <t xml:space="preserve">virtua_1474144130954</t>
  </si>
  <si>
    <t xml:space="preserve">Accrued rent</t>
  </si>
  <si>
    <t xml:space="preserve">1474104154547</t>
  </si>
  <si>
    <t xml:space="preserve">virtua_1474104154547</t>
  </si>
  <si>
    <t xml:space="preserve">Financing obligation, building in progress-leased facility, current</t>
  </si>
  <si>
    <t xml:space="preserve">1474125442799</t>
  </si>
  <si>
    <t xml:space="preserve">virtua_1474125442799</t>
  </si>
  <si>
    <t xml:space="preserve">Other current liabilities</t>
  </si>
  <si>
    <t xml:space="preserve">1474144130979</t>
  </si>
  <si>
    <t xml:space="preserve">virtua_1474144130979</t>
  </si>
  <si>
    <t xml:space="preserve">Total Accounts Payable, Accrued Expenses and Other Liabilities</t>
  </si>
  <si>
    <t xml:space="preserve">1474144258300</t>
  </si>
  <si>
    <t xml:space="preserve">virtua_1474144258300</t>
  </si>
  <si>
    <t xml:space="preserve">1474165354507</t>
  </si>
  <si>
    <t xml:space="preserve">virtua_1474165354507</t>
  </si>
  <si>
    <t xml:space="preserve">The changes in unearned revenue were as follows (in millions):</t>
  </si>
  <si>
    <t xml:space="preserve">147416545704</t>
  </si>
  <si>
    <t xml:space="preserve">virtua_147416545704</t>
  </si>
  <si>
    <t xml:space="preserve">Unearned revenue, beginning of period</t>
  </si>
  <si>
    <t xml:space="preserve">1474165424836</t>
  </si>
  <si>
    <t xml:space="preserve">virtua_1474165424836</t>
  </si>
  <si>
    <t xml:space="preserve">Billings and other</t>
  </si>
  <si>
    <t xml:space="preserve">14741217852</t>
  </si>
  <si>
    <t xml:space="preserve">virtua_14741217852</t>
  </si>
  <si>
    <t xml:space="preserve">Contribution from contract asset</t>
  </si>
  <si>
    <t xml:space="preserve">147412012234</t>
  </si>
  <si>
    <t xml:space="preserve">virtua_147412012234</t>
  </si>
  <si>
    <t xml:space="preserve">Revenue recognized over time</t>
  </si>
  <si>
    <t xml:space="preserve">147412023722</t>
  </si>
  <si>
    <t xml:space="preserve">virtua_147412023722</t>
  </si>
  <si>
    <t xml:space="preserve">Revenue recognized at a point in time</t>
  </si>
  <si>
    <t xml:space="preserve">1474165438596</t>
  </si>
  <si>
    <t xml:space="preserve">virtua_1474165438596</t>
  </si>
  <si>
    <t xml:space="preserve">Revenue recognized</t>
  </si>
  <si>
    <t xml:space="preserve">147412041222</t>
  </si>
  <si>
    <t xml:space="preserve">virtua_147412041222</t>
  </si>
  <si>
    <t xml:space="preserve">Unearned revenue from business combinations</t>
  </si>
  <si>
    <t xml:space="preserve">1474165453614</t>
  </si>
  <si>
    <t xml:space="preserve">virtua_1474165453614</t>
  </si>
  <si>
    <t xml:space="preserve">Unearned revenue, end of period</t>
  </si>
  <si>
    <t xml:space="preserve">1474165456402</t>
  </si>
  <si>
    <t xml:space="preserve">virtua_1474165456402</t>
  </si>
  <si>
    <t xml:space="preserve">1474144254908</t>
  </si>
  <si>
    <t xml:space="preserve">virtua_1474144254908</t>
  </si>
  <si>
    <t xml:space="preserve">Other Noncurrent Liabilities</t>
  </si>
  <si>
    <t xml:space="preserve">1474144241764</t>
  </si>
  <si>
    <t xml:space="preserve">virtua_1474144241764</t>
  </si>
  <si>
    <t xml:space="preserve">Deferred income taxes and income taxes payable</t>
  </si>
  <si>
    <t xml:space="preserve">1474144241799</t>
  </si>
  <si>
    <t xml:space="preserve">virtua_1474144241799</t>
  </si>
  <si>
    <t xml:space="preserve">Customer liability noncurrent</t>
  </si>
  <si>
    <t xml:space="preserve">1474144241828</t>
  </si>
  <si>
    <t xml:space="preserve">virtua_1474144241828</t>
  </si>
  <si>
    <t xml:space="preserve">Financing obligation building in progress-leased facility</t>
  </si>
  <si>
    <t xml:space="preserve">1474144241856</t>
  </si>
  <si>
    <t xml:space="preserve">virtua_1474144241856</t>
  </si>
  <si>
    <t xml:space="preserve">Long-term lease liabilities and other</t>
  </si>
  <si>
    <t xml:space="preserve">1474144241882</t>
  </si>
  <si>
    <t xml:space="preserve">virtua_1474144241882</t>
  </si>
  <si>
    <t xml:space="preserve">Total Other Noncurrent Liabilities</t>
  </si>
  <si>
    <t xml:space="preserve">147416170164</t>
  </si>
  <si>
    <t xml:space="preserve">virtua_147416170164</t>
  </si>
  <si>
    <t xml:space="preserve">1474162133891</t>
  </si>
  <si>
    <t xml:space="preserve">virtua_1474162133891</t>
  </si>
  <si>
    <t xml:space="preserve">Leases</t>
  </si>
  <si>
    <t xml:space="preserve">1474162150195</t>
  </si>
  <si>
    <t xml:space="preserve">virtua_1474162150195</t>
  </si>
  <si>
    <t xml:space="preserve">Capital Leases</t>
  </si>
  <si>
    <t xml:space="preserve">1474162124462</t>
  </si>
  <si>
    <t xml:space="preserve">virtua_1474162124462</t>
  </si>
  <si>
    <t xml:space="preserve">Total minimum lease payments</t>
  </si>
  <si>
    <t xml:space="preserve">1474162124492</t>
  </si>
  <si>
    <t xml:space="preserve">virtua_1474162124492</t>
  </si>
  <si>
    <t xml:space="preserve">Less: amount representing interest</t>
  </si>
  <si>
    <t xml:space="preserve">1474162124521</t>
  </si>
  <si>
    <t xml:space="preserve">virtua_1474162124521</t>
  </si>
  <si>
    <t xml:space="preserve">Present value of capital lease obligations</t>
  </si>
  <si>
    <t xml:space="preserve">147416239884</t>
  </si>
  <si>
    <t xml:space="preserve">virtua_147416239884</t>
  </si>
  <si>
    <t xml:space="preserve">Operating Leases</t>
  </si>
  <si>
    <t xml:space="preserve">1474162236389</t>
  </si>
  <si>
    <t xml:space="preserve">virtua_1474162236389</t>
  </si>
  <si>
    <t xml:space="preserve">1474162327899</t>
  </si>
  <si>
    <t xml:space="preserve">virtua_1474162327899</t>
  </si>
  <si>
    <t xml:space="preserve">Financing Obligation, Building in Progress-Leased Facility</t>
  </si>
  <si>
    <t xml:space="preserve">147416224552</t>
  </si>
  <si>
    <t xml:space="preserve">virtua_147416224552</t>
  </si>
  <si>
    <t xml:space="preserve">1474164635228</t>
  </si>
  <si>
    <t xml:space="preserve">virtua_1474164635228</t>
  </si>
  <si>
    <t xml:space="preserve">1474103314309</t>
  </si>
  <si>
    <t xml:space="preserve">virtua_1474103314309</t>
  </si>
  <si>
    <t xml:space="preserve">Contractual Obligations</t>
  </si>
  <si>
    <t xml:space="preserve">1474103314363</t>
  </si>
  <si>
    <t xml:space="preserve">virtua_1474103314363</t>
  </si>
  <si>
    <t xml:space="preserve">Capital lease obligations including interest</t>
  </si>
  <si>
    <t xml:space="preserve">1474103314422</t>
  </si>
  <si>
    <t xml:space="preserve">virtua_1474103314422</t>
  </si>
  <si>
    <t xml:space="preserve">Operating lease obligations:</t>
  </si>
  <si>
    <t xml:space="preserve">1474103314450</t>
  </si>
  <si>
    <t xml:space="preserve">virtua_1474103314450</t>
  </si>
  <si>
    <t xml:space="preserve">Facilities space</t>
  </si>
  <si>
    <t xml:space="preserve">1474103314486</t>
  </si>
  <si>
    <t xml:space="preserve">virtua_1474103314486</t>
  </si>
  <si>
    <t xml:space="preserve">Computer equipment and furniture and              fixtures</t>
  </si>
  <si>
    <t xml:space="preserve">1474103314529</t>
  </si>
  <si>
    <t xml:space="preserve">virtua_1474103314529</t>
  </si>
  <si>
    <t xml:space="preserve">0.25% Convertible Senior Notes including interest</t>
  </si>
  <si>
    <t xml:space="preserve">1474125958351</t>
  </si>
  <si>
    <t xml:space="preserve">virtua_1474125958351</t>
  </si>
  <si>
    <t xml:space="preserve">147413013761</t>
  </si>
  <si>
    <t xml:space="preserve">virtua_147413013761</t>
  </si>
  <si>
    <t xml:space="preserve">1474103314571</t>
  </si>
  <si>
    <t xml:space="preserve">virtua_1474103314571</t>
  </si>
  <si>
    <t xml:space="preserve">Revolving Credit Facility</t>
  </si>
  <si>
    <t xml:space="preserve">1474103314605</t>
  </si>
  <si>
    <t xml:space="preserve">virtua_1474103314605</t>
  </si>
  <si>
    <t xml:space="preserve">Financing obligation - building in progress - leased facility</t>
  </si>
  <si>
    <t xml:space="preserve">1474103314642</t>
  </si>
  <si>
    <t xml:space="preserve">virtua_1474103314642</t>
  </si>
  <si>
    <t xml:space="preserve">Contractual commitments</t>
  </si>
  <si>
    <t xml:space="preserve">1474174826127</t>
  </si>
  <si>
    <t xml:space="preserve">virtua_1474174826127</t>
  </si>
  <si>
    <t xml:space="preserve">Lease obligation - buildings to be constructed</t>
  </si>
  <si>
    <t xml:space="preserve">147417484445</t>
  </si>
  <si>
    <t xml:space="preserve">virtua_147417484445</t>
  </si>
  <si>
    <t xml:space="preserve">2021 Term loan</t>
  </si>
  <si>
    <t xml:space="preserve">1474174858204</t>
  </si>
  <si>
    <t xml:space="preserve">virtua_1474174858204</t>
  </si>
  <si>
    <t xml:space="preserve">147417497387</t>
  </si>
  <si>
    <t xml:space="preserve">virtua_147417497387</t>
  </si>
  <si>
    <t xml:space="preserve">1474103314677</t>
  </si>
  <si>
    <t xml:space="preserve">virtua_1474103314677</t>
  </si>
  <si>
    <t xml:space="preserve">Total Contractual Obligations</t>
  </si>
  <si>
    <t xml:space="preserve">147418267768</t>
  </si>
  <si>
    <t xml:space="preserve">virtua_147418267768</t>
  </si>
  <si>
    <t xml:space="preserve">147418264591</t>
  </si>
  <si>
    <t xml:space="preserve">virtua_147418264591</t>
  </si>
  <si>
    <t xml:space="preserve">Billion</t>
  </si>
  <si>
    <t xml:space="preserve">Remaining Performance Obligation (Total)</t>
  </si>
  <si>
    <t xml:space="preserve">147410344328</t>
  </si>
  <si>
    <t xml:space="preserve">virtua_147410344328</t>
  </si>
  <si>
    <t xml:space="preserve">1474104636149</t>
  </si>
  <si>
    <t xml:space="preserve">virtua_1474104636149</t>
  </si>
  <si>
    <t xml:space="preserve">147410464480</t>
  </si>
  <si>
    <t xml:space="preserve">virtua_147410464480</t>
  </si>
  <si>
    <t xml:space="preserve">Balance at the Beginning of period</t>
  </si>
  <si>
    <t xml:space="preserve">1474161548521</t>
  </si>
  <si>
    <t xml:space="preserve">virtua_1474161548521</t>
  </si>
  <si>
    <t xml:space="preserve">Steelbrick</t>
  </si>
  <si>
    <t xml:space="preserve">147416167100</t>
  </si>
  <si>
    <t xml:space="preserve">virtua_147416167100</t>
  </si>
  <si>
    <t xml:space="preserve">MetaMind</t>
  </si>
  <si>
    <t xml:space="preserve">147419128253</t>
  </si>
  <si>
    <t xml:space="preserve">virtua_147419128253</t>
  </si>
  <si>
    <t xml:space="preserve">Demandware</t>
  </si>
  <si>
    <t xml:space="preserve">1474113324159</t>
  </si>
  <si>
    <t xml:space="preserve">virtua_1474113324159</t>
  </si>
  <si>
    <t xml:space="preserve">Quip</t>
  </si>
  <si>
    <t xml:space="preserve">1474113336964</t>
  </si>
  <si>
    <t xml:space="preserve">virtua_1474113336964</t>
  </si>
  <si>
    <t xml:space="preserve">BeyondCore</t>
  </si>
  <si>
    <t xml:space="preserve">147413843372</t>
  </si>
  <si>
    <t xml:space="preserve">virtua_147413843372</t>
  </si>
  <si>
    <t xml:space="preserve">Krux</t>
  </si>
  <si>
    <t xml:space="preserve">147410464526</t>
  </si>
  <si>
    <t xml:space="preserve">virtua_147410464526</t>
  </si>
  <si>
    <t xml:space="preserve">RelateIQ</t>
  </si>
  <si>
    <t xml:space="preserve">147410464582</t>
  </si>
  <si>
    <t xml:space="preserve">virtua_147410464582</t>
  </si>
  <si>
    <t xml:space="preserve">Finalization of acquisition date fair values</t>
  </si>
  <si>
    <t xml:space="preserve">14741254117</t>
  </si>
  <si>
    <t xml:space="preserve">virtua_14741254117</t>
  </si>
  <si>
    <t xml:space="preserve">Other business combination</t>
  </si>
  <si>
    <t xml:space="preserve">1474122332280</t>
  </si>
  <si>
    <t xml:space="preserve">virtua_1474122332280</t>
  </si>
  <si>
    <t xml:space="preserve">CloudCraze Acquisition</t>
  </si>
  <si>
    <t xml:space="preserve">147412240555</t>
  </si>
  <si>
    <t xml:space="preserve">virtua_147412240555</t>
  </si>
  <si>
    <t xml:space="preserve">Mulesoft Acquisition</t>
  </si>
  <si>
    <t xml:space="preserve">147416527793</t>
  </si>
  <si>
    <t xml:space="preserve">virtua_147416527793</t>
  </si>
  <si>
    <t xml:space="preserve">Datorama acquisition</t>
  </si>
  <si>
    <t xml:space="preserve">1474144528208</t>
  </si>
  <si>
    <t xml:space="preserve">virtua_1474144528208</t>
  </si>
  <si>
    <t xml:space="preserve">Other acquisitions</t>
  </si>
  <si>
    <t xml:space="preserve">147414453617</t>
  </si>
  <si>
    <t xml:space="preserve">virtua_147414453617</t>
  </si>
  <si>
    <t xml:space="preserve">1474113418406</t>
  </si>
  <si>
    <t xml:space="preserve">virtua_1474113418406</t>
  </si>
  <si>
    <t xml:space="preserve">Adjustments of acquisition date fair values:</t>
  </si>
  <si>
    <t xml:space="preserve">1474113434171</t>
  </si>
  <si>
    <t xml:space="preserve">virtua_1474113434171</t>
  </si>
  <si>
    <t xml:space="preserve">SteelBrick</t>
  </si>
  <si>
    <t xml:space="preserve">1474113446746</t>
  </si>
  <si>
    <t xml:space="preserve">virtua_1474113446746</t>
  </si>
  <si>
    <t xml:space="preserve">1474113458114</t>
  </si>
  <si>
    <t xml:space="preserve">virtua_1474113458114</t>
  </si>
  <si>
    <t xml:space="preserve">Other business combinations</t>
  </si>
  <si>
    <t xml:space="preserve">147410464623</t>
  </si>
  <si>
    <t xml:space="preserve">virtua_147410464623</t>
  </si>
  <si>
    <t xml:space="preserve">Balance at the End of period</t>
  </si>
  <si>
    <t xml:space="preserve">1474104621550</t>
  </si>
  <si>
    <t xml:space="preserve">virtua_1474104621550</t>
  </si>
  <si>
    <t xml:space="preserve">14741123460</t>
  </si>
  <si>
    <t xml:space="preserve">virtua_14741123460</t>
  </si>
  <si>
    <t xml:space="preserve">Intangible Assets</t>
  </si>
  <si>
    <t xml:space="preserve">14741132565</t>
  </si>
  <si>
    <t xml:space="preserve">virtua_14741132565</t>
  </si>
  <si>
    <t xml:space="preserve">Gross Fair Value</t>
  </si>
  <si>
    <t xml:space="preserve">1474105943723</t>
  </si>
  <si>
    <t xml:space="preserve">virtua_1474105943723</t>
  </si>
  <si>
    <t xml:space="preserve">1474105943763</t>
  </si>
  <si>
    <t xml:space="preserve">virtua_1474105943763</t>
  </si>
  <si>
    <t xml:space="preserve">1474105943798</t>
  </si>
  <si>
    <t xml:space="preserve">virtua_1474105943798</t>
  </si>
  <si>
    <t xml:space="preserve">1474105943838</t>
  </si>
  <si>
    <t xml:space="preserve">virtua_1474105943838</t>
  </si>
  <si>
    <t xml:space="preserve">1474144623606</t>
  </si>
  <si>
    <t xml:space="preserve">virtua_1474144623606</t>
  </si>
  <si>
    <t xml:space="preserve">147413319121</t>
  </si>
  <si>
    <t xml:space="preserve">virtua_147413319121</t>
  </si>
  <si>
    <t xml:space="preserve">Other (2)</t>
  </si>
  <si>
    <t xml:space="preserve">1474105943870</t>
  </si>
  <si>
    <t xml:space="preserve">virtua_1474105943870</t>
  </si>
  <si>
    <t xml:space="preserve">147411336593</t>
  </si>
  <si>
    <t xml:space="preserve">virtua_147411336593</t>
  </si>
  <si>
    <t xml:space="preserve">147411010549</t>
  </si>
  <si>
    <t xml:space="preserve">virtua_147411010549</t>
  </si>
  <si>
    <t xml:space="preserve">147411010587</t>
  </si>
  <si>
    <t xml:space="preserve">virtua_147411010587</t>
  </si>
  <si>
    <t xml:space="preserve">147411010622</t>
  </si>
  <si>
    <t xml:space="preserve">virtua_147411010622</t>
  </si>
  <si>
    <t xml:space="preserve">147411010655</t>
  </si>
  <si>
    <t xml:space="preserve">virtua_147411010655</t>
  </si>
  <si>
    <t xml:space="preserve">1474144712147</t>
  </si>
  <si>
    <t xml:space="preserve">virtua_1474144712147</t>
  </si>
  <si>
    <t xml:space="preserve">147413348474</t>
  </si>
  <si>
    <t xml:space="preserve">virtua_147413348474</t>
  </si>
  <si>
    <t xml:space="preserve">147411010691</t>
  </si>
  <si>
    <t xml:space="preserve">virtua_147411010691</t>
  </si>
  <si>
    <t xml:space="preserve">147411347993</t>
  </si>
  <si>
    <t xml:space="preserve">virtua_147411347993</t>
  </si>
  <si>
    <t xml:space="preserve">Net Book Value</t>
  </si>
  <si>
    <t xml:space="preserve">147411024344</t>
  </si>
  <si>
    <t xml:space="preserve">virtua_147411024344</t>
  </si>
  <si>
    <t xml:space="preserve">147411024381</t>
  </si>
  <si>
    <t xml:space="preserve">virtua_147411024381</t>
  </si>
  <si>
    <t xml:space="preserve">147411024416</t>
  </si>
  <si>
    <t xml:space="preserve">virtua_147411024416</t>
  </si>
  <si>
    <t xml:space="preserve">147411024450</t>
  </si>
  <si>
    <t xml:space="preserve">virtua_147411024450</t>
  </si>
  <si>
    <t xml:space="preserve">1474144746443</t>
  </si>
  <si>
    <t xml:space="preserve">virtua_1474144746443</t>
  </si>
  <si>
    <t xml:space="preserve">14741348121</t>
  </si>
  <si>
    <t xml:space="preserve">virtua_14741348121</t>
  </si>
  <si>
    <t xml:space="preserve">147411024483</t>
  </si>
  <si>
    <t xml:space="preserve">virtua_147411024483</t>
  </si>
  <si>
    <t xml:space="preserve">147411252961</t>
  </si>
  <si>
    <t xml:space="preserve">virtua_147411252961</t>
  </si>
  <si>
    <t xml:space="preserve">1474112341846</t>
  </si>
  <si>
    <t xml:space="preserve">virtua_1474112341846</t>
  </si>
  <si>
    <t xml:space="preserve">Deferred Income Taxes Assets and Liabilities</t>
  </si>
  <si>
    <t xml:space="preserve">147411233397</t>
  </si>
  <si>
    <t xml:space="preserve">virtua_147411233397</t>
  </si>
  <si>
    <t xml:space="preserve">Deferred tax assets:</t>
  </si>
  <si>
    <t xml:space="preserve">147411233422</t>
  </si>
  <si>
    <t xml:space="preserve">virtua_147411233422</t>
  </si>
  <si>
    <t xml:space="preserve">Net operating loss carryforwards</t>
  </si>
  <si>
    <t xml:space="preserve">147411233457</t>
  </si>
  <si>
    <t xml:space="preserve">virtua_147411233457</t>
  </si>
  <si>
    <t xml:space="preserve">Deferred stock-based expense</t>
  </si>
  <si>
    <t xml:space="preserve">147411233493</t>
  </si>
  <si>
    <t xml:space="preserve">virtua_147411233493</t>
  </si>
  <si>
    <t xml:space="preserve">Tax credits</t>
  </si>
  <si>
    <t xml:space="preserve">147411233527</t>
  </si>
  <si>
    <t xml:space="preserve">virtua_147411233527</t>
  </si>
  <si>
    <t xml:space="preserve">Deferred rent expense</t>
  </si>
  <si>
    <t xml:space="preserve">147411233560</t>
  </si>
  <si>
    <t xml:space="preserve">virtua_147411233560</t>
  </si>
  <si>
    <t xml:space="preserve">Accrued liabilities</t>
  </si>
  <si>
    <t xml:space="preserve">147411233596</t>
  </si>
  <si>
    <t xml:space="preserve">virtua_147411233596</t>
  </si>
  <si>
    <t xml:space="preserve">147411233627</t>
  </si>
  <si>
    <t xml:space="preserve">virtua_147411233627</t>
  </si>
  <si>
    <t xml:space="preserve">Basis difference on investment</t>
  </si>
  <si>
    <t xml:space="preserve">147411233660</t>
  </si>
  <si>
    <t xml:space="preserve">virtua_147411233660</t>
  </si>
  <si>
    <t xml:space="preserve">Financing obligation</t>
  </si>
  <si>
    <t xml:space="preserve">1474145320605</t>
  </si>
  <si>
    <t xml:space="preserve">virtua_1474145320605</t>
  </si>
  <si>
    <t xml:space="preserve">Deferred cost sharing adjustment</t>
  </si>
  <si>
    <t xml:space="preserve">147414143990</t>
  </si>
  <si>
    <t xml:space="preserve">virtua_147414143990</t>
  </si>
  <si>
    <t xml:space="preserve">147411233691</t>
  </si>
  <si>
    <t xml:space="preserve">virtua_147411233691</t>
  </si>
  <si>
    <t xml:space="preserve">147411233722</t>
  </si>
  <si>
    <t xml:space="preserve">virtua_147411233722</t>
  </si>
  <si>
    <t xml:space="preserve">Total deferred tax assets</t>
  </si>
  <si>
    <t xml:space="preserve">147411233755</t>
  </si>
  <si>
    <t xml:space="preserve">virtua_147411233755</t>
  </si>
  <si>
    <t xml:space="preserve">Less valuation allowance</t>
  </si>
  <si>
    <t xml:space="preserve">147411233786</t>
  </si>
  <si>
    <t xml:space="preserve">virtua_147411233786</t>
  </si>
  <si>
    <t xml:space="preserve">Deferred tax assets net of valuation allowance</t>
  </si>
  <si>
    <t xml:space="preserve">147411233822</t>
  </si>
  <si>
    <t xml:space="preserve">virtua_147411233822</t>
  </si>
  <si>
    <t xml:space="preserve">Deferred tax liabilities:</t>
  </si>
  <si>
    <t xml:space="preserve">147411233845</t>
  </si>
  <si>
    <t xml:space="preserve">virtua_147411233845</t>
  </si>
  <si>
    <t xml:space="preserve">147411233875</t>
  </si>
  <si>
    <t xml:space="preserve">virtua_147411233875</t>
  </si>
  <si>
    <t xml:space="preserve">Purchased intangibles</t>
  </si>
  <si>
    <t xml:space="preserve">1474181055837</t>
  </si>
  <si>
    <t xml:space="preserve">virtua_1474181055837</t>
  </si>
  <si>
    <t xml:space="preserve">Basis difference on strategic and other investments</t>
  </si>
  <si>
    <t xml:space="preserve">147411233907</t>
  </si>
  <si>
    <t xml:space="preserve">virtua_147411233907</t>
  </si>
  <si>
    <t xml:space="preserve">Unrealized gains on investments</t>
  </si>
  <si>
    <t xml:space="preserve">147411233938</t>
  </si>
  <si>
    <t xml:space="preserve">virtua_147411233938</t>
  </si>
  <si>
    <t xml:space="preserve">1474141530967</t>
  </si>
  <si>
    <t xml:space="preserve">virtua_1474141530967</t>
  </si>
  <si>
    <t xml:space="preserve">147411233971</t>
  </si>
  <si>
    <t xml:space="preserve">virtua_147411233971</t>
  </si>
  <si>
    <t xml:space="preserve">1474112344</t>
  </si>
  <si>
    <t xml:space="preserve">virtua_1474112344</t>
  </si>
  <si>
    <t xml:space="preserve">Total deferred tax liabilities</t>
  </si>
  <si>
    <t xml:space="preserve">14741123437</t>
  </si>
  <si>
    <t xml:space="preserve">virtua_14741123437</t>
  </si>
  <si>
    <t xml:space="preserve">Net deferred tax assets</t>
  </si>
  <si>
    <t xml:space="preserve">1474112420222</t>
  </si>
  <si>
    <t xml:space="preserve">virtua_1474112420222</t>
  </si>
  <si>
    <t xml:space="preserve">1474175840952</t>
  </si>
  <si>
    <t xml:space="preserve">virtua_1474175840952</t>
  </si>
  <si>
    <t xml:space="preserve">OD Data</t>
  </si>
  <si>
    <t xml:space="preserve">147416460578</t>
  </si>
  <si>
    <t xml:space="preserve">virtua_147416460578</t>
  </si>
  <si>
    <t xml:space="preserve">Number</t>
  </si>
  <si>
    <t xml:space="preserve">Full Time Equivalent Headcount</t>
  </si>
  <si>
    <t xml:space="preserve">1474131554454</t>
  </si>
  <si>
    <t xml:space="preserve">virtua_1474131554454</t>
  </si>
  <si>
    <t xml:space="preserve">Attrition Rate</t>
  </si>
  <si>
    <t xml:space="preserve">1474172016322</t>
  </si>
  <si>
    <t xml:space="preserve">virtua_1474172016322</t>
  </si>
  <si>
    <t xml:space="preserve">1474172013157</t>
  </si>
  <si>
    <t xml:space="preserve">virtua_1474172013157</t>
  </si>
  <si>
    <t xml:space="preserve">Headcount Growth%</t>
  </si>
  <si>
    <t xml:space="preserve">1474172113153</t>
  </si>
  <si>
    <t xml:space="preserve">virtua_1474172113153</t>
  </si>
  <si>
    <t xml:space="preserve">Cost of Revenue - Headcount Growth %</t>
  </si>
  <si>
    <t xml:space="preserve">1474172132811</t>
  </si>
  <si>
    <t xml:space="preserve">virtua_1474172132811</t>
  </si>
  <si>
    <t xml:space="preserve">S &amp; M - Headcount Growth %</t>
  </si>
  <si>
    <t xml:space="preserve">1474172150673</t>
  </si>
  <si>
    <t xml:space="preserve">virtua_1474172150673</t>
  </si>
  <si>
    <t xml:space="preserve">R &amp; D - Headcount Growth %</t>
  </si>
  <si>
    <t xml:space="preserve">147417228809</t>
  </si>
  <si>
    <t xml:space="preserve">virtua_147417228809</t>
  </si>
  <si>
    <t xml:space="preserve">G &amp; A - Headcount Growth %</t>
  </si>
  <si>
    <t xml:space="preserve">1474164824875</t>
  </si>
  <si>
    <t xml:space="preserve">virtua_1474164824875</t>
  </si>
  <si>
    <t xml:space="preserve">1474165254964</t>
  </si>
  <si>
    <t xml:space="preserve">virtua_1474165254964</t>
  </si>
  <si>
    <t xml:space="preserve">Free cash flow analysis, a non-GAAP measure</t>
  </si>
  <si>
    <t xml:space="preserve">1474165236862</t>
  </si>
  <si>
    <t xml:space="preserve">virtua_1474165236862</t>
  </si>
  <si>
    <t xml:space="preserve">Operating cash flow</t>
  </si>
  <si>
    <t xml:space="preserve">1474165236884</t>
  </si>
  <si>
    <t xml:space="preserve">virtua_1474165236884</t>
  </si>
  <si>
    <t xml:space="preserve">GAAP net cash provided by operating activities</t>
  </si>
  <si>
    <t xml:space="preserve">1474165236914</t>
  </si>
  <si>
    <t xml:space="preserve">virtua_1474165236914</t>
  </si>
  <si>
    <t xml:space="preserve">1474165236933</t>
  </si>
  <si>
    <t xml:space="preserve">virtua_1474165236933</t>
  </si>
  <si>
    <t xml:space="preserve">1474165236963</t>
  </si>
  <si>
    <t xml:space="preserve">virtua_1474165236963</t>
  </si>
  <si>
    <t xml:space="preserve">Free cash flow</t>
  </si>
  <si>
    <t xml:space="preserve">147417525339</t>
  </si>
  <si>
    <t xml:space="preserve">virtua_147417525339</t>
  </si>
  <si>
    <t xml:space="preserve">1474175911195</t>
  </si>
  <si>
    <t xml:space="preserve">virtua_1474175911195</t>
  </si>
  <si>
    <t xml:space="preserve">IS Data</t>
  </si>
  <si>
    <t xml:space="preserve">1474142848747</t>
  </si>
  <si>
    <t xml:space="preserve">virtua_1474142848747</t>
  </si>
  <si>
    <t xml:space="preserve">Investment Income</t>
  </si>
  <si>
    <t xml:space="preserve">147414283376</t>
  </si>
  <si>
    <t xml:space="preserve">virtua_147414283376</t>
  </si>
  <si>
    <t xml:space="preserve">Interest income</t>
  </si>
  <si>
    <t xml:space="preserve">147414283384</t>
  </si>
  <si>
    <t xml:space="preserve">virtua_147414283384</t>
  </si>
  <si>
    <t xml:space="preserve">Realized gains</t>
  </si>
  <si>
    <t xml:space="preserve">147414283393</t>
  </si>
  <si>
    <t xml:space="preserve">virtua_147414283393</t>
  </si>
  <si>
    <t xml:space="preserve">Realized losses</t>
  </si>
  <si>
    <t xml:space="preserve">1474142833100</t>
  </si>
  <si>
    <t xml:space="preserve">virtua_1474142833100</t>
  </si>
  <si>
    <t xml:space="preserve">Total investment income</t>
  </si>
  <si>
    <t xml:space="preserve">1474143058146</t>
  </si>
  <si>
    <t xml:space="preserve">virtua_1474143058146</t>
  </si>
  <si>
    <t xml:space="preserve">1474143544436</t>
  </si>
  <si>
    <t xml:space="preserve">virtua_1474143544436</t>
  </si>
  <si>
    <t xml:space="preserve">Interest Expense</t>
  </si>
  <si>
    <t xml:space="preserve">1474143532965</t>
  </si>
  <si>
    <t xml:space="preserve">virtua_1474143532965</t>
  </si>
  <si>
    <t xml:space="preserve">Contractual interest expense</t>
  </si>
  <si>
    <t xml:space="preserve">1474143532990</t>
  </si>
  <si>
    <t xml:space="preserve">virtua_1474143532990</t>
  </si>
  <si>
    <t xml:space="preserve">Amortization of debt issuance costs</t>
  </si>
  <si>
    <t xml:space="preserve">147414353315</t>
  </si>
  <si>
    <t xml:space="preserve">virtua_147414353315</t>
  </si>
  <si>
    <t xml:space="preserve">Amortization of debt discount</t>
  </si>
  <si>
    <t xml:space="preserve">147414353338</t>
  </si>
  <si>
    <t xml:space="preserve">virtua_147414353338</t>
  </si>
  <si>
    <t xml:space="preserve">Total Interest Expense</t>
  </si>
  <si>
    <t xml:space="preserve">147414378304</t>
  </si>
  <si>
    <t xml:space="preserve">virtua_147414378304</t>
  </si>
  <si>
    <t xml:space="preserve">1474164818181</t>
  </si>
  <si>
    <t xml:space="preserve">virtua_1474164818181</t>
  </si>
  <si>
    <t xml:space="preserve">Unbilled Deferred Revenue a non-GAAP measure</t>
  </si>
  <si>
    <t xml:space="preserve">1474165120963</t>
  </si>
  <si>
    <t xml:space="preserve">virtua_1474165120963</t>
  </si>
  <si>
    <t xml:space="preserve">1474165116860</t>
  </si>
  <si>
    <t xml:space="preserve">virtua_1474165116860</t>
  </si>
  <si>
    <t xml:space="preserve">Deferred revenue current and noncurrent constant currency growth rates (as compared to the comparable prior periods)</t>
  </si>
  <si>
    <t xml:space="preserve">1474165116880</t>
  </si>
  <si>
    <t xml:space="preserve">virtua_1474165116880</t>
  </si>
  <si>
    <t xml:space="preserve">1474165321108</t>
  </si>
  <si>
    <t xml:space="preserve">virtua_1474165321108</t>
  </si>
  <si>
    <t xml:space="preserve">147417521792</t>
  </si>
  <si>
    <t xml:space="preserve">virtua_147417521792</t>
  </si>
  <si>
    <t xml:space="preserve">14741756725</t>
  </si>
  <si>
    <t xml:space="preserve">virtua_14741756725</t>
  </si>
  <si>
    <t xml:space="preserve">Cost of revenues</t>
  </si>
  <si>
    <t xml:space="preserve">14741756733</t>
  </si>
  <si>
    <t xml:space="preserve">virtua_14741756733</t>
  </si>
  <si>
    <t xml:space="preserve">1474125056126</t>
  </si>
  <si>
    <t xml:space="preserve">virtua_1474125056126</t>
  </si>
  <si>
    <t xml:space="preserve">Other non-operating expense</t>
  </si>
  <si>
    <t xml:space="preserve">14741756741</t>
  </si>
  <si>
    <t xml:space="preserve">virtua_14741756741</t>
  </si>
  <si>
    <t xml:space="preserve">Total Amortization of purchased intangibles</t>
  </si>
  <si>
    <t xml:space="preserve">14741760771</t>
  </si>
  <si>
    <t xml:space="preserve">virtua_14741760771</t>
  </si>
  <si>
    <t xml:space="preserve">147417558243</t>
  </si>
  <si>
    <t xml:space="preserve">virtua_147417558243</t>
  </si>
  <si>
    <t xml:space="preserve">147417545701</t>
  </si>
  <si>
    <t xml:space="preserve">virtua_147417545701</t>
  </si>
  <si>
    <t xml:space="preserve">147417545727</t>
  </si>
  <si>
    <t xml:space="preserve">virtua_147417545727</t>
  </si>
  <si>
    <t xml:space="preserve">147417545750</t>
  </si>
  <si>
    <t xml:space="preserve">virtua_147417545750</t>
  </si>
  <si>
    <t xml:space="preserve">147417545773</t>
  </si>
  <si>
    <t xml:space="preserve">virtua_147417545773</t>
  </si>
  <si>
    <t xml:space="preserve">147417545796</t>
  </si>
  <si>
    <t xml:space="preserve">virtua_147417545796</t>
  </si>
  <si>
    <t xml:space="preserve">Total Stock-based expenses</t>
  </si>
  <si>
    <t xml:space="preserve">1474175810599</t>
  </si>
  <si>
    <t xml:space="preserve">virtua_1474175810599</t>
  </si>
  <si>
    <t xml:space="preserve">1474161656988</t>
  </si>
  <si>
    <t xml:space="preserve">virtua_1474161656988</t>
  </si>
  <si>
    <t xml:space="preserve">Weighted-average shares outstanding</t>
  </si>
  <si>
    <t xml:space="preserve">1474161639358</t>
  </si>
  <si>
    <t xml:space="preserve">virtua_1474161639358</t>
  </si>
  <si>
    <t xml:space="preserve">1474161639384</t>
  </si>
  <si>
    <t xml:space="preserve">virtua_1474161639384</t>
  </si>
  <si>
    <t xml:space="preserve">1474161639401</t>
  </si>
  <si>
    <t xml:space="preserve">virtua_1474161639401</t>
  </si>
  <si>
    <t xml:space="preserve">1474161639425</t>
  </si>
  <si>
    <t xml:space="preserve">virtua_1474161639425</t>
  </si>
  <si>
    <t xml:space="preserve">1474161639448</t>
  </si>
  <si>
    <t xml:space="preserve">virtua_1474161639448</t>
  </si>
  <si>
    <t xml:space="preserve">Warrants</t>
  </si>
  <si>
    <t xml:space="preserve">1474161639472</t>
  </si>
  <si>
    <t xml:space="preserve">virtua_1474161639472</t>
  </si>
  <si>
    <t xml:space="preserve">Adjusted weighted-average shares outstanding and assumed conversions for diluted loss per share</t>
  </si>
  <si>
    <t xml:space="preserve">1474112138172</t>
  </si>
  <si>
    <t xml:space="preserve">virtua_1474112138172</t>
  </si>
  <si>
    <t xml:space="preserve">1474111935534</t>
  </si>
  <si>
    <t xml:space="preserve">virtua_1474111935534</t>
  </si>
  <si>
    <t xml:space="preserve">Income Taxes</t>
  </si>
  <si>
    <t xml:space="preserve">1474111919927</t>
  </si>
  <si>
    <t xml:space="preserve">virtua_1474111919927</t>
  </si>
  <si>
    <t xml:space="preserve">Domestic</t>
  </si>
  <si>
    <t xml:space="preserve">1474111919969</t>
  </si>
  <si>
    <t xml:space="preserve">virtua_1474111919969</t>
  </si>
  <si>
    <t xml:space="preserve">Foreign</t>
  </si>
  <si>
    <t xml:space="preserve">147411192014</t>
  </si>
  <si>
    <t xml:space="preserve">virtua_147411192014</t>
  </si>
  <si>
    <t xml:space="preserve">Loss before provision for (benefit from) income taxes</t>
  </si>
  <si>
    <t xml:space="preserve">1474111957498</t>
  </si>
  <si>
    <t xml:space="preserve">virtua_1474111957498</t>
  </si>
  <si>
    <t xml:space="preserve">Current:</t>
  </si>
  <si>
    <t xml:space="preserve">1474111957525</t>
  </si>
  <si>
    <t xml:space="preserve">virtua_1474111957525</t>
  </si>
  <si>
    <t xml:space="preserve">Federal</t>
  </si>
  <si>
    <t xml:space="preserve">1474111957566</t>
  </si>
  <si>
    <t xml:space="preserve">virtua_1474111957566</t>
  </si>
  <si>
    <t xml:space="preserve">State</t>
  </si>
  <si>
    <t xml:space="preserve">1474111957605</t>
  </si>
  <si>
    <t xml:space="preserve">virtua_1474111957605</t>
  </si>
  <si>
    <t xml:space="preserve">1474111957640</t>
  </si>
  <si>
    <t xml:space="preserve">virtua_1474111957640</t>
  </si>
  <si>
    <t xml:space="preserve">1474111957676</t>
  </si>
  <si>
    <t xml:space="preserve">virtua_1474111957676</t>
  </si>
  <si>
    <t xml:space="preserve">Deferred:</t>
  </si>
  <si>
    <t xml:space="preserve">1474111957705</t>
  </si>
  <si>
    <t xml:space="preserve">virtua_1474111957705</t>
  </si>
  <si>
    <t xml:space="preserve">1474111957738</t>
  </si>
  <si>
    <t xml:space="preserve">virtua_1474111957738</t>
  </si>
  <si>
    <t xml:space="preserve">1474111957772</t>
  </si>
  <si>
    <t xml:space="preserve">virtua_1474111957772</t>
  </si>
  <si>
    <t xml:space="preserve">1474111957806</t>
  </si>
  <si>
    <t xml:space="preserve">virtua_1474111957806</t>
  </si>
  <si>
    <t xml:space="preserve">1474111957839</t>
  </si>
  <si>
    <t xml:space="preserve">virtua_1474111957839</t>
  </si>
  <si>
    <t xml:space="preserve">Provision for (benefit from) for income taxes</t>
  </si>
  <si>
    <t xml:space="preserve">147411460407</t>
  </si>
  <si>
    <t xml:space="preserve">virtua_147411460407</t>
  </si>
  <si>
    <t xml:space="preserve">1474114626359</t>
  </si>
  <si>
    <t xml:space="preserve">virtua_1474114626359</t>
  </si>
  <si>
    <t xml:space="preserve">A reconciliation of income taxes at the statutory federal income tax rate to the provision for (benefit from) income taxes</t>
  </si>
  <si>
    <t xml:space="preserve">1474114533922</t>
  </si>
  <si>
    <t xml:space="preserve">virtua_1474114533922</t>
  </si>
  <si>
    <t xml:space="preserve">U.S. federal taxes at statutory rate</t>
  </si>
  <si>
    <t xml:space="preserve">1474114533968</t>
  </si>
  <si>
    <t xml:space="preserve">virtua_1474114533968</t>
  </si>
  <si>
    <t xml:space="preserve">State net of the federal benefit</t>
  </si>
  <si>
    <t xml:space="preserve">14741815634</t>
  </si>
  <si>
    <t xml:space="preserve">virtua_14741815634</t>
  </si>
  <si>
    <t xml:space="preserve">Effects of non-U.S. operations</t>
  </si>
  <si>
    <t xml:space="preserve">14741145347</t>
  </si>
  <si>
    <t xml:space="preserve">virtua_14741145347</t>
  </si>
  <si>
    <t xml:space="preserve">Foreign taxes in excess of the U.S. statutory rate</t>
  </si>
  <si>
    <t xml:space="preserve">147411453446</t>
  </si>
  <si>
    <t xml:space="preserve">virtua_147411453446</t>
  </si>
  <si>
    <t xml:space="preserve">Change in valuation allowance</t>
  </si>
  <si>
    <t xml:space="preserve">147411453493</t>
  </si>
  <si>
    <t xml:space="preserve">virtua_147411453493</t>
  </si>
  <si>
    <t xml:space="preserve">1474114534134</t>
  </si>
  <si>
    <t xml:space="preserve">virtua_1474114534134</t>
  </si>
  <si>
    <t xml:space="preserve">Non-deductible expenses</t>
  </si>
  <si>
    <t xml:space="preserve">1474114534172</t>
  </si>
  <si>
    <t xml:space="preserve">virtua_1474114534172</t>
  </si>
  <si>
    <t xml:space="preserve">Tax expense/(benefit) from acquisitions</t>
  </si>
  <si>
    <t xml:space="preserve">14741416483</t>
  </si>
  <si>
    <t xml:space="preserve">virtua_14741416483</t>
  </si>
  <si>
    <t xml:space="preserve">Excess tax benefits related to shared based compensation (2)</t>
  </si>
  <si>
    <t xml:space="preserve">1474141351819</t>
  </si>
  <si>
    <t xml:space="preserve">virtua_1474141351819</t>
  </si>
  <si>
    <t xml:space="preserve">Effect of U.S. tax law change</t>
  </si>
  <si>
    <t xml:space="preserve">1474114534212</t>
  </si>
  <si>
    <t xml:space="preserve">virtua_1474114534212</t>
  </si>
  <si>
    <t xml:space="preserve">Other net</t>
  </si>
  <si>
    <t xml:space="preserve">1474114534248</t>
  </si>
  <si>
    <t xml:space="preserve">virtua_1474114534248</t>
  </si>
  <si>
    <t xml:space="preserve">Benefit from (provision for) income taxes</t>
  </si>
  <si>
    <t xml:space="preserve">147413115752</t>
  </si>
  <si>
    <t xml:space="preserve">virtua_147413115752</t>
  </si>
  <si>
    <t xml:space="preserve">147413115786</t>
  </si>
  <si>
    <t xml:space="preserve">virtua_147413115786</t>
  </si>
  <si>
    <t xml:space="preserve">147413115818</t>
  </si>
  <si>
    <t xml:space="preserve">virtua_147413115818</t>
  </si>
  <si>
    <t xml:space="preserve">147413442500</t>
  </si>
  <si>
    <t xml:space="preserve">virtua_147413442500</t>
  </si>
  <si>
    <t xml:space="preserve">1474142915994</t>
  </si>
  <si>
    <t xml:space="preserve">virtua_1474142915994</t>
  </si>
  <si>
    <t xml:space="preserve">1474143152923</t>
  </si>
  <si>
    <t xml:space="preserve">virtua_1474143152923</t>
  </si>
  <si>
    <t xml:space="preserve">147414326627</t>
  </si>
  <si>
    <t xml:space="preserve">virtua_147414326627</t>
  </si>
  <si>
    <t xml:space="preserve">1474143429884</t>
  </si>
  <si>
    <t xml:space="preserve">virtua_1474143429884</t>
  </si>
  <si>
    <t xml:space="preserve">1474143555970</t>
  </si>
  <si>
    <t xml:space="preserve">virtua_1474143555970</t>
  </si>
  <si>
    <t xml:space="preserve">1474143740124</t>
  </si>
  <si>
    <t xml:space="preserve">virtua_1474143740124</t>
  </si>
  <si>
    <t xml:space="preserve">147414394827</t>
  </si>
  <si>
    <t xml:space="preserve">virtua_147414394827</t>
  </si>
  <si>
    <t xml:space="preserve">1474144031461</t>
  </si>
  <si>
    <t xml:space="preserve">virtua_1474144031461</t>
  </si>
  <si>
    <t xml:space="preserve">147414428356</t>
  </si>
  <si>
    <t xml:space="preserve">virtua_147414428356</t>
  </si>
  <si>
    <t xml:space="preserve">1474161716523</t>
  </si>
  <si>
    <t xml:space="preserve">virtua_1474161716523</t>
  </si>
  <si>
    <t xml:space="preserve">147416245430</t>
  </si>
  <si>
    <t xml:space="preserve">virtua_147416245430</t>
  </si>
  <si>
    <t xml:space="preserve">1474103558467</t>
  </si>
  <si>
    <t xml:space="preserve">virtua_1474103558467</t>
  </si>
  <si>
    <t xml:space="preserve">1474104821114</t>
  </si>
  <si>
    <t xml:space="preserve">virtua_1474104821114</t>
  </si>
  <si>
    <t xml:space="preserve">147411618857</t>
  </si>
  <si>
    <t xml:space="preserve">virtua_147411618857</t>
  </si>
  <si>
    <t xml:space="preserve">14741171565</t>
  </si>
  <si>
    <t xml:space="preserve">virtua_14741171565</t>
  </si>
  <si>
    <t xml:space="preserve">147411736523</t>
  </si>
  <si>
    <t xml:space="preserve">virtua_147411736523</t>
  </si>
  <si>
    <t xml:space="preserve">147416545334</t>
  </si>
  <si>
    <t xml:space="preserve">virtua_147416545334</t>
  </si>
  <si>
    <t xml:space="preserve">147417633731</t>
  </si>
  <si>
    <t xml:space="preserve">virtua_147417633731</t>
  </si>
  <si>
    <t xml:space="preserve">147417640604</t>
  </si>
  <si>
    <t xml:space="preserve">virtua_147417640604</t>
  </si>
  <si>
    <t xml:space="preserve">147411269433</t>
  </si>
  <si>
    <t xml:space="preserve">virtua_147411269433</t>
  </si>
  <si>
    <t xml:space="preserve">1474112626398</t>
  </si>
  <si>
    <t xml:space="preserve">virtua_1474112626398</t>
  </si>
  <si>
    <t xml:space="preserve">1474112637402</t>
  </si>
  <si>
    <t xml:space="preserve">virtua_1474112637402</t>
  </si>
  <si>
    <t xml:space="preserve">1474112653587</t>
  </si>
  <si>
    <t xml:space="preserve">virtua_1474112653587</t>
  </si>
  <si>
    <t xml:space="preserve">1474114651113</t>
  </si>
  <si>
    <t xml:space="preserve">virtua_1474114651113</t>
  </si>
  <si>
    <t xml:space="preserve">1474112816845</t>
  </si>
  <si>
    <t xml:space="preserve">virtua_1474112816845</t>
  </si>
  <si>
    <t xml:space="preserve">1474112851456</t>
  </si>
  <si>
    <t xml:space="preserve">virtua_1474112851456</t>
  </si>
  <si>
    <t xml:space="preserve">147411299194</t>
  </si>
  <si>
    <t xml:space="preserve">virtua_147411299194</t>
  </si>
  <si>
    <t xml:space="preserve">1474112925842</t>
  </si>
  <si>
    <t xml:space="preserve">virtua_1474112925842</t>
  </si>
  <si>
    <t xml:space="preserve">1474145157588</t>
  </si>
  <si>
    <t xml:space="preserve">virtua_1474145157588</t>
  </si>
  <si>
    <t xml:space="preserve">14741480640</t>
  </si>
  <si>
    <t xml:space="preserve">virtua_14741480640</t>
  </si>
  <si>
    <t xml:space="preserve">1474165523866</t>
  </si>
  <si>
    <t xml:space="preserve">virtua_1474165523866</t>
  </si>
  <si>
    <t xml:space="preserve">147417125344</t>
  </si>
  <si>
    <t xml:space="preserve">virtua_147417125344</t>
  </si>
  <si>
    <t xml:space="preserve">Q2 20</t>
  </si>
  <si>
    <t xml:space="preserve">FY 20</t>
  </si>
  <si>
    <t xml:space="preserve">Date</t>
  </si>
  <si>
    <t xml:space="preserve">Value</t>
  </si>
  <si>
    <t xml:space="preserve">(MM-DD-YYYY)</t>
  </si>
  <si>
    <t xml:space="preserve">18178685</t>
  </si>
  <si>
    <t xml:space="preserve">virtua_18178685</t>
  </si>
  <si>
    <t xml:space="preserve">18178701</t>
  </si>
  <si>
    <t xml:space="preserve">147453851915</t>
  </si>
  <si>
    <t xml:space="preserve">virtua_18178701</t>
  </si>
  <si>
    <t xml:space="preserve">05-20-2014</t>
  </si>
  <si>
    <t xml:space="preserve">1.285-1.290</t>
  </si>
  <si>
    <t xml:space="preserve">08-21-2014</t>
  </si>
  <si>
    <t xml:space="preserve">1.365-1.370</t>
  </si>
  <si>
    <t xml:space="preserve">11-19-2014</t>
  </si>
  <si>
    <t xml:space="preserve">1.436-1.441</t>
  </si>
  <si>
    <t xml:space="preserve">3.94-3.95</t>
  </si>
  <si>
    <t xml:space="preserve">5.3-5.4</t>
  </si>
  <si>
    <t xml:space="preserve">6.45-6.50</t>
  </si>
  <si>
    <t xml:space="preserve">16.10-16.25</t>
  </si>
  <si>
    <t xml:space="preserve">13254571</t>
  </si>
  <si>
    <t xml:space="preserve">virtua_13254571</t>
  </si>
  <si>
    <t xml:space="preserve">5.340-5.370</t>
  </si>
  <si>
    <t xml:space="preserve">17336662</t>
  </si>
  <si>
    <t xml:space="preserve">virtua_17336662</t>
  </si>
  <si>
    <t xml:space="preserve">5.365-5.370</t>
  </si>
  <si>
    <t xml:space="preserve">18183644</t>
  </si>
  <si>
    <t xml:space="preserve">virtua_18183644</t>
  </si>
  <si>
    <t xml:space="preserve">Diluted net loss per share (in dollars per share)</t>
  </si>
  <si>
    <t xml:space="preserve">-0.13--0.12</t>
  </si>
  <si>
    <t xml:space="preserve">-0.10--0.09</t>
  </si>
  <si>
    <t xml:space="preserve">05-20-2015</t>
  </si>
  <si>
    <t xml:space="preserve">-0.01-0.00</t>
  </si>
  <si>
    <t xml:space="preserve">-0.08-0..07</t>
  </si>
  <si>
    <t xml:space="preserve">-0.49--0.47</t>
  </si>
  <si>
    <t xml:space="preserve">02-25-2015</t>
  </si>
  <si>
    <t xml:space="preserve">-0.16--0.14</t>
  </si>
  <si>
    <t xml:space="preserve">1346331</t>
  </si>
  <si>
    <t xml:space="preserve">virtua_1346331</t>
  </si>
  <si>
    <t xml:space="preserve">Diluted net income (loss) per share (in dollars per share)</t>
  </si>
  <si>
    <t xml:space="preserve">-0.48--0.46</t>
  </si>
  <si>
    <t xml:space="preserve">-0.12--0.10</t>
  </si>
  <si>
    <t xml:space="preserve">173455361</t>
  </si>
  <si>
    <t xml:space="preserve">virtua_173455361</t>
  </si>
  <si>
    <t xml:space="preserve">-0.42--0.41</t>
  </si>
  <si>
    <t xml:space="preserve">112849569</t>
  </si>
  <si>
    <t xml:space="preserve">virtua_112849569</t>
  </si>
  <si>
    <t xml:space="preserve">141125589</t>
  </si>
  <si>
    <t xml:space="preserve">virtua_141125589</t>
  </si>
  <si>
    <t xml:space="preserve">18224211</t>
  </si>
  <si>
    <t xml:space="preserve">virtua_18224211</t>
  </si>
  <si>
    <t xml:space="preserve">Shares used in computing basic net loss per share (in shares)</t>
  </si>
  <si>
    <t xml:space="preserve">618</t>
  </si>
  <si>
    <t xml:space="preserve">630</t>
  </si>
  <si>
    <t xml:space="preserve">636</t>
  </si>
  <si>
    <t xml:space="preserve">08-20-2015</t>
  </si>
  <si>
    <t xml:space="preserve">664</t>
  </si>
  <si>
    <t xml:space="preserve">11-18-2015</t>
  </si>
  <si>
    <t xml:space="preserve">669</t>
  </si>
  <si>
    <t xml:space="preserve">02-24-2016</t>
  </si>
  <si>
    <t xml:space="preserve">677</t>
  </si>
  <si>
    <t xml:space="preserve">08-31-2016</t>
  </si>
  <si>
    <t xml:space="preserve">693</t>
  </si>
  <si>
    <t xml:space="preserve">11-17-2016</t>
  </si>
  <si>
    <t xml:space="preserve">702</t>
  </si>
  <si>
    <t xml:space="preserve">02-28-2017</t>
  </si>
  <si>
    <t xml:space="preserve">707</t>
  </si>
  <si>
    <t xml:space="preserve">05-18-2017</t>
  </si>
  <si>
    <t xml:space="preserve">713</t>
  </si>
  <si>
    <t xml:space="preserve">08-22-2017</t>
  </si>
  <si>
    <t xml:space="preserve">719</t>
  </si>
  <si>
    <t xml:space="preserve">11-21-2017</t>
  </si>
  <si>
    <t xml:space="preserve">725</t>
  </si>
  <si>
    <t xml:space="preserve">02-28-2018</t>
  </si>
  <si>
    <t xml:space="preserve">730</t>
  </si>
  <si>
    <t xml:space="preserve">05-29-2018</t>
  </si>
  <si>
    <t xml:space="preserve">745</t>
  </si>
  <si>
    <t xml:space="preserve">08-29-2018</t>
  </si>
  <si>
    <t xml:space="preserve">760</t>
  </si>
  <si>
    <t xml:space="preserve">11-27-2018</t>
  </si>
  <si>
    <t xml:space="preserve">767</t>
  </si>
  <si>
    <t xml:space="preserve">03-04-2019</t>
  </si>
  <si>
    <t xml:space="preserve">773</t>
  </si>
  <si>
    <t xml:space="preserve">-0.08--0.07</t>
  </si>
  <si>
    <t xml:space="preserve">622</t>
  </si>
  <si>
    <t xml:space="preserve">662</t>
  </si>
  <si>
    <t xml:space="preserve">685</t>
  </si>
  <si>
    <t xml:space="preserve">716</t>
  </si>
  <si>
    <t xml:space="preserve">742</t>
  </si>
  <si>
    <t xml:space="preserve">784</t>
  </si>
  <si>
    <t xml:space="preserve">13513664</t>
  </si>
  <si>
    <t xml:space="preserve">virtua_13513664</t>
  </si>
  <si>
    <t xml:space="preserve">Shares used in computing basic net income (loss) per share (in shares)</t>
  </si>
  <si>
    <t xml:space="preserve">624</t>
  </si>
  <si>
    <t xml:space="preserve">661</t>
  </si>
  <si>
    <t xml:space="preserve">688</t>
  </si>
  <si>
    <t xml:space="preserve">747</t>
  </si>
  <si>
    <t xml:space="preserve">0.78-0.80</t>
  </si>
  <si>
    <t xml:space="preserve">17352749</t>
  </si>
  <si>
    <t xml:space="preserve">virtua_17352749</t>
  </si>
  <si>
    <t xml:space="preserve">751</t>
  </si>
  <si>
    <t xml:space="preserve">11181499</t>
  </si>
  <si>
    <t xml:space="preserve">virtua_11181499</t>
  </si>
  <si>
    <t xml:space="preserve">715</t>
  </si>
  <si>
    <t xml:space="preserve">124130405</t>
  </si>
  <si>
    <t xml:space="preserve">virtua_124130405</t>
  </si>
  <si>
    <t xml:space="preserve">15282602</t>
  </si>
  <si>
    <t xml:space="preserve">virtua_15282602</t>
  </si>
  <si>
    <t xml:space="preserve">194229906</t>
  </si>
  <si>
    <t xml:space="preserve">virtua_194229906</t>
  </si>
  <si>
    <t xml:space="preserve">125944</t>
  </si>
  <si>
    <t xml:space="preserve">virtua_125944</t>
  </si>
  <si>
    <t xml:space="preserve">1561290</t>
  </si>
  <si>
    <t xml:space="preserve">virtua_1561290</t>
  </si>
  <si>
    <t xml:space="preserve">164638248</t>
  </si>
  <si>
    <t xml:space="preserve">virtua_164638248</t>
  </si>
  <si>
    <t xml:space="preserve">11121276</t>
  </si>
  <si>
    <t xml:space="preserve">virtua_11121276</t>
  </si>
  <si>
    <t xml:space="preserve">121659325</t>
  </si>
  <si>
    <t xml:space="preserve">virtua_121659325</t>
  </si>
  <si>
    <t xml:space="preserve">145359226</t>
  </si>
  <si>
    <t xml:space="preserve">virtua_145359226</t>
  </si>
  <si>
    <t xml:space="preserve">185821507</t>
  </si>
  <si>
    <t xml:space="preserve">virtua_185821507</t>
  </si>
  <si>
    <t xml:space="preserve">13159331</t>
  </si>
  <si>
    <t xml:space="preserve">virtua_13159331</t>
  </si>
  <si>
    <t xml:space="preserve">1621087</t>
  </si>
  <si>
    <t xml:space="preserve">virtua_1621087</t>
  </si>
  <si>
    <t xml:space="preserve">18513671</t>
  </si>
  <si>
    <t xml:space="preserve">virtua_18513671</t>
  </si>
  <si>
    <t xml:space="preserve">141050931</t>
  </si>
  <si>
    <t xml:space="preserve">147412266888</t>
  </si>
  <si>
    <t xml:space="preserve">virtua_141050931</t>
  </si>
  <si>
    <t xml:space="preserve">1.59-1.60</t>
  </si>
  <si>
    <t xml:space="preserve">1.69-1.70</t>
  </si>
  <si>
    <t xml:space="preserve">1.885-1.895</t>
  </si>
  <si>
    <t xml:space="preserve">05-18-2016</t>
  </si>
  <si>
    <t xml:space="preserve">2.005-2.015</t>
  </si>
  <si>
    <t xml:space="preserve">2.11-2.12</t>
  </si>
  <si>
    <t xml:space="preserve">2.267-2.277</t>
  </si>
  <si>
    <t xml:space="preserve">2.34-2.35</t>
  </si>
  <si>
    <t xml:space="preserve">2.64-2.65</t>
  </si>
  <si>
    <t xml:space="preserve">2.801-2.811</t>
  </si>
  <si>
    <t xml:space="preserve">2.925-2.935</t>
  </si>
  <si>
    <t xml:space="preserve">3.22-3.23</t>
  </si>
  <si>
    <t xml:space="preserve">6.52-6.55</t>
  </si>
  <si>
    <t xml:space="preserve">8.08-8.12</t>
  </si>
  <si>
    <t xml:space="preserve">10.1-10.15</t>
  </si>
  <si>
    <t xml:space="preserve">12.45-12.50</t>
  </si>
  <si>
    <t xml:space="preserve">111453396</t>
  </si>
  <si>
    <t xml:space="preserve">virtua_111453396</t>
  </si>
  <si>
    <t xml:space="preserve">6.60-6.625</t>
  </si>
  <si>
    <t xml:space="preserve">8.16-8.20</t>
  </si>
  <si>
    <t xml:space="preserve">10.15-10.20</t>
  </si>
  <si>
    <t xml:space="preserve">12.6-12.65</t>
  </si>
  <si>
    <t xml:space="preserve">124015525</t>
  </si>
  <si>
    <t xml:space="preserve">virtua_124015525</t>
  </si>
  <si>
    <t xml:space="preserve">6.64-6.65</t>
  </si>
  <si>
    <t xml:space="preserve">8.275-8.325</t>
  </si>
  <si>
    <t xml:space="preserve">10.25-10.30</t>
  </si>
  <si>
    <t xml:space="preserve">13.075-13.125</t>
  </si>
  <si>
    <t xml:space="preserve">152455806</t>
  </si>
  <si>
    <t xml:space="preserve">virtua_152455806</t>
  </si>
  <si>
    <t xml:space="preserve">8.365-8.375</t>
  </si>
  <si>
    <t xml:space="preserve">10.35-10.40</t>
  </si>
  <si>
    <t xml:space="preserve">1720445</t>
  </si>
  <si>
    <t xml:space="preserve">virtua_1720445</t>
  </si>
  <si>
    <t xml:space="preserve">10.43-10.44</t>
  </si>
  <si>
    <t xml:space="preserve">193713307</t>
  </si>
  <si>
    <t xml:space="preserve">virtua_193713307</t>
  </si>
  <si>
    <t xml:space="preserve">115631609</t>
  </si>
  <si>
    <t xml:space="preserve">virtua_115631609</t>
  </si>
  <si>
    <t xml:space="preserve">15128796</t>
  </si>
  <si>
    <t xml:space="preserve">virtua_15128796</t>
  </si>
  <si>
    <t xml:space="preserve">164315535</t>
  </si>
  <si>
    <t xml:space="preserve">virtua_164315535</t>
  </si>
  <si>
    <t xml:space="preserve">1185115</t>
  </si>
  <si>
    <t xml:space="preserve">virtua_1185115</t>
  </si>
  <si>
    <t xml:space="preserve">121231420</t>
  </si>
  <si>
    <t xml:space="preserve">virtua_121231420</t>
  </si>
  <si>
    <t xml:space="preserve">144938214</t>
  </si>
  <si>
    <t xml:space="preserve">virtua_144938214</t>
  </si>
  <si>
    <t xml:space="preserve">185455460</t>
  </si>
  <si>
    <t xml:space="preserve">virtua_185455460</t>
  </si>
  <si>
    <t xml:space="preserve">111817234</t>
  </si>
  <si>
    <t xml:space="preserve">virtua_111817234</t>
  </si>
  <si>
    <t xml:space="preserve">Shares used in computing diluted net income (loss) per share (in shares)</t>
  </si>
  <si>
    <t xml:space="preserve">679</t>
  </si>
  <si>
    <t xml:space="preserve">683</t>
  </si>
  <si>
    <t xml:space="preserve">690</t>
  </si>
  <si>
    <t xml:space="preserve">699</t>
  </si>
  <si>
    <t xml:space="preserve">711</t>
  </si>
  <si>
    <t xml:space="preserve">724</t>
  </si>
  <si>
    <t xml:space="preserve">723</t>
  </si>
  <si>
    <t xml:space="preserve">729</t>
  </si>
  <si>
    <t xml:space="preserve">736</t>
  </si>
  <si>
    <t xml:space="preserve">748</t>
  </si>
  <si>
    <t xml:space="preserve">757</t>
  </si>
  <si>
    <t xml:space="preserve">770</t>
  </si>
  <si>
    <t xml:space="preserve">785</t>
  </si>
  <si>
    <t xml:space="preserve">792</t>
  </si>
  <si>
    <t xml:space="preserve">797</t>
  </si>
  <si>
    <t xml:space="preserve">675</t>
  </si>
  <si>
    <t xml:space="preserve">733</t>
  </si>
  <si>
    <t xml:space="preserve">763</t>
  </si>
  <si>
    <t xml:space="preserve">809</t>
  </si>
  <si>
    <t xml:space="preserve">124144204</t>
  </si>
  <si>
    <t xml:space="preserve">virtua_124144204</t>
  </si>
  <si>
    <t xml:space="preserve">674</t>
  </si>
  <si>
    <t xml:space="preserve">700</t>
  </si>
  <si>
    <t xml:space="preserve">771</t>
  </si>
  <si>
    <t xml:space="preserve">152814626</t>
  </si>
  <si>
    <t xml:space="preserve">virtua_152814626</t>
  </si>
  <si>
    <t xml:space="preserve">Shares used in computing diluted net loss per share (in shares)</t>
  </si>
  <si>
    <t xml:space="preserve">703</t>
  </si>
  <si>
    <t xml:space="preserve">776</t>
  </si>
  <si>
    <t xml:space="preserve">1775611</t>
  </si>
  <si>
    <t xml:space="preserve">virtua_1775611</t>
  </si>
  <si>
    <t xml:space="preserve">734</t>
  </si>
  <si>
    <t xml:space="preserve">194243409</t>
  </si>
  <si>
    <t xml:space="preserve">virtua_194243409</t>
  </si>
  <si>
    <t xml:space="preserve">1253671</t>
  </si>
  <si>
    <t xml:space="preserve">virtua_1253671</t>
  </si>
  <si>
    <t xml:space="preserve">15650524</t>
  </si>
  <si>
    <t xml:space="preserve">virtua_15650524</t>
  </si>
  <si>
    <t xml:space="preserve">164653159</t>
  </si>
  <si>
    <t xml:space="preserve">virtua_164653159</t>
  </si>
  <si>
    <t xml:space="preserve">111214811</t>
  </si>
  <si>
    <t xml:space="preserve">virtua_111214811</t>
  </si>
  <si>
    <t xml:space="preserve">121716229</t>
  </si>
  <si>
    <t xml:space="preserve">virtua_121716229</t>
  </si>
  <si>
    <t xml:space="preserve">145411690</t>
  </si>
  <si>
    <t xml:space="preserve">virtua_145411690</t>
  </si>
  <si>
    <t xml:space="preserve">185836843</t>
  </si>
  <si>
    <t xml:space="preserve">virtua_185836843</t>
  </si>
  <si>
    <t xml:space="preserve">13217804</t>
  </si>
  <si>
    <t xml:space="preserve">virtua_13217804</t>
  </si>
  <si>
    <t xml:space="preserve">162112824</t>
  </si>
  <si>
    <t xml:space="preserve">virtua_162112824</t>
  </si>
  <si>
    <t xml:space="preserve">185126416</t>
  </si>
  <si>
    <t xml:space="preserve">virtua_185126416</t>
  </si>
  <si>
    <t xml:space="preserve">123911289</t>
  </si>
  <si>
    <t xml:space="preserve">147453851903</t>
  </si>
  <si>
    <t xml:space="preserve">virtua_123911289</t>
  </si>
  <si>
    <t xml:space="preserve">1.782-1.792</t>
  </si>
  <si>
    <t xml:space="preserve">2.51-2.52</t>
  </si>
  <si>
    <t xml:space="preserve">16426993</t>
  </si>
  <si>
    <t xml:space="preserve">virtua_16426993</t>
  </si>
  <si>
    <t xml:space="preserve">125823384</t>
  </si>
  <si>
    <t xml:space="preserve">virtua_125823384</t>
  </si>
  <si>
    <t xml:space="preserve">3.355-3.365</t>
  </si>
  <si>
    <t xml:space="preserve">3.551-3.561</t>
  </si>
  <si>
    <t xml:space="preserve">3.67-3.68</t>
  </si>
  <si>
    <t xml:space="preserve">13.125-13.175</t>
  </si>
  <si>
    <t xml:space="preserve">15.90-16</t>
  </si>
  <si>
    <t xml:space="preserve">16174667</t>
  </si>
  <si>
    <t xml:space="preserve">virtua_16174667</t>
  </si>
  <si>
    <t xml:space="preserve">13.23-13.24</t>
  </si>
  <si>
    <t xml:space="preserve">18483593</t>
  </si>
  <si>
    <t xml:space="preserve">virtua_18483593</t>
  </si>
  <si>
    <t xml:space="preserve">194721829</t>
  </si>
  <si>
    <t xml:space="preserve">virtua_194721829</t>
  </si>
  <si>
    <t xml:space="preserve">181930436</t>
  </si>
  <si>
    <t xml:space="preserve">virtua_181930436</t>
  </si>
  <si>
    <t xml:space="preserve">Income Statement Non-GAAP</t>
  </si>
  <si>
    <t xml:space="preserve">181930457</t>
  </si>
  <si>
    <t xml:space="preserve">virtua_181930457</t>
  </si>
  <si>
    <t xml:space="preserve">0.11-0.12</t>
  </si>
  <si>
    <t xml:space="preserve">0.12-0.13</t>
  </si>
  <si>
    <t xml:space="preserve">0.13-0.14</t>
  </si>
  <si>
    <t xml:space="preserve">0.17-0.18</t>
  </si>
  <si>
    <t xml:space="preserve">0.18-0.19</t>
  </si>
  <si>
    <t xml:space="preserve">0.23-0.24</t>
  </si>
  <si>
    <t xml:space="preserve">0.24-0.25</t>
  </si>
  <si>
    <t xml:space="preserve">0.20-0.21</t>
  </si>
  <si>
    <t xml:space="preserve">0.25-0.26</t>
  </si>
  <si>
    <t xml:space="preserve">0.31-0.32</t>
  </si>
  <si>
    <t xml:space="preserve">0.36-0.37</t>
  </si>
  <si>
    <t xml:space="preserve">0.32-0.33</t>
  </si>
  <si>
    <t xml:space="preserve">0.43-0.44</t>
  </si>
  <si>
    <t xml:space="preserve">0.46-0.47</t>
  </si>
  <si>
    <t xml:space="preserve">0.49-0.50</t>
  </si>
  <si>
    <t xml:space="preserve">0.54-0.55</t>
  </si>
  <si>
    <t xml:space="preserve">0.60-0.61</t>
  </si>
  <si>
    <t xml:space="preserve">0.49-0.51</t>
  </si>
  <si>
    <t xml:space="preserve">0.67-0.69</t>
  </si>
  <si>
    <t xml:space="preserve">0.99-1.01</t>
  </si>
  <si>
    <t xml:space="preserve">1.27-1.29</t>
  </si>
  <si>
    <t xml:space="preserve">2.02-2.04</t>
  </si>
  <si>
    <t xml:space="preserve">2.74-2.76</t>
  </si>
  <si>
    <t xml:space="preserve">13613653</t>
  </si>
  <si>
    <t xml:space="preserve">virtua_13613653</t>
  </si>
  <si>
    <t xml:space="preserve">0.50-0.52</t>
  </si>
  <si>
    <t xml:space="preserve">0.69-0.71</t>
  </si>
  <si>
    <t xml:space="preserve">1-1.02</t>
  </si>
  <si>
    <t xml:space="preserve">1.28-1.30</t>
  </si>
  <si>
    <t xml:space="preserve">2.29-2.31</t>
  </si>
  <si>
    <t xml:space="preserve">2.88-2.90</t>
  </si>
  <si>
    <t xml:space="preserve">173558530</t>
  </si>
  <si>
    <t xml:space="preserve">virtua_173558530</t>
  </si>
  <si>
    <t xml:space="preserve">0.51-0.52</t>
  </si>
  <si>
    <t xml:space="preserve">0.70-0.72</t>
  </si>
  <si>
    <t xml:space="preserve">0.93-0.95</t>
  </si>
  <si>
    <t xml:space="preserve">1.29-1.31</t>
  </si>
  <si>
    <t xml:space="preserve">2.50-2.52</t>
  </si>
  <si>
    <t xml:space="preserve">112455737</t>
  </si>
  <si>
    <t xml:space="preserve">virtua_112455737</t>
  </si>
  <si>
    <t xml:space="preserve">0.74-0.75</t>
  </si>
  <si>
    <t xml:space="preserve">0.97-0.98</t>
  </si>
  <si>
    <t xml:space="preserve">1.32-1.33</t>
  </si>
  <si>
    <t xml:space="preserve">2.60-2.61</t>
  </si>
  <si>
    <t xml:space="preserve">14121954</t>
  </si>
  <si>
    <t xml:space="preserve">virtua_14121954</t>
  </si>
  <si>
    <t xml:space="preserve">111558834</t>
  </si>
  <si>
    <t xml:space="preserve">virtua_111558834</t>
  </si>
  <si>
    <t xml:space="preserve">123955718</t>
  </si>
  <si>
    <t xml:space="preserve">virtua_123955718</t>
  </si>
  <si>
    <t xml:space="preserve">152549948</t>
  </si>
  <si>
    <t xml:space="preserve">virtua_152549948</t>
  </si>
  <si>
    <t xml:space="preserve">17317423</t>
  </si>
  <si>
    <t xml:space="preserve">virtua_17317423</t>
  </si>
  <si>
    <t xml:space="preserve">1938888</t>
  </si>
  <si>
    <t xml:space="preserve">virtua_1938888</t>
  </si>
  <si>
    <t xml:space="preserve">115914353</t>
  </si>
  <si>
    <t xml:space="preserve">virtua_115914353</t>
  </si>
  <si>
    <t xml:space="preserve">15216741</t>
  </si>
  <si>
    <t xml:space="preserve">virtua_15216741</t>
  </si>
  <si>
    <t xml:space="preserve">164249751</t>
  </si>
  <si>
    <t xml:space="preserve">virtua_164249751</t>
  </si>
  <si>
    <t xml:space="preserve">11855600</t>
  </si>
  <si>
    <t xml:space="preserve">virtua_11855600</t>
  </si>
  <si>
    <t xml:space="preserve">121325748</t>
  </si>
  <si>
    <t xml:space="preserve">virtua_121325748</t>
  </si>
  <si>
    <t xml:space="preserve">14504327</t>
  </si>
  <si>
    <t xml:space="preserve">virtua_14504327</t>
  </si>
  <si>
    <t xml:space="preserve">18553960</t>
  </si>
  <si>
    <t xml:space="preserve">virtua_18553960</t>
  </si>
  <si>
    <t xml:space="preserve">125927515</t>
  </si>
  <si>
    <t xml:space="preserve">virtua_125927515</t>
  </si>
  <si>
    <t xml:space="preserve">161748288</t>
  </si>
  <si>
    <t xml:space="preserve">virtua_161748288</t>
  </si>
  <si>
    <t xml:space="preserve">184854510</t>
  </si>
  <si>
    <t xml:space="preserve">virtua_184854510</t>
  </si>
  <si>
    <t xml:space="preserve">182233716</t>
  </si>
  <si>
    <t xml:space="preserve">virtua_182233716</t>
  </si>
  <si>
    <t xml:space="preserve">Weighted-average shares outstanding for GAAP basic earnings per share</t>
  </si>
  <si>
    <t xml:space="preserve">655</t>
  </si>
  <si>
    <t xml:space="preserve">658</t>
  </si>
  <si>
    <t xml:space="preserve">13643756</t>
  </si>
  <si>
    <t xml:space="preserve">virtua_13643756</t>
  </si>
  <si>
    <t xml:space="preserve">657</t>
  </si>
  <si>
    <t xml:space="preserve">174613612</t>
  </si>
  <si>
    <t xml:space="preserve">virtua_174613612</t>
  </si>
  <si>
    <t xml:space="preserve">656</t>
  </si>
  <si>
    <t xml:space="preserve">112236793</t>
  </si>
  <si>
    <t xml:space="preserve">virtua_112236793</t>
  </si>
  <si>
    <t xml:space="preserve">0.01</t>
  </si>
  <si>
    <t xml:space="preserve">0.04</t>
  </si>
  <si>
    <t xml:space="preserve">1799739</t>
  </si>
  <si>
    <t xml:space="preserve">virtua_1799739</t>
  </si>
  <si>
    <t xml:space="preserve">194346929</t>
  </si>
  <si>
    <t xml:space="preserve">virtua_194346929</t>
  </si>
  <si>
    <t xml:space="preserve">112520360</t>
  </si>
  <si>
    <t xml:space="preserve">virtua_112520360</t>
  </si>
  <si>
    <t xml:space="preserve">Shares used in computing basic net income per share</t>
  </si>
  <si>
    <t xml:space="preserve">653</t>
  </si>
  <si>
    <t xml:space="preserve">659</t>
  </si>
  <si>
    <t xml:space="preserve">14228465</t>
  </si>
  <si>
    <t xml:space="preserve">virtua_14228465</t>
  </si>
  <si>
    <t xml:space="preserve">112614621</t>
  </si>
  <si>
    <t xml:space="preserve">virtua_112614621</t>
  </si>
  <si>
    <t xml:space="preserve">668</t>
  </si>
  <si>
    <t xml:space="preserve">678</t>
  </si>
  <si>
    <t xml:space="preserve">142226894</t>
  </si>
  <si>
    <t xml:space="preserve">virtua_142226894</t>
  </si>
  <si>
    <t xml:space="preserve">680</t>
  </si>
  <si>
    <t xml:space="preserve">112638536</t>
  </si>
  <si>
    <t xml:space="preserve">virtua_112638536</t>
  </si>
  <si>
    <t xml:space="preserve">-0.05</t>
  </si>
  <si>
    <t xml:space="preserve">-0.09</t>
  </si>
  <si>
    <t xml:space="preserve">-0.14</t>
  </si>
  <si>
    <t xml:space="preserve">-0.10</t>
  </si>
  <si>
    <t xml:space="preserve">-0.15</t>
  </si>
  <si>
    <t xml:space="preserve">-0.13</t>
  </si>
  <si>
    <t xml:space="preserve">-0.12</t>
  </si>
  <si>
    <t xml:space="preserve">-0.08</t>
  </si>
  <si>
    <t xml:space="preserve">-0.26</t>
  </si>
  <si>
    <t xml:space="preserve">-0.47</t>
  </si>
  <si>
    <t xml:space="preserve">-0.53</t>
  </si>
  <si>
    <t xml:space="preserve">-0.42</t>
  </si>
  <si>
    <t xml:space="preserve">-0.34</t>
  </si>
  <si>
    <t xml:space="preserve">17741436</t>
  </si>
  <si>
    <t xml:space="preserve">virtua_17741436</t>
  </si>
  <si>
    <t xml:space="preserve">-0.84</t>
  </si>
  <si>
    <t xml:space="preserve">-0.55</t>
  </si>
  <si>
    <t xml:space="preserve">-0.48</t>
  </si>
  <si>
    <t xml:space="preserve">194211553</t>
  </si>
  <si>
    <t xml:space="preserve">virtua_194211553</t>
  </si>
  <si>
    <t xml:space="preserve">-0.77</t>
  </si>
  <si>
    <t xml:space="preserve">-0.56</t>
  </si>
  <si>
    <t xml:space="preserve">-0.70</t>
  </si>
  <si>
    <t xml:space="preserve">12443518</t>
  </si>
  <si>
    <t xml:space="preserve">virtua_12443518</t>
  </si>
  <si>
    <t xml:space="preserve">-0.58</t>
  </si>
  <si>
    <t xml:space="preserve">-0.71</t>
  </si>
  <si>
    <t xml:space="preserve">1558393</t>
  </si>
  <si>
    <t xml:space="preserve">virtua_1558393</t>
  </si>
  <si>
    <t xml:space="preserve">164614788</t>
  </si>
  <si>
    <t xml:space="preserve">virtua_164614788</t>
  </si>
  <si>
    <t xml:space="preserve">111142747</t>
  </si>
  <si>
    <t xml:space="preserve">virtua_111142747</t>
  </si>
  <si>
    <t xml:space="preserve">121643597</t>
  </si>
  <si>
    <t xml:space="preserve">virtua_121643597</t>
  </si>
  <si>
    <t xml:space="preserve">145339590</t>
  </si>
  <si>
    <t xml:space="preserve">virtua_145339590</t>
  </si>
  <si>
    <t xml:space="preserve">18587347</t>
  </si>
  <si>
    <t xml:space="preserve">virtua_18587347</t>
  </si>
  <si>
    <t xml:space="preserve">13138732</t>
  </si>
  <si>
    <t xml:space="preserve">virtua_13138732</t>
  </si>
  <si>
    <t xml:space="preserve">162041830</t>
  </si>
  <si>
    <t xml:space="preserve">virtua_162041830</t>
  </si>
  <si>
    <t xml:space="preserve">185034474</t>
  </si>
  <si>
    <t xml:space="preserve">virtua_185034474</t>
  </si>
  <si>
    <t xml:space="preserve">112959711</t>
  </si>
  <si>
    <t xml:space="preserve">virtua_112959711</t>
  </si>
  <si>
    <t xml:space="preserve">Plus: Amortization of debt discount, net</t>
  </si>
  <si>
    <t xml:space="preserve">11302225</t>
  </si>
  <si>
    <t xml:space="preserve">virtua_11302225</t>
  </si>
  <si>
    <t xml:space="preserve">-0.03</t>
  </si>
  <si>
    <t xml:space="preserve">141551702</t>
  </si>
  <si>
    <t xml:space="preserve">virtua_141551702</t>
  </si>
  <si>
    <t xml:space="preserve">39</t>
  </si>
  <si>
    <t xml:space="preserve">14201776</t>
  </si>
  <si>
    <t xml:space="preserve">virtua_14201776</t>
  </si>
  <si>
    <t xml:space="preserve">0.10</t>
  </si>
  <si>
    <t xml:space="preserve">0.05</t>
  </si>
  <si>
    <t xml:space="preserve">0.09</t>
  </si>
  <si>
    <t xml:space="preserve">0.18</t>
  </si>
  <si>
    <t xml:space="preserve">0.16</t>
  </si>
  <si>
    <t xml:space="preserve">0.17</t>
  </si>
  <si>
    <t xml:space="preserve">155</t>
  </si>
  <si>
    <t xml:space="preserve">0.31</t>
  </si>
  <si>
    <t xml:space="preserve">0.39</t>
  </si>
  <si>
    <t xml:space="preserve">0.35</t>
  </si>
  <si>
    <t xml:space="preserve">17551403</t>
  </si>
  <si>
    <t xml:space="preserve">virtua_17551403</t>
  </si>
  <si>
    <t xml:space="preserve">0.61</t>
  </si>
  <si>
    <t xml:space="preserve">194016380</t>
  </si>
  <si>
    <t xml:space="preserve">virtua_194016380</t>
  </si>
  <si>
    <t xml:space="preserve">0.57</t>
  </si>
  <si>
    <t xml:space="preserve">12312252</t>
  </si>
  <si>
    <t xml:space="preserve">virtua_12312252</t>
  </si>
  <si>
    <t xml:space="preserve">0.58</t>
  </si>
  <si>
    <t xml:space="preserve">15353686</t>
  </si>
  <si>
    <t xml:space="preserve">virtua_15353686</t>
  </si>
  <si>
    <t xml:space="preserve">164510596</t>
  </si>
  <si>
    <t xml:space="preserve">virtua_164510596</t>
  </si>
  <si>
    <t xml:space="preserve">111039711</t>
  </si>
  <si>
    <t xml:space="preserve">virtua_111039711</t>
  </si>
  <si>
    <t xml:space="preserve">121549196</t>
  </si>
  <si>
    <t xml:space="preserve">virtua_121549196</t>
  </si>
  <si>
    <t xml:space="preserve">145211882</t>
  </si>
  <si>
    <t xml:space="preserve">virtua_145211882</t>
  </si>
  <si>
    <t xml:space="preserve">185713947</t>
  </si>
  <si>
    <t xml:space="preserve">virtua_185713947</t>
  </si>
  <si>
    <t xml:space="preserve">131152</t>
  </si>
  <si>
    <t xml:space="preserve">virtua_131152</t>
  </si>
  <si>
    <t xml:space="preserve">16203963</t>
  </si>
  <si>
    <t xml:space="preserve">virtua_16203963</t>
  </si>
  <si>
    <t xml:space="preserve">1849571</t>
  </si>
  <si>
    <t xml:space="preserve">virtua_1849571</t>
  </si>
  <si>
    <t xml:space="preserve">111520875</t>
  </si>
  <si>
    <t xml:space="preserve">virtua_111520875</t>
  </si>
  <si>
    <t xml:space="preserve">GAAP diluted loss per share</t>
  </si>
  <si>
    <t xml:space="preserve">-0.02--0.01</t>
  </si>
  <si>
    <t xml:space="preserve">-0.09--0.08</t>
  </si>
  <si>
    <t xml:space="preserve">0.00-0.01</t>
  </si>
  <si>
    <t xml:space="preserve">0.03-0.04</t>
  </si>
  <si>
    <t xml:space="preserve">-0.05--0.04</t>
  </si>
  <si>
    <t xml:space="preserve">-0.03--0.02</t>
  </si>
  <si>
    <t xml:space="preserve">0.04-0.05</t>
  </si>
  <si>
    <t xml:space="preserve">0.09-0.10</t>
  </si>
  <si>
    <t xml:space="preserve">0.01-0.02</t>
  </si>
  <si>
    <t xml:space="preserve">0.08-0.09</t>
  </si>
  <si>
    <t xml:space="preserve">0.10-0.11</t>
  </si>
  <si>
    <t xml:space="preserve">-0.17--0.15</t>
  </si>
  <si>
    <t xml:space="preserve">-0.02-0.00</t>
  </si>
  <si>
    <t xml:space="preserve">0.05-0.07</t>
  </si>
  <si>
    <t xml:space="preserve">0.61-0.63</t>
  </si>
  <si>
    <t xml:space="preserve">123934831</t>
  </si>
  <si>
    <t xml:space="preserve">virtua_123934831</t>
  </si>
  <si>
    <t xml:space="preserve">-0.12--0.11</t>
  </si>
  <si>
    <t xml:space="preserve">0.20-0.22</t>
  </si>
  <si>
    <t xml:space="preserve">0.06-0.08</t>
  </si>
  <si>
    <t xml:space="preserve">152522146</t>
  </si>
  <si>
    <t xml:space="preserve">virtua_152522146</t>
  </si>
  <si>
    <t xml:space="preserve">0.27-0.29</t>
  </si>
  <si>
    <t xml:space="preserve">0.07-0.09</t>
  </si>
  <si>
    <t xml:space="preserve">0.97-0.99</t>
  </si>
  <si>
    <t xml:space="preserve">17250855</t>
  </si>
  <si>
    <t xml:space="preserve">virtua_17250855</t>
  </si>
  <si>
    <t xml:space="preserve">1.06-1.07</t>
  </si>
  <si>
    <t xml:space="preserve">193741650</t>
  </si>
  <si>
    <t xml:space="preserve">virtua_193741650</t>
  </si>
  <si>
    <t xml:space="preserve">115655969</t>
  </si>
  <si>
    <t xml:space="preserve">virtua_115655969</t>
  </si>
  <si>
    <t xml:space="preserve">15150396</t>
  </si>
  <si>
    <t xml:space="preserve">virtua_15150396</t>
  </si>
  <si>
    <t xml:space="preserve">164229192</t>
  </si>
  <si>
    <t xml:space="preserve">virtua_164229192</t>
  </si>
  <si>
    <t xml:space="preserve">11836918</t>
  </si>
  <si>
    <t xml:space="preserve">virtua_11836918</t>
  </si>
  <si>
    <t xml:space="preserve">12133221</t>
  </si>
  <si>
    <t xml:space="preserve">virtua_12133221</t>
  </si>
  <si>
    <t xml:space="preserve">145020867</t>
  </si>
  <si>
    <t xml:space="preserve">virtua_145020867</t>
  </si>
  <si>
    <t xml:space="preserve">185516491</t>
  </si>
  <si>
    <t xml:space="preserve">virtua_185516491</t>
  </si>
  <si>
    <t xml:space="preserve">12596739</t>
  </si>
  <si>
    <t xml:space="preserve">virtua_12596739</t>
  </si>
  <si>
    <t xml:space="preserve">161728165</t>
  </si>
  <si>
    <t xml:space="preserve">virtua_161728165</t>
  </si>
  <si>
    <t xml:space="preserve">184830458</t>
  </si>
  <si>
    <t xml:space="preserve">virtua_184830458</t>
  </si>
  <si>
    <t xml:space="preserve">17625948</t>
  </si>
  <si>
    <t xml:space="preserve">virtua_17625948</t>
  </si>
  <si>
    <t xml:space="preserve">0.24</t>
  </si>
  <si>
    <t xml:space="preserve">0.28</t>
  </si>
  <si>
    <t xml:space="preserve">0.34</t>
  </si>
  <si>
    <t xml:space="preserve">0.32</t>
  </si>
  <si>
    <t xml:space="preserve">0.33</t>
  </si>
  <si>
    <t xml:space="preserve">0.45</t>
  </si>
  <si>
    <t xml:space="preserve">0.42</t>
  </si>
  <si>
    <t xml:space="preserve">0.43</t>
  </si>
  <si>
    <t xml:space="preserve">1.17</t>
  </si>
  <si>
    <t xml:space="preserve">1.32</t>
  </si>
  <si>
    <t xml:space="preserve">1.47</t>
  </si>
  <si>
    <t xml:space="preserve">1.84</t>
  </si>
  <si>
    <t xml:space="preserve">194042561</t>
  </si>
  <si>
    <t xml:space="preserve">virtua_194042561</t>
  </si>
  <si>
    <t xml:space="preserve">1.34</t>
  </si>
  <si>
    <t xml:space="preserve">1.66</t>
  </si>
  <si>
    <t xml:space="preserve">12334519</t>
  </si>
  <si>
    <t xml:space="preserve">virtua_12334519</t>
  </si>
  <si>
    <t xml:space="preserve">1.35</t>
  </si>
  <si>
    <t xml:space="preserve">1.65</t>
  </si>
  <si>
    <t xml:space="preserve">15418763</t>
  </si>
  <si>
    <t xml:space="preserve">virtua_15418763</t>
  </si>
  <si>
    <t xml:space="preserve">164531238</t>
  </si>
  <si>
    <t xml:space="preserve">virtua_164531238</t>
  </si>
  <si>
    <t xml:space="preserve">11110701</t>
  </si>
  <si>
    <t xml:space="preserve">virtua_11110701</t>
  </si>
  <si>
    <t xml:space="preserve">121611254</t>
  </si>
  <si>
    <t xml:space="preserve">virtua_121611254</t>
  </si>
  <si>
    <t xml:space="preserve">145231146</t>
  </si>
  <si>
    <t xml:space="preserve">virtua_145231146</t>
  </si>
  <si>
    <t xml:space="preserve">185731283</t>
  </si>
  <si>
    <t xml:space="preserve">virtua_185731283</t>
  </si>
  <si>
    <t xml:space="preserve">13120844</t>
  </si>
  <si>
    <t xml:space="preserve">virtua_13120844</t>
  </si>
  <si>
    <t xml:space="preserve">162023503</t>
  </si>
  <si>
    <t xml:space="preserve">virtua_162023503</t>
  </si>
  <si>
    <t xml:space="preserve">18501728</t>
  </si>
  <si>
    <t xml:space="preserve">virtua_18501728</t>
  </si>
  <si>
    <t xml:space="preserve">17651930</t>
  </si>
  <si>
    <t xml:space="preserve">virtua_17651930</t>
  </si>
  <si>
    <t xml:space="preserve">0.00</t>
  </si>
  <si>
    <t xml:space="preserve">194127354</t>
  </si>
  <si>
    <t xml:space="preserve">virtua_194127354</t>
  </si>
  <si>
    <t xml:space="preserve">1235528</t>
  </si>
  <si>
    <t xml:space="preserve">virtua_1235528</t>
  </si>
  <si>
    <t xml:space="preserve">15450590</t>
  </si>
  <si>
    <t xml:space="preserve">virtua_15450590</t>
  </si>
  <si>
    <t xml:space="preserve">164556635</t>
  </si>
  <si>
    <t xml:space="preserve">virtua_164556635</t>
  </si>
  <si>
    <t xml:space="preserve">111122926</t>
  </si>
  <si>
    <t xml:space="preserve">virtua_111122926</t>
  </si>
  <si>
    <t xml:space="preserve">121628799</t>
  </si>
  <si>
    <t xml:space="preserve">virtua_121628799</t>
  </si>
  <si>
    <t xml:space="preserve">14530325</t>
  </si>
  <si>
    <t xml:space="preserve">virtua_14530325</t>
  </si>
  <si>
    <t xml:space="preserve">185744557</t>
  </si>
  <si>
    <t xml:space="preserve">virtua_185744557</t>
  </si>
  <si>
    <t xml:space="preserve">13325315</t>
  </si>
  <si>
    <t xml:space="preserve">virtua_13325315</t>
  </si>
  <si>
    <t xml:space="preserve">16222325</t>
  </si>
  <si>
    <t xml:space="preserve">virtua_16222325</t>
  </si>
  <si>
    <t xml:space="preserve">1771890</t>
  </si>
  <si>
    <t xml:space="preserve">virtua_1771890</t>
  </si>
  <si>
    <t xml:space="preserve">-0.02</t>
  </si>
  <si>
    <t xml:space="preserve">194154258</t>
  </si>
  <si>
    <t xml:space="preserve">virtua_194154258</t>
  </si>
  <si>
    <t xml:space="preserve">12419700</t>
  </si>
  <si>
    <t xml:space="preserve">virtua_12419700</t>
  </si>
  <si>
    <t xml:space="preserve">17820267</t>
  </si>
  <si>
    <t xml:space="preserve">virtua_17820267</t>
  </si>
  <si>
    <t xml:space="preserve">0.21</t>
  </si>
  <si>
    <t xml:space="preserve">194317843</t>
  </si>
  <si>
    <t xml:space="preserve">virtua_194317843</t>
  </si>
  <si>
    <t xml:space="preserve">17845242</t>
  </si>
  <si>
    <t xml:space="preserve">virtua_17845242</t>
  </si>
  <si>
    <t xml:space="preserve">1.04</t>
  </si>
  <si>
    <t xml:space="preserve">194332283</t>
  </si>
  <si>
    <t xml:space="preserve">virtua_194332283</t>
  </si>
  <si>
    <t xml:space="preserve">1.15</t>
  </si>
  <si>
    <t xml:space="preserve">194410210</t>
  </si>
  <si>
    <t xml:space="preserve">virtua_194410210</t>
  </si>
  <si>
    <t xml:space="preserve">182023973</t>
  </si>
  <si>
    <t xml:space="preserve">virtua_182023973</t>
  </si>
  <si>
    <t xml:space="preserve">Notes</t>
  </si>
  <si>
    <t xml:space="preserve">18217533</t>
  </si>
  <si>
    <t xml:space="preserve">virtua_18217533</t>
  </si>
  <si>
    <t xml:space="preserve">36</t>
  </si>
  <si>
    <t xml:space="preserve">35</t>
  </si>
  <si>
    <t xml:space="preserve">0.06</t>
  </si>
  <si>
    <t xml:space="preserve">149</t>
  </si>
  <si>
    <t xml:space="preserve">0.23</t>
  </si>
  <si>
    <t xml:space="preserve">13811848</t>
  </si>
  <si>
    <t xml:space="preserve">virtua_13811848</t>
  </si>
  <si>
    <t xml:space="preserve">151</t>
  </si>
  <si>
    <t xml:space="preserve">174724178</t>
  </si>
  <si>
    <t xml:space="preserve">virtua_174724178</t>
  </si>
  <si>
    <t xml:space="preserve">150</t>
  </si>
  <si>
    <t xml:space="preserve">11181814</t>
  </si>
  <si>
    <t xml:space="preserve">virtua_11181814</t>
  </si>
  <si>
    <t xml:space="preserve">182723418</t>
  </si>
  <si>
    <t xml:space="preserve">virtua_182723418</t>
  </si>
  <si>
    <t xml:space="preserve">139</t>
  </si>
  <si>
    <t xml:space="preserve">147</t>
  </si>
  <si>
    <t xml:space="preserve">142</t>
  </si>
  <si>
    <t xml:space="preserve">578</t>
  </si>
  <si>
    <t xml:space="preserve">0.91</t>
  </si>
  <si>
    <t xml:space="preserve">13748648</t>
  </si>
  <si>
    <t xml:space="preserve">virtua_13748648</t>
  </si>
  <si>
    <t xml:space="preserve">580</t>
  </si>
  <si>
    <t xml:space="preserve">603</t>
  </si>
  <si>
    <t xml:space="preserve">174635107</t>
  </si>
  <si>
    <t xml:space="preserve">virtua_174635107</t>
  </si>
  <si>
    <t xml:space="preserve">564</t>
  </si>
  <si>
    <t xml:space="preserve">112153963</t>
  </si>
  <si>
    <t xml:space="preserve">virtua_112153963</t>
  </si>
  <si>
    <t xml:space="preserve">141518745</t>
  </si>
  <si>
    <t xml:space="preserve">virtua_141518745</t>
  </si>
  <si>
    <t xml:space="preserve">194647888</t>
  </si>
  <si>
    <t xml:space="preserve">virtua_194647888</t>
  </si>
  <si>
    <t xml:space="preserve">194647912</t>
  </si>
  <si>
    <t xml:space="preserve">virtua_194647912</t>
  </si>
  <si>
    <t xml:space="preserve">H1 15</t>
  </si>
  <si>
    <t xml:space="preserve">Abstract and Manual</t>
  </si>
  <si>
    <t xml:space="preserve">ProductID</t>
  </si>
  <si>
    <t xml:space="preserve">SubelementID</t>
  </si>
  <si>
    <t xml:space="preserve">SegmentID</t>
  </si>
  <si>
    <t xml:space="preserve">Geography</t>
  </si>
  <si>
    <t xml:space="preserve">GICSID</t>
  </si>
  <si>
    <t xml:space="preserve">virtua_1474103552192</t>
  </si>
  <si>
    <t xml:space="preserve">Revenue</t>
  </si>
  <si>
    <t xml:space="preserve">virtua_1474103552199</t>
  </si>
  <si>
    <t xml:space="preserve">By Segment</t>
  </si>
  <si>
    <t xml:space="preserve">virtua_1474103552205</t>
  </si>
  <si>
    <t xml:space="preserve">Software As a Product</t>
  </si>
  <si>
    <t xml:space="preserve">virtua_1474103552211</t>
  </si>
  <si>
    <t xml:space="preserve">virtua_1474103552218</t>
  </si>
  <si>
    <t xml:space="preserve">N</t>
  </si>
  <si>
    <t xml:space="preserve">virtua_1474103552224</t>
  </si>
  <si>
    <t xml:space="preserve">Asia Pacific Region</t>
  </si>
  <si>
    <t xml:space="preserve">virtua_1474103552230</t>
  </si>
  <si>
    <t xml:space="preserve">Total Software As a Product</t>
  </si>
  <si>
    <t xml:space="preserve">virtua_1474103552236</t>
  </si>
  <si>
    <t xml:space="preserve">Services</t>
  </si>
  <si>
    <t xml:space="preserve">virtua_1474103552242</t>
  </si>
  <si>
    <t xml:space="preserve">virtua_1474103552248</t>
  </si>
  <si>
    <t xml:space="preserve">virtua_1474103552254</t>
  </si>
  <si>
    <t xml:space="preserve">virtua_1474103552260</t>
  </si>
  <si>
    <t xml:space="preserve">Total Services</t>
  </si>
  <si>
    <t xml:space="preserve">virtua_1474103552266</t>
  </si>
  <si>
    <t xml:space="preserve">virtua_1474103552272</t>
  </si>
  <si>
    <t xml:space="preserve">Total Revenue - Calculated</t>
  </si>
  <si>
    <t xml:space="preserve">virtua_1474103552280</t>
  </si>
  <si>
    <t xml:space="preserve">Total Revenue - Validation</t>
  </si>
  <si>
    <t xml:space="preserve">virtua_1474103552288</t>
  </si>
  <si>
    <t xml:space="preserve">virtua_1474103552294</t>
  </si>
  <si>
    <t xml:space="preserve">By Geography</t>
  </si>
  <si>
    <t xml:space="preserve">virtua_1474103552300</t>
  </si>
  <si>
    <t xml:space="preserve">virtua_1474103552306</t>
  </si>
  <si>
    <t xml:space="preserve">virtua_1474103552312</t>
  </si>
  <si>
    <t xml:space="preserve">virtua_1474103552318</t>
  </si>
  <si>
    <t xml:space="preserve">virtua_1474103552324</t>
  </si>
  <si>
    <t xml:space="preserve">virtua_1474103552332</t>
  </si>
  <si>
    <t xml:space="preserve">virtua_1474181215809</t>
  </si>
  <si>
    <t xml:space="preserve">virtua_1474181615708</t>
  </si>
  <si>
    <t xml:space="preserve">By Geography %</t>
  </si>
  <si>
    <t xml:space="preserve">virtua_1474181252593</t>
  </si>
  <si>
    <t xml:space="preserve">virtua_1474181313607</t>
  </si>
  <si>
    <t xml:space="preserve">virtua_1474181320554</t>
  </si>
  <si>
    <t xml:space="preserve">virtua_1474181337343</t>
  </si>
  <si>
    <t xml:space="preserve">Total </t>
  </si>
  <si>
    <t xml:space="preserve">virtua_1474103951842</t>
  </si>
  <si>
    <t xml:space="preserve">virtua_1474103951848</t>
  </si>
  <si>
    <t xml:space="preserve">Revenue %</t>
  </si>
  <si>
    <t xml:space="preserve">virtua_1474103951854</t>
  </si>
  <si>
    <t xml:space="preserve">virtua_1474103951860</t>
  </si>
  <si>
    <t xml:space="preserve">virtua_1474103951867</t>
  </si>
  <si>
    <t xml:space="preserve">virtua_1474103951874</t>
  </si>
  <si>
    <t xml:space="preserve">Total Revenue %</t>
  </si>
  <si>
    <t xml:space="preserve">virtua_1474103951880</t>
  </si>
  <si>
    <t xml:space="preserve">Total Revenue % - Calculated</t>
  </si>
  <si>
    <t xml:space="preserve">virtua_1474103951889</t>
  </si>
  <si>
    <t xml:space="preserve">Total Revenue % - Validation</t>
  </si>
  <si>
    <t xml:space="preserve">virtua_1474104251747</t>
  </si>
  <si>
    <t xml:space="preserve">virtua_1474104251753</t>
  </si>
  <si>
    <t xml:space="preserve">COGS</t>
  </si>
  <si>
    <t xml:space="preserve">virtua_1474104251759</t>
  </si>
  <si>
    <t xml:space="preserve">virtua_1474104251767</t>
  </si>
  <si>
    <t xml:space="preserve">virtua_1474104251773</t>
  </si>
  <si>
    <t xml:space="preserve">virtua_1474104251779</t>
  </si>
  <si>
    <t xml:space="preserve">virtua_1474104251785</t>
  </si>
  <si>
    <t xml:space="preserve">Total COGS - Calculated</t>
  </si>
  <si>
    <t xml:space="preserve">virtua_1474104251794</t>
  </si>
  <si>
    <t xml:space="preserve">Total COGS - Validation</t>
  </si>
  <si>
    <t xml:space="preserve">virtua_147410451427</t>
  </si>
  <si>
    <t xml:space="preserve">virtua_147410451433</t>
  </si>
  <si>
    <t xml:space="preserve">virtua_147410451440</t>
  </si>
  <si>
    <t xml:space="preserve">virtua_147410451447</t>
  </si>
  <si>
    <t xml:space="preserve">virtua_147410451453</t>
  </si>
  <si>
    <t xml:space="preserve">virtua_147410451459</t>
  </si>
  <si>
    <t xml:space="preserve">Total Gross Profit</t>
  </si>
  <si>
    <t xml:space="preserve">virtua_147410451465</t>
  </si>
  <si>
    <t xml:space="preserve">Total Gross Profit - Calculated</t>
  </si>
  <si>
    <t xml:space="preserve">virtua_147410451474</t>
  </si>
  <si>
    <t xml:space="preserve">Total Gross Profit - Validation</t>
  </si>
  <si>
    <t xml:space="preserve">Ratio ID</t>
  </si>
  <si>
    <t xml:space="preserve">virtua_1</t>
  </si>
  <si>
    <t xml:space="preserve">Millions</t>
  </si>
  <si>
    <t xml:space="preserve">Liquidity Ratios</t>
  </si>
  <si>
    <t xml:space="preserve">g_7/g_13</t>
  </si>
  <si>
    <t xml:space="preserve">virtua_2</t>
  </si>
  <si>
    <t xml:space="preserve">Ratio</t>
  </si>
  <si>
    <t xml:space="preserve">Current Ratio</t>
  </si>
  <si>
    <t xml:space="preserve">(g_7-g_18)/g_13</t>
  </si>
  <si>
    <t xml:space="preserve">virtua_3</t>
  </si>
  <si>
    <t xml:space="preserve">Quick Ratio</t>
  </si>
  <si>
    <t xml:space="preserve">(g_64+g_66+g_15)/g_13</t>
  </si>
  <si>
    <t xml:space="preserve">virtua_4</t>
  </si>
  <si>
    <t xml:space="preserve">Cash Ratio</t>
  </si>
  <si>
    <t xml:space="preserve">virtua_5</t>
  </si>
  <si>
    <t xml:space="preserve">Leverage Ratios</t>
  </si>
  <si>
    <t xml:space="preserve">g_88/-g_124</t>
  </si>
  <si>
    <t xml:space="preserve">virtua_6</t>
  </si>
  <si>
    <t xml:space="preserve">CFO / Capex (TTM)</t>
  </si>
  <si>
    <t xml:space="preserve">g_88/(g_44+g_53+g_51+g_54)</t>
  </si>
  <si>
    <t xml:space="preserve">virtua_7</t>
  </si>
  <si>
    <t xml:space="preserve">CFO / Debt (TTM)</t>
  </si>
  <si>
    <t xml:space="preserve">(g_44+g_53+g_51+g_54)/g_4</t>
  </si>
  <si>
    <t xml:space="preserve">virtua_8</t>
  </si>
  <si>
    <t xml:space="preserve">Debt / Assets</t>
  </si>
  <si>
    <t xml:space="preserve">(g_44+g_53+g_51+g_54)/g_10</t>
  </si>
  <si>
    <t xml:space="preserve">virtua_9</t>
  </si>
  <si>
    <t xml:space="preserve">Debt / Equity</t>
  </si>
  <si>
    <t xml:space="preserve">(g_44+g_53+g_51+g_54)/g_171</t>
  </si>
  <si>
    <t xml:space="preserve">virtua_10</t>
  </si>
  <si>
    <t xml:space="preserve">Debt / EBITDA (TTM)</t>
  </si>
  <si>
    <t xml:space="preserve">(g_44+g_53+g_51+g_54)/g_172</t>
  </si>
  <si>
    <t xml:space="preserve">virtua_11</t>
  </si>
  <si>
    <t xml:space="preserve">Debt / Proforma EBITDA (TTM)</t>
  </si>
  <si>
    <t xml:space="preserve">(g_168+g_201)/g_201</t>
  </si>
  <si>
    <t xml:space="preserve">virtua_12</t>
  </si>
  <si>
    <t xml:space="preserve">Interest Coverage Ratio (Earnings Basis)</t>
  </si>
  <si>
    <t xml:space="preserve">virtua_13</t>
  </si>
  <si>
    <t xml:space="preserve">Activity Ratios</t>
  </si>
  <si>
    <t xml:space="preserve">g_174/g_18</t>
  </si>
  <si>
    <t xml:space="preserve">virtua_14</t>
  </si>
  <si>
    <t xml:space="preserve">Inventory Turnover Ratio</t>
  </si>
  <si>
    <t xml:space="preserve">g_173/g_17</t>
  </si>
  <si>
    <t xml:space="preserve">virtua_15</t>
  </si>
  <si>
    <t xml:space="preserve">Accounts Receivable Turnover Ratio</t>
  </si>
  <si>
    <t xml:space="preserve">g_174/g_41</t>
  </si>
  <si>
    <t xml:space="preserve">virtua_16</t>
  </si>
  <si>
    <t xml:space="preserve">Accounts Payable Turnover Ratio</t>
  </si>
  <si>
    <t xml:space="preserve">r_14+r_15-r_16</t>
  </si>
  <si>
    <t xml:space="preserve">virtua_17</t>
  </si>
  <si>
    <t xml:space="preserve">Operating Cycle = ITD + ARD - APD</t>
  </si>
  <si>
    <t xml:space="preserve">g_173/g_28</t>
  </si>
  <si>
    <t xml:space="preserve">virtua_18</t>
  </si>
  <si>
    <t xml:space="preserve">Fixed Asset Turnover Ratio</t>
  </si>
  <si>
    <t xml:space="preserve">virtua_19</t>
  </si>
  <si>
    <t xml:space="preserve">Operating Profitability</t>
  </si>
  <si>
    <t xml:space="preserve">g_175/g_173</t>
  </si>
  <si>
    <t xml:space="preserve">virtua_20</t>
  </si>
  <si>
    <t xml:space="preserve">Gross Profit Margin</t>
  </si>
  <si>
    <t xml:space="preserve">virtua_21</t>
  </si>
  <si>
    <t xml:space="preserve">Gross Profit Margin (TTM)</t>
  </si>
  <si>
    <t xml:space="preserve">g_170/g_173</t>
  </si>
  <si>
    <t xml:space="preserve">virtua_22</t>
  </si>
  <si>
    <t xml:space="preserve">Operating Margin</t>
  </si>
  <si>
    <t xml:space="preserve">virtua_23</t>
  </si>
  <si>
    <t xml:space="preserve">Operating Margin (TTM)</t>
  </si>
  <si>
    <t xml:space="preserve">g_166/g_173</t>
  </si>
  <si>
    <t xml:space="preserve">virtua_24</t>
  </si>
  <si>
    <t xml:space="preserve">Net Profit Margin</t>
  </si>
  <si>
    <t xml:space="preserve">virtua_25</t>
  </si>
  <si>
    <t xml:space="preserve">Net Profit Margin (TTM)</t>
  </si>
  <si>
    <t xml:space="preserve">g_171/g_173</t>
  </si>
  <si>
    <t xml:space="preserve">virtua_26</t>
  </si>
  <si>
    <t xml:space="preserve">EBITDA Margin</t>
  </si>
  <si>
    <t xml:space="preserve">virtua_27</t>
  </si>
  <si>
    <t xml:space="preserve">EBITDA Margin (TTM)</t>
  </si>
  <si>
    <t xml:space="preserve">virtua_28</t>
  </si>
  <si>
    <t xml:space="preserve">Total Profitability</t>
  </si>
  <si>
    <t xml:space="preserve">g_166/g_4</t>
  </si>
  <si>
    <t xml:space="preserve">virtua_29</t>
  </si>
  <si>
    <t xml:space="preserve">Return on Assets (ROA) (TTM)</t>
  </si>
  <si>
    <t xml:space="preserve">g_166/g_10</t>
  </si>
  <si>
    <t xml:space="preserve">virtua_30</t>
  </si>
  <si>
    <t xml:space="preserve">Return on Equity (ROE) (TTM)</t>
  </si>
  <si>
    <t xml:space="preserve">g_165/g_1089</t>
  </si>
  <si>
    <t xml:space="preserve">virtua_31</t>
  </si>
  <si>
    <t xml:space="preserve">Dividend Yield (TTM)</t>
  </si>
  <si>
    <t xml:space="preserve">virtua_32</t>
  </si>
  <si>
    <t xml:space="preserve">Valuation</t>
  </si>
  <si>
    <t xml:space="preserve">r_45/g_10</t>
  </si>
  <si>
    <t xml:space="preserve">virtua_33</t>
  </si>
  <si>
    <t xml:space="preserve">EV / Book Value</t>
  </si>
  <si>
    <t xml:space="preserve">r_45/g_88</t>
  </si>
  <si>
    <t xml:space="preserve">virtua_34</t>
  </si>
  <si>
    <t xml:space="preserve">EV / CFO (TTM)</t>
  </si>
  <si>
    <t xml:space="preserve">r_45/g_173</t>
  </si>
  <si>
    <t xml:space="preserve">virtua_35</t>
  </si>
  <si>
    <t xml:space="preserve">EV / Sales (TTM)</t>
  </si>
  <si>
    <t xml:space="preserve">r_45/g_171</t>
  </si>
  <si>
    <t xml:space="preserve">virtua_36</t>
  </si>
  <si>
    <t xml:space="preserve">EV / EBITDA (TTM)</t>
  </si>
  <si>
    <t xml:space="preserve">r_45/(g_88+g_124)</t>
  </si>
  <si>
    <t xml:space="preserve">virtua_37</t>
  </si>
  <si>
    <t xml:space="preserve">EV / FCF</t>
  </si>
  <si>
    <t xml:space="preserve">g_1089/g_162</t>
  </si>
  <si>
    <t xml:space="preserve">virtua_38</t>
  </si>
  <si>
    <t xml:space="preserve">P / E (TTM)</t>
  </si>
  <si>
    <t xml:space="preserve">virtua_39</t>
  </si>
  <si>
    <t xml:space="preserve">P / E (NTM)</t>
  </si>
  <si>
    <t xml:space="preserve">g_1089*g_1820/g_88</t>
  </si>
  <si>
    <t xml:space="preserve">virtua_40</t>
  </si>
  <si>
    <t xml:space="preserve">P / CFO (TTM)</t>
  </si>
  <si>
    <t xml:space="preserve">virtua_41</t>
  </si>
  <si>
    <t xml:space="preserve">P / CFO (NTM)</t>
  </si>
  <si>
    <t xml:space="preserve">g_1089*g_1820/g_173</t>
  </si>
  <si>
    <t xml:space="preserve">virtua_42</t>
  </si>
  <si>
    <t xml:space="preserve">P / Sales (TTM)</t>
  </si>
  <si>
    <t xml:space="preserve">virtua_43</t>
  </si>
  <si>
    <t xml:space="preserve">P / Sales (NTM)</t>
  </si>
  <si>
    <t xml:space="preserve">g_1089*g_1820/g_10</t>
  </si>
  <si>
    <t xml:space="preserve">virtua_44</t>
  </si>
  <si>
    <t xml:space="preserve">P / Book Value</t>
  </si>
  <si>
    <t xml:space="preserve">(g_1089*g_1820)+g_53+g_54+g_51+g_44+g_63-g_64</t>
  </si>
  <si>
    <t xml:space="preserve">virtua_45</t>
  </si>
  <si>
    <t xml:space="preserve">Enterprise value (EV)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</si>
</sst>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#,##0.00;\(##,##0.00\)"/>
    <numFmt numFmtId="166" formatCode="_(* #,##0.00_);_(* \(#,##0.00\);_(&quot;&quot;* \-??_);_(@_)"/>
    <numFmt numFmtId="167" formatCode="##0.00;\(##0.00\)"/>
    <numFmt numFmtId="168" formatCode="#,##0"/>
    <numFmt numFmtId="169" formatCode="0.00%;\(0.00%\)"/>
    <numFmt numFmtId="170" formatCode="MM\-DD\-YYYY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Roboto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11"/>
      <color rgb="FF202020"/>
      <name val="Calibri"/>
      <family val="0"/>
      <charset val="1"/>
    </font>
    <font>
      <i val="true"/>
      <sz val="11"/>
      <color rgb="FF202020"/>
      <name val="Calibri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name val="Calibri"/>
      <family val="0"/>
      <charset val="1"/>
    </font>
    <font>
      <b val="true"/>
      <i val="true"/>
      <sz val="11"/>
      <color rgb="FF20202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20202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AEFF7"/>
        <bgColor rgb="FFE8E8E8"/>
      </patternFill>
    </fill>
    <fill>
      <patternFill patternType="solid">
        <fgColor rgb="FFFFFFFF"/>
        <bgColor rgb="FFEAEFF7"/>
      </patternFill>
    </fill>
    <fill>
      <patternFill patternType="solid">
        <fgColor rgb="FFE8E8E8"/>
        <bgColor rgb="FFEAEF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7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8" fillId="3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9" fillId="3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5" fontId="10" fillId="3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8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8" fillId="3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7" fontId="8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9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10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8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7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6" fontId="8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7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7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8" fontId="15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9" fontId="8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4" fillId="3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9" fontId="8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15" fillId="3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8" fontId="1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9" fontId="7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EAEF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0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7" ySplit="10" topLeftCell="AB11" activePane="bottomRight" state="frozen"/>
      <selection pane="topLeft" activeCell="A1" activeCellId="0" sqref="A1"/>
      <selection pane="topRight" activeCell="AB1" activeCellId="0" sqref="AB1"/>
      <selection pane="bottomLeft" activeCell="A11" activeCellId="0" sqref="A11"/>
      <selection pane="bottomRight" activeCell="AA10" activeCellId="0" sqref="AA10"/>
    </sheetView>
  </sheetViews>
  <sheetFormatPr defaultRowHeight="15" zeroHeight="false" outlineLevelRow="0" outlineLevelCol="1"/>
  <cols>
    <col collapsed="false" customWidth="true" hidden="true" outlineLevel="0" max="1" min="1" style="0" width="8.85"/>
    <col collapsed="false" customWidth="true" hidden="true" outlineLevel="1" max="14" min="2" style="0" width="8.85"/>
    <col collapsed="false" customWidth="true" hidden="true" outlineLevel="1" max="15" min="15" style="0" width="12.85"/>
    <col collapsed="false" customWidth="true" hidden="true" outlineLevel="1" max="21" min="16" style="0" width="8.85"/>
    <col collapsed="false" customWidth="true" hidden="true" outlineLevel="1" max="23" min="22" style="0" width="12.85"/>
    <col collapsed="false" customWidth="true" hidden="true" outlineLevel="1" max="26" min="24" style="0" width="8.85"/>
    <col collapsed="false" customWidth="true" hidden="false" outlineLevel="0" max="27" min="27" style="0" width="35.7"/>
    <col collapsed="false" customWidth="true" hidden="true" outlineLevel="1" max="31" min="28" style="0" width="12.85"/>
    <col collapsed="false" customWidth="true" hidden="false" outlineLevel="0" max="32" min="32" style="0" width="12.85"/>
    <col collapsed="false" customWidth="true" hidden="true" outlineLevel="1" max="36" min="33" style="0" width="12.85"/>
    <col collapsed="false" customWidth="true" hidden="false" outlineLevel="0" max="37" min="37" style="0" width="12.85"/>
    <col collapsed="false" customWidth="true" hidden="true" outlineLevel="1" max="41" min="38" style="0" width="12.85"/>
    <col collapsed="false" customWidth="true" hidden="false" outlineLevel="0" max="42" min="42" style="0" width="12.85"/>
    <col collapsed="false" customWidth="true" hidden="true" outlineLevel="1" max="46" min="43" style="0" width="12.85"/>
    <col collapsed="false" customWidth="true" hidden="false" outlineLevel="0" max="47" min="47" style="0" width="12.85"/>
    <col collapsed="false" customWidth="true" hidden="true" outlineLevel="1" max="51" min="48" style="0" width="12.85"/>
    <col collapsed="false" customWidth="true" hidden="false" outlineLevel="0" max="53" min="52" style="0" width="12.85"/>
    <col collapsed="false" customWidth="true" hidden="true" outlineLevel="1" max="56" min="54" style="1" width="12.85"/>
    <col collapsed="false" customWidth="true" hidden="false" outlineLevel="0" max="57" min="57" style="1" width="12.85"/>
    <col collapsed="false" customWidth="true" hidden="true" outlineLevel="1" max="60" min="58" style="1" width="12.85"/>
    <col collapsed="false" customWidth="true" hidden="false" outlineLevel="0" max="61" min="61" style="1" width="12.85"/>
    <col collapsed="false" customWidth="true" hidden="true" outlineLevel="1" max="64" min="62" style="1" width="12.85"/>
    <col collapsed="false" customWidth="true" hidden="false" outlineLevel="0" max="65" min="65" style="1" width="12.85"/>
    <col collapsed="false" customWidth="true" hidden="true" outlineLevel="1" max="68" min="66" style="1" width="12.85"/>
    <col collapsed="false" customWidth="true" hidden="false" outlineLevel="0" max="69" min="69" style="1" width="12.85"/>
    <col collapsed="false" customWidth="true" hidden="true" outlineLevel="1" max="72" min="70" style="1" width="12.85"/>
    <col collapsed="false" customWidth="true" hidden="false" outlineLevel="0" max="74" min="73" style="1" width="12.85"/>
    <col collapsed="false" customWidth="true" hidden="true" outlineLevel="0" max="76" min="75" style="0" width="12.85"/>
    <col collapsed="false" customWidth="true" hidden="true" outlineLevel="1" max="77" min="77" style="0" width="12.85"/>
    <col collapsed="false" customWidth="true" hidden="true" outlineLevel="0" max="78" min="78" style="0" width="12.85"/>
    <col collapsed="false" customWidth="true" hidden="true" outlineLevel="1" max="79" min="79" style="0" width="12.85"/>
    <col collapsed="false" customWidth="true" hidden="true" outlineLevel="0" max="80" min="80" style="0" width="12.85"/>
    <col collapsed="false" customWidth="true" hidden="true" outlineLevel="1" max="81" min="81" style="0" width="12.85"/>
    <col collapsed="false" customWidth="true" hidden="true" outlineLevel="0" max="82" min="82" style="0" width="12.85"/>
    <col collapsed="false" customWidth="true" hidden="true" outlineLevel="1" max="83" min="83" style="0" width="12.85"/>
    <col collapsed="false" customWidth="true" hidden="true" outlineLevel="0" max="84" min="84" style="0" width="12.85"/>
    <col collapsed="false" customWidth="true" hidden="false" outlineLevel="0" max="1025" min="85" style="0" width="8.85"/>
  </cols>
  <sheetData>
    <row r="1" customFormat="false" ht="15" hidden="true" customHeight="true" outlineLevel="0" collapsed="false"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customFormat="false" ht="15" hidden="true" customHeight="true" outlineLevel="0" collapsed="false"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customFormat="false" ht="15" hidden="true" customHeight="true" outlineLevel="0" collapsed="false">
      <c r="AE3" s="0" t="s">
        <v>0</v>
      </c>
      <c r="AF3" s="0" t="s">
        <v>0</v>
      </c>
      <c r="AJ3" s="0" t="s">
        <v>1</v>
      </c>
      <c r="AK3" s="0" t="s">
        <v>1</v>
      </c>
      <c r="AO3" s="0" t="s">
        <v>2</v>
      </c>
      <c r="AP3" s="0" t="s">
        <v>2</v>
      </c>
      <c r="AT3" s="0" t="s">
        <v>3</v>
      </c>
      <c r="AU3" s="0" t="s">
        <v>3</v>
      </c>
      <c r="AY3" s="0" t="s">
        <v>4</v>
      </c>
      <c r="AZ3" s="3" t="s">
        <v>4</v>
      </c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customFormat="false" ht="15" hidden="true" customHeight="true" outlineLevel="0" collapsed="false"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customFormat="false" ht="15" hidden="true" customHeight="true" outlineLevel="0" collapsed="false">
      <c r="AB5" s="4" t="s">
        <v>5</v>
      </c>
      <c r="AC5" s="4" t="s">
        <v>6</v>
      </c>
      <c r="AD5" s="4" t="s">
        <v>7</v>
      </c>
      <c r="AE5" s="4" t="s">
        <v>8</v>
      </c>
      <c r="AF5" s="4" t="s">
        <v>5</v>
      </c>
      <c r="AG5" s="4" t="s">
        <v>9</v>
      </c>
      <c r="AH5" s="4" t="s">
        <v>10</v>
      </c>
      <c r="AI5" s="4" t="s">
        <v>11</v>
      </c>
      <c r="AJ5" s="4" t="s">
        <v>12</v>
      </c>
      <c r="AK5" s="4" t="s">
        <v>9</v>
      </c>
      <c r="AL5" s="4" t="s">
        <v>13</v>
      </c>
      <c r="AM5" s="4" t="s">
        <v>14</v>
      </c>
      <c r="AN5" s="4" t="s">
        <v>15</v>
      </c>
      <c r="AO5" s="4" t="s">
        <v>16</v>
      </c>
      <c r="AP5" s="4" t="s">
        <v>13</v>
      </c>
      <c r="AQ5" s="4" t="s">
        <v>17</v>
      </c>
      <c r="AR5" s="4" t="s">
        <v>18</v>
      </c>
      <c r="AS5" s="4" t="s">
        <v>19</v>
      </c>
      <c r="AT5" s="4" t="s">
        <v>20</v>
      </c>
      <c r="AU5" s="4" t="s">
        <v>17</v>
      </c>
      <c r="AV5" s="4" t="s">
        <v>21</v>
      </c>
      <c r="AW5" s="4" t="s">
        <v>22</v>
      </c>
      <c r="AX5" s="4" t="s">
        <v>23</v>
      </c>
      <c r="AY5" s="4" t="s">
        <v>24</v>
      </c>
      <c r="AZ5" s="4" t="s">
        <v>21</v>
      </c>
      <c r="BA5" s="5" t="s">
        <v>25</v>
      </c>
      <c r="BB5" s="6" t="s">
        <v>5</v>
      </c>
      <c r="BC5" s="6" t="s">
        <v>5</v>
      </c>
      <c r="BD5" s="6" t="s">
        <v>5</v>
      </c>
      <c r="BE5" s="6" t="s">
        <v>5</v>
      </c>
      <c r="BF5" s="6" t="s">
        <v>9</v>
      </c>
      <c r="BG5" s="6" t="s">
        <v>9</v>
      </c>
      <c r="BH5" s="6" t="s">
        <v>9</v>
      </c>
      <c r="BI5" s="6" t="s">
        <v>9</v>
      </c>
      <c r="BJ5" s="6" t="s">
        <v>13</v>
      </c>
      <c r="BK5" s="6" t="s">
        <v>13</v>
      </c>
      <c r="BL5" s="6" t="s">
        <v>13</v>
      </c>
      <c r="BM5" s="6" t="s">
        <v>13</v>
      </c>
      <c r="BN5" s="6" t="s">
        <v>17</v>
      </c>
      <c r="BO5" s="6" t="s">
        <v>17</v>
      </c>
      <c r="BP5" s="6" t="s">
        <v>17</v>
      </c>
      <c r="BQ5" s="6" t="s">
        <v>17</v>
      </c>
      <c r="BR5" s="6" t="s">
        <v>21</v>
      </c>
      <c r="BS5" s="6" t="s">
        <v>21</v>
      </c>
      <c r="BT5" s="6" t="s">
        <v>21</v>
      </c>
      <c r="BU5" s="6" t="s">
        <v>21</v>
      </c>
      <c r="BV5" s="7" t="s">
        <v>25</v>
      </c>
      <c r="BW5" s="4" t="s">
        <v>5</v>
      </c>
      <c r="BX5" s="4" t="s">
        <v>7</v>
      </c>
      <c r="BY5" s="4" t="s">
        <v>9</v>
      </c>
      <c r="BZ5" s="4" t="s">
        <v>11</v>
      </c>
      <c r="CA5" s="4" t="s">
        <v>13</v>
      </c>
      <c r="CB5" s="4" t="s">
        <v>15</v>
      </c>
      <c r="CC5" s="4" t="s">
        <v>17</v>
      </c>
      <c r="CD5" s="4" t="s">
        <v>19</v>
      </c>
      <c r="CE5" s="4" t="s">
        <v>21</v>
      </c>
      <c r="CF5" s="4" t="s">
        <v>23</v>
      </c>
    </row>
    <row r="6" customFormat="false" ht="15" hidden="true" customHeight="true" outlineLevel="0" collapsed="false">
      <c r="AB6" s="4" t="s">
        <v>26</v>
      </c>
      <c r="AC6" s="4" t="s">
        <v>26</v>
      </c>
      <c r="AD6" s="4" t="s">
        <v>26</v>
      </c>
      <c r="AE6" s="4" t="s">
        <v>26</v>
      </c>
      <c r="AF6" s="0" t="s">
        <v>27</v>
      </c>
      <c r="AG6" s="4" t="s">
        <v>26</v>
      </c>
      <c r="AH6" s="4" t="s">
        <v>26</v>
      </c>
      <c r="AI6" s="4" t="s">
        <v>26</v>
      </c>
      <c r="AJ6" s="4" t="s">
        <v>26</v>
      </c>
      <c r="AK6" s="0" t="s">
        <v>27</v>
      </c>
      <c r="AL6" s="4" t="s">
        <v>26</v>
      </c>
      <c r="AM6" s="4" t="s">
        <v>26</v>
      </c>
      <c r="AN6" s="4" t="s">
        <v>26</v>
      </c>
      <c r="AO6" s="4" t="s">
        <v>26</v>
      </c>
      <c r="AP6" s="0" t="s">
        <v>27</v>
      </c>
      <c r="AQ6" s="4" t="s">
        <v>26</v>
      </c>
      <c r="AR6" s="4" t="s">
        <v>26</v>
      </c>
      <c r="AS6" s="4" t="s">
        <v>26</v>
      </c>
      <c r="AT6" s="4" t="s">
        <v>26</v>
      </c>
      <c r="AU6" s="0" t="s">
        <v>27</v>
      </c>
      <c r="AV6" s="4" t="s">
        <v>26</v>
      </c>
      <c r="AW6" s="4" t="s">
        <v>26</v>
      </c>
      <c r="AX6" s="4" t="s">
        <v>26</v>
      </c>
      <c r="AY6" s="4" t="s">
        <v>26</v>
      </c>
      <c r="AZ6" s="0" t="s">
        <v>27</v>
      </c>
      <c r="BA6" s="5" t="s">
        <v>26</v>
      </c>
      <c r="BB6" s="2" t="s">
        <v>28</v>
      </c>
      <c r="BC6" s="2" t="s">
        <v>28</v>
      </c>
      <c r="BD6" s="2" t="s">
        <v>28</v>
      </c>
      <c r="BE6" s="2" t="s">
        <v>28</v>
      </c>
      <c r="BF6" s="2" t="s">
        <v>28</v>
      </c>
      <c r="BG6" s="2" t="s">
        <v>28</v>
      </c>
      <c r="BH6" s="2" t="s">
        <v>28</v>
      </c>
      <c r="BI6" s="2" t="s">
        <v>28</v>
      </c>
      <c r="BJ6" s="2" t="s">
        <v>28</v>
      </c>
      <c r="BK6" s="2" t="s">
        <v>28</v>
      </c>
      <c r="BL6" s="2" t="s">
        <v>28</v>
      </c>
      <c r="BM6" s="2" t="s">
        <v>28</v>
      </c>
      <c r="BN6" s="2" t="s">
        <v>28</v>
      </c>
      <c r="BO6" s="2" t="s">
        <v>28</v>
      </c>
      <c r="BP6" s="2" t="s">
        <v>28</v>
      </c>
      <c r="BQ6" s="2" t="s">
        <v>28</v>
      </c>
      <c r="BR6" s="2" t="s">
        <v>28</v>
      </c>
      <c r="BS6" s="2" t="s">
        <v>28</v>
      </c>
      <c r="BT6" s="2" t="s">
        <v>28</v>
      </c>
      <c r="BU6" s="2" t="s">
        <v>28</v>
      </c>
      <c r="BV6" s="2" t="s">
        <v>28</v>
      </c>
      <c r="BW6" s="0" t="s">
        <v>29</v>
      </c>
      <c r="BX6" s="0" t="s">
        <v>29</v>
      </c>
      <c r="BY6" s="0" t="s">
        <v>29</v>
      </c>
      <c r="BZ6" s="0" t="s">
        <v>29</v>
      </c>
      <c r="CA6" s="0" t="s">
        <v>29</v>
      </c>
      <c r="CB6" s="0" t="s">
        <v>29</v>
      </c>
      <c r="CC6" s="0" t="s">
        <v>29</v>
      </c>
      <c r="CD6" s="0" t="s">
        <v>29</v>
      </c>
      <c r="CE6" s="0" t="s">
        <v>29</v>
      </c>
      <c r="CF6" s="0" t="s">
        <v>29</v>
      </c>
    </row>
    <row r="7" customFormat="false" ht="15" hidden="true" customHeight="true" outlineLevel="0" collapsed="false">
      <c r="AB7" s="4" t="n">
        <v>3073</v>
      </c>
      <c r="AC7" s="4" t="n">
        <v>3074</v>
      </c>
      <c r="AD7" s="4" t="n">
        <v>3075</v>
      </c>
      <c r="AE7" s="4" t="n">
        <v>3076</v>
      </c>
      <c r="AF7" s="0" t="n">
        <v>1019</v>
      </c>
      <c r="AG7" s="4" t="n">
        <v>3077</v>
      </c>
      <c r="AH7" s="4" t="n">
        <v>3078</v>
      </c>
      <c r="AI7" s="4" t="n">
        <v>3079</v>
      </c>
      <c r="AJ7" s="4" t="n">
        <v>3080</v>
      </c>
      <c r="AK7" s="0" t="n">
        <v>1020</v>
      </c>
      <c r="AL7" s="4" t="n">
        <v>3081</v>
      </c>
      <c r="AM7" s="4" t="n">
        <v>3082</v>
      </c>
      <c r="AN7" s="4" t="n">
        <v>3083</v>
      </c>
      <c r="AO7" s="4" t="n">
        <v>3084</v>
      </c>
      <c r="AP7" s="0" t="n">
        <v>1021</v>
      </c>
      <c r="AQ7" s="4" t="n">
        <v>3085</v>
      </c>
      <c r="AR7" s="4" t="n">
        <v>3086</v>
      </c>
      <c r="AS7" s="4" t="n">
        <v>3087</v>
      </c>
      <c r="AT7" s="4" t="n">
        <v>3088</v>
      </c>
      <c r="AU7" s="0" t="n">
        <v>1022</v>
      </c>
      <c r="AV7" s="4" t="n">
        <v>3089</v>
      </c>
      <c r="AW7" s="4" t="n">
        <v>3090</v>
      </c>
      <c r="AX7" s="4" t="n">
        <v>3091</v>
      </c>
      <c r="AY7" s="4" t="n">
        <v>3092</v>
      </c>
      <c r="AZ7" s="0" t="n">
        <v>1023</v>
      </c>
      <c r="BA7" s="5" t="n">
        <v>3093</v>
      </c>
      <c r="BB7" s="2" t="n">
        <v>4073</v>
      </c>
      <c r="BC7" s="2" t="n">
        <v>4074</v>
      </c>
      <c r="BD7" s="2" t="n">
        <v>4075</v>
      </c>
      <c r="BE7" s="2" t="n">
        <v>4076</v>
      </c>
      <c r="BF7" s="2" t="n">
        <v>4077</v>
      </c>
      <c r="BG7" s="2" t="n">
        <v>4078</v>
      </c>
      <c r="BH7" s="2" t="n">
        <v>4079</v>
      </c>
      <c r="BI7" s="2" t="n">
        <v>4080</v>
      </c>
      <c r="BJ7" s="2" t="n">
        <v>4081</v>
      </c>
      <c r="BK7" s="2" t="n">
        <v>4082</v>
      </c>
      <c r="BL7" s="2" t="n">
        <v>4083</v>
      </c>
      <c r="BM7" s="2" t="n">
        <v>4084</v>
      </c>
      <c r="BN7" s="2" t="n">
        <v>4085</v>
      </c>
      <c r="BO7" s="2" t="n">
        <v>4086</v>
      </c>
      <c r="BP7" s="2" t="n">
        <v>4087</v>
      </c>
      <c r="BQ7" s="2" t="n">
        <v>4088</v>
      </c>
      <c r="BR7" s="2" t="n">
        <v>4089</v>
      </c>
      <c r="BS7" s="2" t="n">
        <v>4090</v>
      </c>
      <c r="BT7" s="2" t="n">
        <v>4091</v>
      </c>
      <c r="BU7" s="2" t="n">
        <v>4092</v>
      </c>
      <c r="BV7" s="2" t="n">
        <v>4093</v>
      </c>
      <c r="BW7" s="0" t="n">
        <v>2035</v>
      </c>
      <c r="BX7" s="0" t="n">
        <v>2038</v>
      </c>
      <c r="BY7" s="0" t="n">
        <v>2039</v>
      </c>
      <c r="BZ7" s="0" t="n">
        <v>2040</v>
      </c>
      <c r="CA7" s="0" t="n">
        <v>2041</v>
      </c>
      <c r="CB7" s="0" t="n">
        <v>2042</v>
      </c>
      <c r="CC7" s="0" t="n">
        <v>2043</v>
      </c>
      <c r="CD7" s="0" t="n">
        <v>2044</v>
      </c>
      <c r="CE7" s="0" t="n">
        <v>2045</v>
      </c>
      <c r="CF7" s="0" t="n">
        <v>2046</v>
      </c>
    </row>
    <row r="8" customFormat="false" ht="15" hidden="false" customHeight="true" outlineLevel="0" collapsed="false">
      <c r="A8" s="8" t="s">
        <v>30</v>
      </c>
      <c r="B8" s="8" t="s">
        <v>31</v>
      </c>
      <c r="C8" s="8" t="s">
        <v>32</v>
      </c>
      <c r="D8" s="8" t="s">
        <v>33</v>
      </c>
      <c r="E8" s="8" t="s">
        <v>34</v>
      </c>
      <c r="F8" s="8" t="s">
        <v>35</v>
      </c>
      <c r="H8" s="8" t="s">
        <v>36</v>
      </c>
      <c r="J8" s="8" t="s">
        <v>37</v>
      </c>
      <c r="L8" s="8" t="s">
        <v>38</v>
      </c>
      <c r="M8" s="8" t="s">
        <v>39</v>
      </c>
      <c r="N8" s="8" t="s">
        <v>40</v>
      </c>
      <c r="O8" s="8" t="s">
        <v>41</v>
      </c>
      <c r="P8" s="8" t="s">
        <v>42</v>
      </c>
      <c r="Q8" s="8" t="s">
        <v>43</v>
      </c>
      <c r="R8" s="8" t="s">
        <v>44</v>
      </c>
      <c r="S8" s="8" t="s">
        <v>45</v>
      </c>
      <c r="T8" s="8" t="s">
        <v>46</v>
      </c>
      <c r="U8" s="8" t="s">
        <v>47</v>
      </c>
      <c r="V8" s="8" t="s">
        <v>48</v>
      </c>
      <c r="W8" s="8" t="s">
        <v>49</v>
      </c>
      <c r="X8" s="8" t="s">
        <v>50</v>
      </c>
      <c r="Y8" s="8" t="s">
        <v>51</v>
      </c>
      <c r="Z8" s="8" t="s">
        <v>52</v>
      </c>
      <c r="AA8" s="8" t="s">
        <v>53</v>
      </c>
      <c r="AB8" s="5" t="s">
        <v>54</v>
      </c>
      <c r="AC8" s="5" t="s">
        <v>55</v>
      </c>
      <c r="AD8" s="5" t="s">
        <v>56</v>
      </c>
      <c r="AE8" s="5" t="s">
        <v>57</v>
      </c>
      <c r="AF8" s="5" t="s">
        <v>58</v>
      </c>
      <c r="AG8" s="5" t="s">
        <v>59</v>
      </c>
      <c r="AH8" s="5" t="s">
        <v>60</v>
      </c>
      <c r="AI8" s="5" t="s">
        <v>61</v>
      </c>
      <c r="AJ8" s="5" t="s">
        <v>62</v>
      </c>
      <c r="AK8" s="5" t="s">
        <v>63</v>
      </c>
      <c r="AL8" s="5" t="s">
        <v>64</v>
      </c>
      <c r="AM8" s="5" t="s">
        <v>65</v>
      </c>
      <c r="AN8" s="5" t="s">
        <v>66</v>
      </c>
      <c r="AO8" s="5" t="s">
        <v>67</v>
      </c>
      <c r="AP8" s="5" t="s">
        <v>68</v>
      </c>
      <c r="AQ8" s="5" t="s">
        <v>69</v>
      </c>
      <c r="AR8" s="5" t="s">
        <v>70</v>
      </c>
      <c r="AS8" s="5" t="s">
        <v>71</v>
      </c>
      <c r="AT8" s="5" t="s">
        <v>72</v>
      </c>
      <c r="AU8" s="5" t="s">
        <v>73</v>
      </c>
      <c r="AV8" s="5" t="s">
        <v>74</v>
      </c>
      <c r="AW8" s="5" t="s">
        <v>75</v>
      </c>
      <c r="AX8" s="5" t="s">
        <v>76</v>
      </c>
      <c r="AY8" s="5" t="s">
        <v>77</v>
      </c>
      <c r="AZ8" s="5" t="s">
        <v>78</v>
      </c>
      <c r="BA8" s="5" t="s">
        <v>79</v>
      </c>
      <c r="BB8" s="7" t="s">
        <v>80</v>
      </c>
      <c r="BC8" s="7" t="s">
        <v>81</v>
      </c>
      <c r="BD8" s="7" t="s">
        <v>82</v>
      </c>
      <c r="BE8" s="7" t="s">
        <v>83</v>
      </c>
      <c r="BF8" s="7" t="s">
        <v>84</v>
      </c>
      <c r="BG8" s="7" t="s">
        <v>85</v>
      </c>
      <c r="BH8" s="7" t="s">
        <v>86</v>
      </c>
      <c r="BI8" s="7" t="s">
        <v>87</v>
      </c>
      <c r="BJ8" s="7" t="s">
        <v>88</v>
      </c>
      <c r="BK8" s="7" t="s">
        <v>89</v>
      </c>
      <c r="BL8" s="7" t="s">
        <v>90</v>
      </c>
      <c r="BM8" s="7" t="s">
        <v>91</v>
      </c>
      <c r="BN8" s="7" t="s">
        <v>92</v>
      </c>
      <c r="BO8" s="7" t="s">
        <v>93</v>
      </c>
      <c r="BP8" s="7" t="s">
        <v>94</v>
      </c>
      <c r="BQ8" s="7" t="s">
        <v>95</v>
      </c>
      <c r="BR8" s="7" t="s">
        <v>96</v>
      </c>
      <c r="BS8" s="7" t="s">
        <v>97</v>
      </c>
      <c r="BT8" s="7" t="s">
        <v>98</v>
      </c>
      <c r="BU8" s="7" t="s">
        <v>99</v>
      </c>
      <c r="BV8" s="7" t="s">
        <v>100</v>
      </c>
      <c r="BW8" s="5" t="s">
        <v>101</v>
      </c>
      <c r="BX8" s="5" t="s">
        <v>102</v>
      </c>
      <c r="BY8" s="5" t="s">
        <v>103</v>
      </c>
      <c r="BZ8" s="5" t="s">
        <v>104</v>
      </c>
      <c r="CA8" s="5" t="s">
        <v>105</v>
      </c>
      <c r="CB8" s="5" t="s">
        <v>106</v>
      </c>
      <c r="CC8" s="5" t="s">
        <v>107</v>
      </c>
      <c r="CD8" s="5" t="s">
        <v>108</v>
      </c>
      <c r="CE8" s="5" t="s">
        <v>109</v>
      </c>
      <c r="CF8" s="5" t="s">
        <v>110</v>
      </c>
    </row>
    <row r="9" customFormat="false" ht="15" hidden="false" customHeight="true" outlineLevel="0" collapsed="false">
      <c r="AA9" s="8" t="s">
        <v>111</v>
      </c>
      <c r="AB9" s="5" t="s">
        <v>112</v>
      </c>
      <c r="AC9" s="5" t="s">
        <v>113</v>
      </c>
      <c r="AD9" s="5" t="s">
        <v>114</v>
      </c>
      <c r="AE9" s="5" t="s">
        <v>115</v>
      </c>
      <c r="AF9" s="5" t="s">
        <v>115</v>
      </c>
      <c r="AG9" s="5" t="s">
        <v>116</v>
      </c>
      <c r="AH9" s="5" t="s">
        <v>117</v>
      </c>
      <c r="AI9" s="5" t="s">
        <v>118</v>
      </c>
      <c r="AJ9" s="5" t="s">
        <v>119</v>
      </c>
      <c r="AK9" s="5" t="s">
        <v>119</v>
      </c>
      <c r="AL9" s="5" t="s">
        <v>120</v>
      </c>
      <c r="AM9" s="5" t="s">
        <v>121</v>
      </c>
      <c r="AN9" s="5" t="s">
        <v>122</v>
      </c>
      <c r="AO9" s="5" t="s">
        <v>123</v>
      </c>
      <c r="AP9" s="5" t="s">
        <v>123</v>
      </c>
      <c r="AQ9" s="5" t="s">
        <v>124</v>
      </c>
      <c r="AR9" s="5" t="s">
        <v>125</v>
      </c>
      <c r="AS9" s="5" t="s">
        <v>126</v>
      </c>
      <c r="AT9" s="5" t="s">
        <v>127</v>
      </c>
      <c r="AU9" s="5" t="s">
        <v>127</v>
      </c>
      <c r="AV9" s="5" t="s">
        <v>128</v>
      </c>
      <c r="AW9" s="5" t="s">
        <v>129</v>
      </c>
      <c r="AX9" s="5" t="s">
        <v>130</v>
      </c>
      <c r="AY9" s="5" t="s">
        <v>131</v>
      </c>
      <c r="AZ9" s="5" t="s">
        <v>131</v>
      </c>
      <c r="BA9" s="5" t="s">
        <v>132</v>
      </c>
      <c r="BB9" s="7" t="s">
        <v>112</v>
      </c>
      <c r="BC9" s="7" t="s">
        <v>113</v>
      </c>
      <c r="BD9" s="7" t="s">
        <v>114</v>
      </c>
      <c r="BE9" s="7" t="s">
        <v>115</v>
      </c>
      <c r="BF9" s="7" t="s">
        <v>116</v>
      </c>
      <c r="BG9" s="7" t="s">
        <v>117</v>
      </c>
      <c r="BH9" s="7" t="s">
        <v>118</v>
      </c>
      <c r="BI9" s="7" t="s">
        <v>119</v>
      </c>
      <c r="BJ9" s="7" t="s">
        <v>120</v>
      </c>
      <c r="BK9" s="7" t="s">
        <v>121</v>
      </c>
      <c r="BL9" s="7" t="s">
        <v>122</v>
      </c>
      <c r="BM9" s="7" t="s">
        <v>123</v>
      </c>
      <c r="BN9" s="7" t="s">
        <v>124</v>
      </c>
      <c r="BO9" s="7" t="s">
        <v>125</v>
      </c>
      <c r="BP9" s="7" t="s">
        <v>126</v>
      </c>
      <c r="BQ9" s="7" t="s">
        <v>127</v>
      </c>
      <c r="BR9" s="7" t="s">
        <v>128</v>
      </c>
      <c r="BS9" s="7" t="s">
        <v>129</v>
      </c>
      <c r="BT9" s="7" t="s">
        <v>130</v>
      </c>
      <c r="BU9" s="7" t="s">
        <v>131</v>
      </c>
      <c r="BV9" s="7" t="s">
        <v>132</v>
      </c>
      <c r="BW9" s="5" t="s">
        <v>113</v>
      </c>
      <c r="BX9" s="5" t="s">
        <v>115</v>
      </c>
      <c r="BY9" s="5" t="s">
        <v>117</v>
      </c>
      <c r="BZ9" s="5" t="s">
        <v>119</v>
      </c>
      <c r="CA9" s="5" t="s">
        <v>121</v>
      </c>
      <c r="CB9" s="5" t="s">
        <v>123</v>
      </c>
      <c r="CC9" s="5" t="s">
        <v>125</v>
      </c>
      <c r="CD9" s="5" t="s">
        <v>127</v>
      </c>
      <c r="CE9" s="5" t="s">
        <v>129</v>
      </c>
      <c r="CF9" s="5" t="s">
        <v>131</v>
      </c>
    </row>
    <row r="10" customFormat="false" ht="15" hidden="false" customHeight="true" outlineLevel="0" collapsed="false">
      <c r="AA10" s="8" t="s">
        <v>133</v>
      </c>
      <c r="AB10" s="5" t="s">
        <v>134</v>
      </c>
      <c r="AC10" s="5" t="s">
        <v>135</v>
      </c>
      <c r="AD10" s="5" t="s">
        <v>136</v>
      </c>
      <c r="AE10" s="5" t="s">
        <v>137</v>
      </c>
      <c r="AF10" s="5" t="s">
        <v>137</v>
      </c>
      <c r="AG10" s="5" t="s">
        <v>138</v>
      </c>
      <c r="AH10" s="5" t="s">
        <v>0</v>
      </c>
      <c r="AI10" s="5" t="s">
        <v>139</v>
      </c>
      <c r="AJ10" s="5" t="s">
        <v>2</v>
      </c>
      <c r="AK10" s="5" t="s">
        <v>2</v>
      </c>
      <c r="AL10" s="5" t="s">
        <v>1</v>
      </c>
      <c r="AM10" s="5" t="s">
        <v>140</v>
      </c>
      <c r="AN10" s="5" t="s">
        <v>141</v>
      </c>
      <c r="AO10" s="5" t="s">
        <v>142</v>
      </c>
      <c r="AP10" s="5" t="s">
        <v>142</v>
      </c>
      <c r="AQ10" s="5" t="s">
        <v>142</v>
      </c>
      <c r="AR10" s="5" t="s">
        <v>143</v>
      </c>
      <c r="AS10" s="5" t="s">
        <v>144</v>
      </c>
      <c r="AT10" s="5" t="s">
        <v>145</v>
      </c>
      <c r="AU10" s="5" t="s">
        <v>145</v>
      </c>
      <c r="AV10" s="5" t="s">
        <v>145</v>
      </c>
      <c r="AW10" s="5" t="s">
        <v>146</v>
      </c>
      <c r="AX10" s="5" t="s">
        <v>147</v>
      </c>
      <c r="AY10" s="5" t="s">
        <v>148</v>
      </c>
      <c r="AZ10" s="5" t="s">
        <v>148</v>
      </c>
      <c r="BA10" s="5" t="s">
        <v>148</v>
      </c>
      <c r="BB10" s="7" t="s">
        <v>134</v>
      </c>
      <c r="BC10" s="7" t="s">
        <v>135</v>
      </c>
      <c r="BD10" s="7" t="s">
        <v>136</v>
      </c>
      <c r="BE10" s="7" t="s">
        <v>149</v>
      </c>
      <c r="BF10" s="7" t="s">
        <v>138</v>
      </c>
      <c r="BG10" s="7" t="s">
        <v>0</v>
      </c>
      <c r="BH10" s="7" t="s">
        <v>139</v>
      </c>
      <c r="BI10" s="7" t="s">
        <v>137</v>
      </c>
      <c r="BJ10" s="7" t="s">
        <v>1</v>
      </c>
      <c r="BK10" s="7" t="s">
        <v>140</v>
      </c>
      <c r="BL10" s="7" t="s">
        <v>141</v>
      </c>
      <c r="BM10" s="7" t="s">
        <v>2</v>
      </c>
      <c r="BN10" s="7" t="s">
        <v>142</v>
      </c>
      <c r="BO10" s="7" t="s">
        <v>143</v>
      </c>
      <c r="BP10" s="7" t="s">
        <v>144</v>
      </c>
      <c r="BQ10" s="7" t="s">
        <v>3</v>
      </c>
      <c r="BR10" s="7" t="s">
        <v>145</v>
      </c>
      <c r="BS10" s="7" t="s">
        <v>146</v>
      </c>
      <c r="BT10" s="7" t="s">
        <v>147</v>
      </c>
      <c r="BU10" s="7" t="s">
        <v>4</v>
      </c>
      <c r="BV10" s="7" t="s">
        <v>148</v>
      </c>
      <c r="BW10" s="5" t="s">
        <v>135</v>
      </c>
      <c r="BX10" s="5" t="s">
        <v>149</v>
      </c>
      <c r="BY10" s="5" t="s">
        <v>0</v>
      </c>
      <c r="BZ10" s="5" t="s">
        <v>137</v>
      </c>
      <c r="CA10" s="5" t="s">
        <v>140</v>
      </c>
      <c r="CB10" s="5" t="s">
        <v>2</v>
      </c>
      <c r="CC10" s="5" t="s">
        <v>143</v>
      </c>
      <c r="CD10" s="5" t="s">
        <v>3</v>
      </c>
      <c r="CE10" s="5" t="s">
        <v>146</v>
      </c>
      <c r="CF10" s="5" t="s">
        <v>4</v>
      </c>
    </row>
    <row r="11" s="3" customFormat="true" ht="15" hidden="false" customHeight="true" outlineLevel="0" collapsed="false">
      <c r="A11" s="9" t="s">
        <v>150</v>
      </c>
      <c r="B11" s="9" t="n">
        <v>0</v>
      </c>
      <c r="C11" s="9"/>
      <c r="D11" s="9"/>
      <c r="E11" s="9"/>
      <c r="F11" s="9" t="s">
        <v>151</v>
      </c>
      <c r="G11" s="9"/>
      <c r="H11" s="9"/>
      <c r="I11" s="9"/>
      <c r="J11" s="9"/>
      <c r="K11" s="9"/>
      <c r="L11" s="9"/>
      <c r="M11" s="9"/>
      <c r="N11" s="9"/>
      <c r="O11" s="9" t="s">
        <v>152</v>
      </c>
      <c r="P11" s="9"/>
      <c r="Q11" s="9"/>
      <c r="R11" s="9"/>
      <c r="S11" s="9"/>
      <c r="T11" s="9"/>
      <c r="U11" s="9"/>
      <c r="V11" s="9" t="s">
        <v>153</v>
      </c>
      <c r="W11" s="9"/>
      <c r="X11" s="9"/>
      <c r="Y11" s="9"/>
      <c r="Z11" s="9"/>
      <c r="AA11" s="9" t="s">
        <v>154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2"/>
      <c r="BW11" s="10"/>
      <c r="BX11" s="10"/>
      <c r="BY11" s="10"/>
      <c r="BZ11" s="10"/>
      <c r="CA11" s="10"/>
      <c r="CB11" s="10"/>
      <c r="CC11" s="10"/>
      <c r="CD11" s="10"/>
      <c r="CE11" s="10"/>
      <c r="CF11" s="10"/>
    </row>
    <row r="12" s="3" customFormat="true" ht="15" hidden="false" customHeight="true" outlineLevel="0" collapsed="false">
      <c r="A12" s="9" t="s">
        <v>155</v>
      </c>
      <c r="B12" s="9" t="n">
        <v>0</v>
      </c>
      <c r="C12" s="9"/>
      <c r="D12" s="9"/>
      <c r="E12" s="9"/>
      <c r="F12" s="9" t="s">
        <v>152</v>
      </c>
      <c r="G12" s="9"/>
      <c r="H12" s="9"/>
      <c r="I12" s="9"/>
      <c r="J12" s="9"/>
      <c r="K12" s="9"/>
      <c r="L12" s="9"/>
      <c r="M12" s="9"/>
      <c r="N12" s="9"/>
      <c r="O12" s="9" t="s">
        <v>156</v>
      </c>
      <c r="P12" s="9"/>
      <c r="Q12" s="9"/>
      <c r="R12" s="9"/>
      <c r="S12" s="9"/>
      <c r="T12" s="9"/>
      <c r="U12" s="9"/>
      <c r="V12" s="9" t="s">
        <v>153</v>
      </c>
      <c r="W12" s="9"/>
      <c r="X12" s="9"/>
      <c r="Y12" s="9"/>
      <c r="Z12" s="9"/>
      <c r="AA12" s="9" t="s">
        <v>157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2"/>
      <c r="BW12" s="10"/>
      <c r="BX12" s="10"/>
      <c r="BY12" s="10"/>
      <c r="BZ12" s="10"/>
      <c r="CA12" s="10"/>
      <c r="CB12" s="10"/>
      <c r="CC12" s="10"/>
      <c r="CD12" s="10"/>
      <c r="CE12" s="10"/>
      <c r="CF12" s="10"/>
    </row>
    <row r="13" s="18" customFormat="true" ht="15" hidden="false" customHeight="true" outlineLevel="0" collapsed="false">
      <c r="A13" s="12" t="s">
        <v>158</v>
      </c>
      <c r="B13" s="12" t="n">
        <v>0</v>
      </c>
      <c r="C13" s="12"/>
      <c r="D13" s="12"/>
      <c r="E13" s="12"/>
      <c r="F13" s="12" t="s">
        <v>156</v>
      </c>
      <c r="G13" s="12"/>
      <c r="H13" s="12"/>
      <c r="I13" s="12"/>
      <c r="J13" s="12"/>
      <c r="K13" s="12"/>
      <c r="L13" s="12"/>
      <c r="M13" s="12"/>
      <c r="N13" s="12"/>
      <c r="O13" s="12" t="s">
        <v>159</v>
      </c>
      <c r="P13" s="12"/>
      <c r="Q13" s="12"/>
      <c r="R13" s="12"/>
      <c r="S13" s="12"/>
      <c r="T13" s="12"/>
      <c r="U13" s="12"/>
      <c r="V13" s="12" t="s">
        <v>160</v>
      </c>
      <c r="W13" s="12" t="s">
        <v>161</v>
      </c>
      <c r="X13" s="12" t="s">
        <v>162</v>
      </c>
      <c r="Y13" s="12"/>
      <c r="Z13" s="12" t="s">
        <v>163</v>
      </c>
      <c r="AA13" s="12" t="s">
        <v>164</v>
      </c>
      <c r="AB13" s="13" t="s">
        <v>165</v>
      </c>
      <c r="AC13" s="13" t="s">
        <v>166</v>
      </c>
      <c r="AD13" s="13" t="s">
        <v>167</v>
      </c>
      <c r="AE13" s="13" t="s">
        <v>168</v>
      </c>
      <c r="AF13" s="13" t="s">
        <v>168</v>
      </c>
      <c r="AG13" s="13" t="s">
        <v>169</v>
      </c>
      <c r="AH13" s="13" t="s">
        <v>170</v>
      </c>
      <c r="AI13" s="13" t="s">
        <v>171</v>
      </c>
      <c r="AJ13" s="13" t="s">
        <v>172</v>
      </c>
      <c r="AK13" s="13" t="s">
        <v>172</v>
      </c>
      <c r="AL13" s="13" t="s">
        <v>173</v>
      </c>
      <c r="AM13" s="13" t="s">
        <v>174</v>
      </c>
      <c r="AN13" s="13" t="s">
        <v>175</v>
      </c>
      <c r="AO13" s="13" t="s">
        <v>176</v>
      </c>
      <c r="AP13" s="13" t="s">
        <v>176</v>
      </c>
      <c r="AQ13" s="13" t="s">
        <v>177</v>
      </c>
      <c r="AR13" s="13" t="s">
        <v>178</v>
      </c>
      <c r="AS13" s="13" t="s">
        <v>179</v>
      </c>
      <c r="AT13" s="13" t="n">
        <v>2543</v>
      </c>
      <c r="AU13" s="13" t="n">
        <v>2543</v>
      </c>
      <c r="AV13" s="13" t="n">
        <v>5922</v>
      </c>
      <c r="AW13" s="13" t="n">
        <v>2319</v>
      </c>
      <c r="AX13" s="13" t="n">
        <v>2105</v>
      </c>
      <c r="AY13" s="14" t="n">
        <v>2669</v>
      </c>
      <c r="AZ13" s="13" t="n">
        <v>2669</v>
      </c>
      <c r="BA13" s="15" t="n">
        <v>4110</v>
      </c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7"/>
      <c r="BW13" s="13"/>
      <c r="BX13" s="13"/>
      <c r="BY13" s="13"/>
      <c r="BZ13" s="13"/>
      <c r="CA13" s="13"/>
      <c r="CB13" s="13"/>
      <c r="CC13" s="13"/>
      <c r="CD13" s="13"/>
      <c r="CE13" s="13"/>
      <c r="CF13" s="13"/>
    </row>
    <row r="14" s="19" customFormat="true" ht="15" hidden="false" customHeight="true" outlineLevel="0" collapsed="false">
      <c r="A14" s="19" t="s">
        <v>180</v>
      </c>
      <c r="B14" s="19" t="n">
        <v>0</v>
      </c>
      <c r="F14" s="19" t="s">
        <v>156</v>
      </c>
      <c r="O14" s="19" t="s">
        <v>181</v>
      </c>
      <c r="V14" s="19" t="s">
        <v>160</v>
      </c>
      <c r="W14" s="19" t="s">
        <v>161</v>
      </c>
      <c r="X14" s="19" t="s">
        <v>162</v>
      </c>
      <c r="Z14" s="19" t="s">
        <v>163</v>
      </c>
      <c r="AA14" s="19" t="s">
        <v>182</v>
      </c>
      <c r="AB14" s="13" t="s">
        <v>183</v>
      </c>
      <c r="AC14" s="13" t="s">
        <v>184</v>
      </c>
      <c r="AD14" s="13" t="s">
        <v>185</v>
      </c>
      <c r="AE14" s="13" t="s">
        <v>186</v>
      </c>
      <c r="AF14" s="13" t="s">
        <v>186</v>
      </c>
      <c r="AG14" s="13" t="s">
        <v>187</v>
      </c>
      <c r="AH14" s="13" t="s">
        <v>188</v>
      </c>
      <c r="AI14" s="13" t="s">
        <v>189</v>
      </c>
      <c r="AJ14" s="13" t="s">
        <v>190</v>
      </c>
      <c r="AK14" s="13" t="s">
        <v>190</v>
      </c>
      <c r="AL14" s="13" t="s">
        <v>191</v>
      </c>
      <c r="AM14" s="13" t="s">
        <v>192</v>
      </c>
      <c r="AN14" s="13" t="s">
        <v>193</v>
      </c>
      <c r="AO14" s="13" t="s">
        <v>194</v>
      </c>
      <c r="AP14" s="13" t="s">
        <v>194</v>
      </c>
      <c r="AQ14" s="13" t="s">
        <v>195</v>
      </c>
      <c r="AR14" s="13" t="s">
        <v>196</v>
      </c>
      <c r="AS14" s="13" t="s">
        <v>197</v>
      </c>
      <c r="AT14" s="13" t="n">
        <v>1978</v>
      </c>
      <c r="AU14" s="13" t="n">
        <v>1978</v>
      </c>
      <c r="AV14" s="13" t="n">
        <v>1237</v>
      </c>
      <c r="AW14" s="13" t="n">
        <v>1108</v>
      </c>
      <c r="AX14" s="13" t="n">
        <v>1345</v>
      </c>
      <c r="AY14" s="14" t="n">
        <v>1673</v>
      </c>
      <c r="AZ14" s="13" t="n">
        <v>1673</v>
      </c>
      <c r="BA14" s="15" t="n">
        <v>2269</v>
      </c>
      <c r="BB14" s="20"/>
      <c r="BC14" s="20"/>
      <c r="BD14" s="20"/>
      <c r="BE14" s="21"/>
      <c r="BF14" s="21"/>
      <c r="BG14" s="21"/>
      <c r="BH14" s="21"/>
      <c r="BI14" s="21"/>
      <c r="BJ14" s="21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7"/>
      <c r="BW14" s="13"/>
      <c r="BX14" s="13"/>
      <c r="BY14" s="13"/>
      <c r="BZ14" s="13"/>
      <c r="CA14" s="13"/>
      <c r="CB14" s="13"/>
      <c r="CC14" s="13"/>
      <c r="CD14" s="13"/>
      <c r="CE14" s="13"/>
      <c r="CF14" s="13"/>
    </row>
    <row r="15" s="19" customFormat="true" ht="15" hidden="false" customHeight="true" outlineLevel="0" collapsed="false">
      <c r="A15" s="19" t="s">
        <v>198</v>
      </c>
      <c r="B15" s="19" t="n">
        <v>0</v>
      </c>
      <c r="F15" s="19" t="s">
        <v>156</v>
      </c>
      <c r="O15" s="19" t="s">
        <v>199</v>
      </c>
      <c r="V15" s="19" t="s">
        <v>160</v>
      </c>
      <c r="W15" s="19" t="s">
        <v>161</v>
      </c>
      <c r="X15" s="19" t="s">
        <v>162</v>
      </c>
      <c r="Z15" s="19" t="s">
        <v>163</v>
      </c>
      <c r="AA15" s="19" t="s">
        <v>200</v>
      </c>
      <c r="AB15" s="13" t="s">
        <v>201</v>
      </c>
      <c r="AC15" s="13" t="s">
        <v>202</v>
      </c>
      <c r="AD15" s="13" t="s">
        <v>203</v>
      </c>
      <c r="AE15" s="13" t="s">
        <v>204</v>
      </c>
      <c r="AF15" s="13" t="s">
        <v>204</v>
      </c>
      <c r="AG15" s="13" t="s">
        <v>205</v>
      </c>
      <c r="AH15" s="13" t="s">
        <v>206</v>
      </c>
      <c r="AI15" s="13" t="s">
        <v>207</v>
      </c>
      <c r="AJ15" s="13" t="s">
        <v>208</v>
      </c>
      <c r="AK15" s="13" t="s">
        <v>208</v>
      </c>
      <c r="AL15" s="13" t="s">
        <v>209</v>
      </c>
      <c r="AM15" s="13" t="s">
        <v>210</v>
      </c>
      <c r="AN15" s="13" t="s">
        <v>211</v>
      </c>
      <c r="AO15" s="13" t="s">
        <v>212</v>
      </c>
      <c r="AP15" s="13" t="s">
        <v>212</v>
      </c>
      <c r="AQ15" s="13" t="s">
        <v>213</v>
      </c>
      <c r="AR15" s="13" t="s">
        <v>214</v>
      </c>
      <c r="AS15" s="13" t="s">
        <v>215</v>
      </c>
      <c r="AT15" s="13" t="n">
        <v>3921</v>
      </c>
      <c r="AU15" s="13" t="n">
        <v>3921</v>
      </c>
      <c r="AV15" s="13" t="n">
        <v>1763</v>
      </c>
      <c r="AW15" s="13" t="n">
        <v>1980</v>
      </c>
      <c r="AX15" s="13" t="n">
        <v>2037</v>
      </c>
      <c r="AY15" s="14" t="n">
        <v>4924</v>
      </c>
      <c r="AZ15" s="13" t="n">
        <v>4924</v>
      </c>
      <c r="BA15" s="15" t="n">
        <v>2153</v>
      </c>
      <c r="BB15" s="21"/>
      <c r="BC15" s="21"/>
      <c r="BD15" s="21"/>
      <c r="BE15" s="21"/>
      <c r="BF15" s="21"/>
      <c r="BG15" s="21"/>
      <c r="BH15" s="21"/>
      <c r="BI15" s="21"/>
      <c r="BJ15" s="21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7"/>
      <c r="BW15" s="13"/>
      <c r="BX15" s="13"/>
      <c r="BY15" s="13"/>
      <c r="BZ15" s="13"/>
      <c r="CA15" s="13"/>
      <c r="CB15" s="13"/>
      <c r="CC15" s="13"/>
      <c r="CD15" s="13"/>
      <c r="CE15" s="13"/>
      <c r="CF15" s="13"/>
    </row>
    <row r="16" s="19" customFormat="true" ht="15" hidden="false" customHeight="true" outlineLevel="0" collapsed="false">
      <c r="A16" s="19" t="s">
        <v>216</v>
      </c>
      <c r="B16" s="19" t="n">
        <v>0</v>
      </c>
      <c r="F16" s="19" t="s">
        <v>156</v>
      </c>
      <c r="O16" s="19" t="s">
        <v>217</v>
      </c>
      <c r="V16" s="19" t="s">
        <v>160</v>
      </c>
      <c r="W16" s="19" t="s">
        <v>161</v>
      </c>
      <c r="X16" s="19" t="s">
        <v>162</v>
      </c>
      <c r="Z16" s="19" t="s">
        <v>163</v>
      </c>
      <c r="AA16" s="19" t="s">
        <v>218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 t="n">
        <v>671</v>
      </c>
      <c r="AU16" s="13" t="n">
        <v>671</v>
      </c>
      <c r="AV16" s="13" t="n">
        <v>667</v>
      </c>
      <c r="AW16" s="13" t="n">
        <v>669</v>
      </c>
      <c r="AX16" s="13" t="n">
        <v>683</v>
      </c>
      <c r="AY16" s="14" t="n">
        <v>788</v>
      </c>
      <c r="AZ16" s="13" t="n">
        <v>788</v>
      </c>
      <c r="BA16" s="15" t="n">
        <v>786</v>
      </c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1"/>
      <c r="BT16" s="16"/>
      <c r="BU16" s="16"/>
      <c r="BV16" s="17"/>
      <c r="BW16" s="13"/>
      <c r="BX16" s="13"/>
      <c r="BY16" s="13"/>
      <c r="BZ16" s="13"/>
      <c r="CA16" s="13"/>
      <c r="CB16" s="13"/>
      <c r="CC16" s="13"/>
      <c r="CD16" s="13"/>
      <c r="CE16" s="13"/>
      <c r="CF16" s="13"/>
    </row>
    <row r="17" s="19" customFormat="true" ht="15" hidden="false" customHeight="true" outlineLevel="0" collapsed="false">
      <c r="A17" s="19" t="s">
        <v>219</v>
      </c>
      <c r="B17" s="19" t="n">
        <v>0</v>
      </c>
      <c r="F17" s="19" t="s">
        <v>156</v>
      </c>
      <c r="O17" s="19" t="s">
        <v>220</v>
      </c>
      <c r="V17" s="19" t="s">
        <v>160</v>
      </c>
      <c r="W17" s="19" t="s">
        <v>161</v>
      </c>
      <c r="X17" s="19" t="s">
        <v>162</v>
      </c>
      <c r="Z17" s="19" t="s">
        <v>163</v>
      </c>
      <c r="AA17" s="19" t="s">
        <v>221</v>
      </c>
      <c r="AB17" s="13" t="s">
        <v>222</v>
      </c>
      <c r="AC17" s="13" t="s">
        <v>223</v>
      </c>
      <c r="AD17" s="13" t="s">
        <v>224</v>
      </c>
      <c r="AE17" s="13" t="s">
        <v>225</v>
      </c>
      <c r="AF17" s="13" t="s">
        <v>225</v>
      </c>
      <c r="AG17" s="13" t="s">
        <v>226</v>
      </c>
      <c r="AH17" s="13" t="s">
        <v>227</v>
      </c>
      <c r="AI17" s="13" t="s">
        <v>228</v>
      </c>
      <c r="AJ17" s="13" t="s">
        <v>229</v>
      </c>
      <c r="AK17" s="13" t="s">
        <v>229</v>
      </c>
      <c r="AL17" s="13" t="s">
        <v>230</v>
      </c>
      <c r="AM17" s="13" t="s">
        <v>231</v>
      </c>
      <c r="AN17" s="13" t="s">
        <v>232</v>
      </c>
      <c r="AO17" s="13" t="s">
        <v>233</v>
      </c>
      <c r="AP17" s="13" t="s">
        <v>233</v>
      </c>
      <c r="AQ17" s="13" t="s">
        <v>234</v>
      </c>
      <c r="AR17" s="13" t="s">
        <v>235</v>
      </c>
      <c r="AS17" s="13" t="s">
        <v>236</v>
      </c>
      <c r="AT17" s="13" t="n">
        <v>471</v>
      </c>
      <c r="AU17" s="13" t="n">
        <v>471</v>
      </c>
      <c r="AV17" s="13" t="n">
        <v>562</v>
      </c>
      <c r="AW17" s="13" t="n">
        <v>726</v>
      </c>
      <c r="AX17" s="13" t="n">
        <v>700</v>
      </c>
      <c r="AY17" s="14" t="n">
        <v>629</v>
      </c>
      <c r="AZ17" s="13" t="n">
        <v>629</v>
      </c>
      <c r="BA17" s="15" t="n">
        <v>717</v>
      </c>
      <c r="BB17" s="20"/>
      <c r="BC17" s="20"/>
      <c r="BD17" s="20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16"/>
      <c r="BU17" s="16"/>
      <c r="BV17" s="17"/>
      <c r="BW17" s="13"/>
      <c r="BX17" s="13"/>
      <c r="BY17" s="13"/>
      <c r="BZ17" s="13"/>
      <c r="CA17" s="13"/>
      <c r="CB17" s="13"/>
      <c r="CC17" s="13"/>
      <c r="CD17" s="13"/>
      <c r="CE17" s="13"/>
      <c r="CF17" s="13"/>
    </row>
    <row r="18" s="23" customFormat="true" ht="15" hidden="false" customHeight="true" outlineLevel="0" collapsed="false">
      <c r="A18" s="22" t="s">
        <v>237</v>
      </c>
      <c r="B18" s="22" t="n">
        <v>0</v>
      </c>
      <c r="C18" s="22"/>
      <c r="D18" s="22"/>
      <c r="E18" s="22" t="s">
        <v>238</v>
      </c>
      <c r="F18" s="22" t="s">
        <v>156</v>
      </c>
      <c r="G18" s="22"/>
      <c r="H18" s="22"/>
      <c r="I18" s="22"/>
      <c r="J18" s="22"/>
      <c r="K18" s="22"/>
      <c r="L18" s="22"/>
      <c r="M18" s="22"/>
      <c r="N18" s="22"/>
      <c r="O18" s="22" t="s">
        <v>239</v>
      </c>
      <c r="P18" s="22"/>
      <c r="Q18" s="22"/>
      <c r="R18" s="22"/>
      <c r="S18" s="22"/>
      <c r="T18" s="22"/>
      <c r="U18" s="22"/>
      <c r="V18" s="22" t="s">
        <v>160</v>
      </c>
      <c r="W18" s="22" t="s">
        <v>161</v>
      </c>
      <c r="X18" s="22" t="s">
        <v>162</v>
      </c>
      <c r="Y18" s="22"/>
      <c r="Z18" s="22" t="s">
        <v>163</v>
      </c>
      <c r="AA18" s="22" t="s">
        <v>240</v>
      </c>
      <c r="AB18" s="13" t="s">
        <v>241</v>
      </c>
      <c r="AC18" s="13" t="s">
        <v>242</v>
      </c>
      <c r="AD18" s="13" t="s">
        <v>243</v>
      </c>
      <c r="AE18" s="13" t="s">
        <v>244</v>
      </c>
      <c r="AF18" s="13" t="s">
        <v>244</v>
      </c>
      <c r="AG18" s="13" t="s">
        <v>245</v>
      </c>
      <c r="AH18" s="13" t="s">
        <v>246</v>
      </c>
      <c r="AI18" s="13" t="s">
        <v>247</v>
      </c>
      <c r="AJ18" s="13" t="s">
        <v>248</v>
      </c>
      <c r="AK18" s="13" t="s">
        <v>248</v>
      </c>
      <c r="AL18" s="13" t="s">
        <v>249</v>
      </c>
      <c r="AM18" s="13" t="s">
        <v>250</v>
      </c>
      <c r="AN18" s="13" t="s">
        <v>251</v>
      </c>
      <c r="AO18" s="13" t="s">
        <v>252</v>
      </c>
      <c r="AP18" s="13" t="s">
        <v>252</v>
      </c>
      <c r="AQ18" s="13" t="s">
        <v>253</v>
      </c>
      <c r="AR18" s="13" t="s">
        <v>254</v>
      </c>
      <c r="AS18" s="13" t="s">
        <v>255</v>
      </c>
      <c r="AT18" s="13"/>
      <c r="AU18" s="13"/>
      <c r="AV18" s="13"/>
      <c r="AW18" s="13"/>
      <c r="AX18" s="13"/>
      <c r="AY18" s="14"/>
      <c r="AZ18" s="13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17"/>
      <c r="BW18" s="13"/>
      <c r="BX18" s="13"/>
      <c r="BY18" s="13"/>
      <c r="BZ18" s="13"/>
      <c r="CA18" s="13"/>
      <c r="CB18" s="13"/>
      <c r="CC18" s="13"/>
      <c r="CD18" s="13"/>
      <c r="CE18" s="13"/>
      <c r="CF18" s="13"/>
    </row>
    <row r="19" s="23" customFormat="true" ht="15" hidden="false" customHeight="true" outlineLevel="0" collapsed="false">
      <c r="A19" s="22" t="s">
        <v>256</v>
      </c>
      <c r="B19" s="22" t="n">
        <v>0</v>
      </c>
      <c r="C19" s="22"/>
      <c r="D19" s="22"/>
      <c r="E19" s="22" t="s">
        <v>238</v>
      </c>
      <c r="F19" s="22" t="s">
        <v>156</v>
      </c>
      <c r="G19" s="22"/>
      <c r="H19" s="22"/>
      <c r="I19" s="22"/>
      <c r="J19" s="22"/>
      <c r="K19" s="22"/>
      <c r="L19" s="22"/>
      <c r="M19" s="22"/>
      <c r="N19" s="22"/>
      <c r="O19" s="22" t="s">
        <v>257</v>
      </c>
      <c r="P19" s="22"/>
      <c r="Q19" s="22"/>
      <c r="R19" s="22"/>
      <c r="S19" s="22"/>
      <c r="T19" s="22"/>
      <c r="U19" s="22"/>
      <c r="V19" s="22" t="s">
        <v>160</v>
      </c>
      <c r="W19" s="22" t="s">
        <v>161</v>
      </c>
      <c r="X19" s="22" t="s">
        <v>162</v>
      </c>
      <c r="Y19" s="22"/>
      <c r="Z19" s="22" t="s">
        <v>163</v>
      </c>
      <c r="AA19" s="22" t="s">
        <v>258</v>
      </c>
      <c r="AB19" s="13"/>
      <c r="AC19" s="13"/>
      <c r="AD19" s="13" t="s">
        <v>259</v>
      </c>
      <c r="AE19" s="14"/>
      <c r="AF19" s="14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4"/>
      <c r="AZ19" s="13"/>
      <c r="BB19" s="20"/>
      <c r="BC19" s="20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17"/>
      <c r="BW19" s="13"/>
      <c r="BX19" s="13"/>
      <c r="BY19" s="13"/>
      <c r="BZ19" s="13"/>
      <c r="CA19" s="13"/>
      <c r="CB19" s="13"/>
      <c r="CC19" s="13"/>
      <c r="CD19" s="13"/>
      <c r="CE19" s="13"/>
      <c r="CF19" s="13"/>
    </row>
    <row r="20" s="23" customFormat="true" ht="15" hidden="false" customHeight="true" outlineLevel="0" collapsed="false">
      <c r="A20" s="22" t="s">
        <v>260</v>
      </c>
      <c r="B20" s="22" t="n">
        <v>0</v>
      </c>
      <c r="C20" s="22"/>
      <c r="D20" s="22"/>
      <c r="E20" s="22" t="s">
        <v>238</v>
      </c>
      <c r="F20" s="22" t="s">
        <v>156</v>
      </c>
      <c r="G20" s="22"/>
      <c r="H20" s="22"/>
      <c r="I20" s="22"/>
      <c r="J20" s="22"/>
      <c r="K20" s="22"/>
      <c r="L20" s="22"/>
      <c r="M20" s="22"/>
      <c r="N20" s="22"/>
      <c r="O20" s="22" t="s">
        <v>261</v>
      </c>
      <c r="P20" s="22"/>
      <c r="Q20" s="22"/>
      <c r="R20" s="22"/>
      <c r="S20" s="22"/>
      <c r="T20" s="22"/>
      <c r="U20" s="22"/>
      <c r="V20" s="22" t="s">
        <v>160</v>
      </c>
      <c r="W20" s="22" t="s">
        <v>161</v>
      </c>
      <c r="X20" s="22" t="s">
        <v>162</v>
      </c>
      <c r="Y20" s="22"/>
      <c r="Z20" s="22" t="s">
        <v>163</v>
      </c>
      <c r="AA20" s="22" t="s">
        <v>262</v>
      </c>
      <c r="AB20" s="13"/>
      <c r="AC20" s="13" t="s">
        <v>263</v>
      </c>
      <c r="AD20" s="13" t="s">
        <v>264</v>
      </c>
      <c r="AE20" s="14" t="s">
        <v>264</v>
      </c>
      <c r="AF20" s="14" t="s">
        <v>264</v>
      </c>
      <c r="AG20" s="13" t="s">
        <v>265</v>
      </c>
      <c r="AH20" s="13" t="s">
        <v>266</v>
      </c>
      <c r="AI20" s="14" t="s">
        <v>267</v>
      </c>
      <c r="AJ20" s="14" t="s">
        <v>267</v>
      </c>
      <c r="AK20" s="14" t="s">
        <v>267</v>
      </c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4"/>
      <c r="AZ20" s="13"/>
      <c r="BB20" s="20"/>
      <c r="BC20" s="20"/>
      <c r="BD20" s="20"/>
      <c r="BE20" s="20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17"/>
      <c r="BW20" s="13"/>
      <c r="BX20" s="13"/>
      <c r="BY20" s="13"/>
      <c r="BZ20" s="13"/>
      <c r="CA20" s="13"/>
      <c r="CB20" s="13"/>
      <c r="CC20" s="13"/>
      <c r="CD20" s="13"/>
      <c r="CE20" s="13"/>
      <c r="CF20" s="13"/>
    </row>
    <row r="21" s="19" customFormat="true" ht="15" hidden="false" customHeight="true" outlineLevel="0" collapsed="false">
      <c r="A21" s="19" t="s">
        <v>268</v>
      </c>
      <c r="B21" s="19" t="n">
        <v>0</v>
      </c>
      <c r="D21" s="19" t="s">
        <v>269</v>
      </c>
      <c r="F21" s="19" t="s">
        <v>156</v>
      </c>
      <c r="O21" s="19" t="s">
        <v>270</v>
      </c>
      <c r="V21" s="19" t="s">
        <v>160</v>
      </c>
      <c r="W21" s="19" t="s">
        <v>161</v>
      </c>
      <c r="X21" s="19" t="s">
        <v>162</v>
      </c>
      <c r="Z21" s="19" t="s">
        <v>163</v>
      </c>
      <c r="AA21" s="19" t="s">
        <v>271</v>
      </c>
      <c r="AB21" s="13" t="s">
        <v>272</v>
      </c>
      <c r="AC21" s="13" t="s">
        <v>273</v>
      </c>
      <c r="AD21" s="13" t="s">
        <v>274</v>
      </c>
      <c r="AE21" s="13" t="s">
        <v>275</v>
      </c>
      <c r="AF21" s="13" t="s">
        <v>275</v>
      </c>
      <c r="AG21" s="13" t="s">
        <v>276</v>
      </c>
      <c r="AH21" s="13" t="s">
        <v>277</v>
      </c>
      <c r="AI21" s="13" t="s">
        <v>278</v>
      </c>
      <c r="AJ21" s="13" t="s">
        <v>279</v>
      </c>
      <c r="AK21" s="13" t="s">
        <v>279</v>
      </c>
      <c r="AL21" s="13" t="s">
        <v>280</v>
      </c>
      <c r="AM21" s="13" t="s">
        <v>281</v>
      </c>
      <c r="AN21" s="13" t="s">
        <v>282</v>
      </c>
      <c r="AO21" s="13" t="s">
        <v>283</v>
      </c>
      <c r="AP21" s="13" t="s">
        <v>283</v>
      </c>
      <c r="AQ21" s="13" t="s">
        <v>284</v>
      </c>
      <c r="AR21" s="13" t="s">
        <v>285</v>
      </c>
      <c r="AS21" s="13" t="s">
        <v>286</v>
      </c>
      <c r="AT21" s="13" t="n">
        <v>9584</v>
      </c>
      <c r="AU21" s="13" t="n">
        <v>9584</v>
      </c>
      <c r="AV21" s="13" t="n">
        <v>10151</v>
      </c>
      <c r="AW21" s="13" t="n">
        <v>6802</v>
      </c>
      <c r="AX21" s="13" t="n">
        <v>6870</v>
      </c>
      <c r="AY21" s="14" t="n">
        <v>10683</v>
      </c>
      <c r="AZ21" s="13" t="n">
        <v>10683</v>
      </c>
      <c r="BA21" s="15" t="n">
        <v>10035</v>
      </c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17"/>
      <c r="BW21" s="13"/>
      <c r="BX21" s="13"/>
      <c r="BY21" s="13"/>
      <c r="BZ21" s="13"/>
      <c r="CA21" s="13"/>
      <c r="CB21" s="13"/>
      <c r="CC21" s="13"/>
      <c r="CD21" s="13"/>
      <c r="CE21" s="13"/>
      <c r="CF21" s="13"/>
    </row>
    <row r="22" s="19" customFormat="true" ht="15" hidden="false" customHeight="true" outlineLevel="0" collapsed="false">
      <c r="A22" s="19" t="s">
        <v>287</v>
      </c>
      <c r="B22" s="19" t="n">
        <v>0</v>
      </c>
      <c r="F22" s="19" t="s">
        <v>152</v>
      </c>
      <c r="O22" s="19" t="s">
        <v>288</v>
      </c>
      <c r="V22" s="19" t="s">
        <v>160</v>
      </c>
      <c r="W22" s="19" t="s">
        <v>161</v>
      </c>
      <c r="X22" s="19" t="s">
        <v>162</v>
      </c>
      <c r="Z22" s="19" t="s">
        <v>163</v>
      </c>
      <c r="AA22" s="19" t="s">
        <v>289</v>
      </c>
      <c r="AB22" s="13" t="s">
        <v>290</v>
      </c>
      <c r="AC22" s="13" t="s">
        <v>291</v>
      </c>
      <c r="AD22" s="13" t="s">
        <v>292</v>
      </c>
      <c r="AE22" s="13" t="s">
        <v>293</v>
      </c>
      <c r="AF22" s="13" t="s">
        <v>293</v>
      </c>
      <c r="AG22" s="13" t="s">
        <v>294</v>
      </c>
      <c r="AH22" s="13" t="s">
        <v>295</v>
      </c>
      <c r="AI22" s="13" t="s">
        <v>296</v>
      </c>
      <c r="AJ22" s="13" t="s">
        <v>297</v>
      </c>
      <c r="AK22" s="13" t="s">
        <v>297</v>
      </c>
      <c r="AL22" s="13" t="s">
        <v>298</v>
      </c>
      <c r="AM22" s="13" t="s">
        <v>299</v>
      </c>
      <c r="AN22" s="13" t="s">
        <v>300</v>
      </c>
      <c r="AO22" s="13" t="s">
        <v>301</v>
      </c>
      <c r="AP22" s="13" t="s">
        <v>301</v>
      </c>
      <c r="AQ22" s="13" t="s">
        <v>302</v>
      </c>
      <c r="AR22" s="13" t="s">
        <v>303</v>
      </c>
      <c r="AS22" s="13" t="s">
        <v>304</v>
      </c>
      <c r="AT22" s="13" t="n">
        <v>1947</v>
      </c>
      <c r="AU22" s="13" t="n">
        <v>1947</v>
      </c>
      <c r="AV22" s="13" t="n">
        <v>1950</v>
      </c>
      <c r="AW22" s="13" t="n">
        <v>1986</v>
      </c>
      <c r="AX22" s="13" t="n">
        <v>1998</v>
      </c>
      <c r="AY22" s="14" t="n">
        <v>2051</v>
      </c>
      <c r="AZ22" s="13" t="n">
        <v>2051</v>
      </c>
      <c r="BA22" s="15" t="n">
        <v>2243</v>
      </c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17"/>
      <c r="BW22" s="13"/>
      <c r="BX22" s="13"/>
      <c r="BY22" s="13"/>
      <c r="BZ22" s="13"/>
      <c r="CA22" s="13"/>
      <c r="CB22" s="13"/>
      <c r="CC22" s="13"/>
      <c r="CD22" s="13"/>
      <c r="CE22" s="13"/>
      <c r="CF22" s="13"/>
    </row>
    <row r="23" customFormat="false" ht="15" hidden="false" customHeight="true" outlineLevel="0" collapsed="false">
      <c r="A23" s="24" t="s">
        <v>305</v>
      </c>
      <c r="B23" s="24"/>
      <c r="C23" s="24"/>
      <c r="D23" s="24"/>
      <c r="E23" s="24"/>
      <c r="F23" s="24" t="s">
        <v>152</v>
      </c>
      <c r="G23" s="24"/>
      <c r="H23" s="24"/>
      <c r="I23" s="24"/>
      <c r="J23" s="24"/>
      <c r="K23" s="24"/>
      <c r="L23" s="24"/>
      <c r="M23" s="24"/>
      <c r="N23" s="24"/>
      <c r="O23" s="24" t="s">
        <v>306</v>
      </c>
      <c r="P23" s="24"/>
      <c r="Q23" s="24"/>
      <c r="R23" s="24"/>
      <c r="S23" s="24"/>
      <c r="T23" s="24" t="s">
        <v>307</v>
      </c>
      <c r="U23" s="24"/>
      <c r="V23" s="24" t="s">
        <v>160</v>
      </c>
      <c r="W23" s="24" t="s">
        <v>161</v>
      </c>
      <c r="X23" s="24" t="s">
        <v>162</v>
      </c>
      <c r="Y23" s="24"/>
      <c r="Z23" s="24" t="s">
        <v>163</v>
      </c>
      <c r="AA23" s="24" t="s">
        <v>308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4"/>
      <c r="AZ23" s="17"/>
      <c r="BA23" s="15" t="n">
        <v>2854</v>
      </c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</row>
    <row r="24" s="19" customFormat="true" ht="15" hidden="false" customHeight="true" outlineLevel="0" collapsed="false">
      <c r="A24" s="19" t="s">
        <v>309</v>
      </c>
      <c r="B24" s="19" t="n">
        <v>0</v>
      </c>
      <c r="F24" s="19" t="s">
        <v>152</v>
      </c>
      <c r="O24" s="19" t="s">
        <v>310</v>
      </c>
      <c r="V24" s="19" t="s">
        <v>160</v>
      </c>
      <c r="W24" s="19" t="s">
        <v>161</v>
      </c>
      <c r="X24" s="19" t="s">
        <v>162</v>
      </c>
      <c r="Z24" s="19" t="s">
        <v>163</v>
      </c>
      <c r="AA24" s="19" t="s">
        <v>311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n">
        <v>1105</v>
      </c>
      <c r="AU24" s="13" t="n">
        <v>1105</v>
      </c>
      <c r="AV24" s="13" t="n">
        <v>1038</v>
      </c>
      <c r="AW24" s="13" t="n">
        <v>999</v>
      </c>
      <c r="AX24" s="13" t="n">
        <v>983</v>
      </c>
      <c r="AY24" s="14" t="n">
        <v>1232</v>
      </c>
      <c r="AZ24" s="13" t="n">
        <v>1232</v>
      </c>
      <c r="BA24" s="15" t="n">
        <v>1149</v>
      </c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1"/>
      <c r="BT24" s="21"/>
      <c r="BU24" s="21"/>
      <c r="BV24" s="17"/>
      <c r="BW24" s="13"/>
      <c r="BX24" s="13"/>
      <c r="BY24" s="13"/>
      <c r="BZ24" s="13"/>
      <c r="CA24" s="13"/>
      <c r="CB24" s="13"/>
      <c r="CC24" s="13"/>
      <c r="CD24" s="13"/>
      <c r="CE24" s="13"/>
      <c r="CF24" s="13"/>
    </row>
    <row r="25" s="19" customFormat="true" ht="15" hidden="false" customHeight="true" outlineLevel="0" collapsed="false">
      <c r="A25" s="19" t="s">
        <v>312</v>
      </c>
      <c r="B25" s="19" t="n">
        <v>0</v>
      </c>
      <c r="F25" s="19" t="s">
        <v>152</v>
      </c>
      <c r="O25" s="19" t="s">
        <v>313</v>
      </c>
      <c r="V25" s="19" t="s">
        <v>160</v>
      </c>
      <c r="W25" s="19" t="s">
        <v>161</v>
      </c>
      <c r="X25" s="19" t="s">
        <v>162</v>
      </c>
      <c r="Z25" s="19" t="s">
        <v>163</v>
      </c>
      <c r="AA25" s="19" t="s">
        <v>314</v>
      </c>
      <c r="AB25" s="13" t="s">
        <v>315</v>
      </c>
      <c r="AC25" s="13" t="s">
        <v>316</v>
      </c>
      <c r="AD25" s="13" t="s">
        <v>317</v>
      </c>
      <c r="AE25" s="13" t="s">
        <v>318</v>
      </c>
      <c r="AF25" s="13" t="s">
        <v>318</v>
      </c>
      <c r="AG25" s="13" t="s">
        <v>319</v>
      </c>
      <c r="AH25" s="13" t="s">
        <v>320</v>
      </c>
      <c r="AI25" s="13" t="s">
        <v>321</v>
      </c>
      <c r="AJ25" s="13" t="s">
        <v>322</v>
      </c>
      <c r="AK25" s="13" t="s">
        <v>322</v>
      </c>
      <c r="AL25" s="13" t="s">
        <v>323</v>
      </c>
      <c r="AM25" s="13" t="s">
        <v>324</v>
      </c>
      <c r="AN25" s="13" t="s">
        <v>325</v>
      </c>
      <c r="AO25" s="13" t="s">
        <v>326</v>
      </c>
      <c r="AP25" s="13" t="s">
        <v>326</v>
      </c>
      <c r="AQ25" s="13" t="s">
        <v>327</v>
      </c>
      <c r="AR25" s="13" t="s">
        <v>328</v>
      </c>
      <c r="AS25" s="13" t="s">
        <v>329</v>
      </c>
      <c r="AT25" s="13" t="n">
        <v>146</v>
      </c>
      <c r="AU25" s="13" t="n">
        <v>146</v>
      </c>
      <c r="AV25" s="13" t="n">
        <v>149</v>
      </c>
      <c r="AW25" s="13" t="n">
        <v>145</v>
      </c>
      <c r="AX25" s="13" t="n">
        <v>149</v>
      </c>
      <c r="AY25" s="14" t="n">
        <v>695</v>
      </c>
      <c r="AZ25" s="14" t="n">
        <v>695</v>
      </c>
      <c r="BA25" s="15" t="n">
        <v>677</v>
      </c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17"/>
      <c r="BW25" s="13"/>
      <c r="BX25" s="13"/>
      <c r="BY25" s="13"/>
      <c r="BZ25" s="13"/>
      <c r="CA25" s="13"/>
      <c r="CB25" s="13"/>
      <c r="CC25" s="13"/>
      <c r="CD25" s="13"/>
      <c r="CE25" s="13"/>
      <c r="CF25" s="13"/>
    </row>
    <row r="26" s="19" customFormat="true" ht="15" hidden="false" customHeight="true" outlineLevel="0" collapsed="false">
      <c r="A26" s="19" t="s">
        <v>330</v>
      </c>
      <c r="B26" s="19" t="n">
        <v>0</v>
      </c>
      <c r="F26" s="19" t="s">
        <v>152</v>
      </c>
      <c r="O26" s="19" t="s">
        <v>331</v>
      </c>
      <c r="V26" s="19" t="s">
        <v>160</v>
      </c>
      <c r="W26" s="19" t="s">
        <v>161</v>
      </c>
      <c r="X26" s="19" t="s">
        <v>162</v>
      </c>
      <c r="Z26" s="19" t="s">
        <v>163</v>
      </c>
      <c r="AA26" s="19" t="s">
        <v>332</v>
      </c>
      <c r="AB26" s="13"/>
      <c r="AC26" s="13"/>
      <c r="AD26" s="13"/>
      <c r="AE26" s="13" t="s">
        <v>333</v>
      </c>
      <c r="AF26" s="13" t="s">
        <v>333</v>
      </c>
      <c r="AG26" s="13"/>
      <c r="AH26" s="13" t="s">
        <v>334</v>
      </c>
      <c r="AI26" s="13" t="s">
        <v>335</v>
      </c>
      <c r="AJ26" s="13" t="s">
        <v>336</v>
      </c>
      <c r="AK26" s="13" t="s">
        <v>336</v>
      </c>
      <c r="AL26" s="13" t="s">
        <v>337</v>
      </c>
      <c r="AM26" s="13" t="s">
        <v>338</v>
      </c>
      <c r="AN26" s="13" t="s">
        <v>339</v>
      </c>
      <c r="AO26" s="13" t="s">
        <v>340</v>
      </c>
      <c r="AP26" s="13" t="s">
        <v>340</v>
      </c>
      <c r="AQ26" s="13" t="s">
        <v>341</v>
      </c>
      <c r="AR26" s="13" t="s">
        <v>342</v>
      </c>
      <c r="AS26" s="13" t="s">
        <v>343</v>
      </c>
      <c r="AT26" s="13" t="n">
        <v>677</v>
      </c>
      <c r="AU26" s="13" t="n">
        <v>677</v>
      </c>
      <c r="AV26" s="13" t="n">
        <v>1024</v>
      </c>
      <c r="AW26" s="13" t="n">
        <v>1202</v>
      </c>
      <c r="AX26" s="13" t="n">
        <v>1251</v>
      </c>
      <c r="AY26" s="14" t="n">
        <v>1302</v>
      </c>
      <c r="AZ26" s="13" t="n">
        <v>1302</v>
      </c>
      <c r="BA26" s="15" t="n">
        <v>1548</v>
      </c>
      <c r="BB26" s="20"/>
      <c r="BC26" s="20"/>
      <c r="BD26" s="20"/>
      <c r="BE26" s="20"/>
      <c r="BF26" s="20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17"/>
      <c r="BW26" s="13"/>
      <c r="BX26" s="13"/>
      <c r="BY26" s="13"/>
      <c r="BZ26" s="13"/>
      <c r="CA26" s="13"/>
      <c r="CB26" s="13"/>
      <c r="CC26" s="13"/>
      <c r="CD26" s="13"/>
      <c r="CE26" s="13"/>
      <c r="CF26" s="13"/>
    </row>
    <row r="27" s="19" customFormat="true" ht="15" hidden="false" customHeight="true" outlineLevel="0" collapsed="false">
      <c r="A27" s="19" t="s">
        <v>344</v>
      </c>
      <c r="B27" s="19" t="n">
        <v>0</v>
      </c>
      <c r="F27" s="19" t="s">
        <v>152</v>
      </c>
      <c r="O27" s="19" t="s">
        <v>345</v>
      </c>
      <c r="V27" s="19" t="s">
        <v>160</v>
      </c>
      <c r="W27" s="19" t="s">
        <v>161</v>
      </c>
      <c r="X27" s="19" t="s">
        <v>162</v>
      </c>
      <c r="Z27" s="19" t="s">
        <v>163</v>
      </c>
      <c r="AA27" s="19" t="s">
        <v>346</v>
      </c>
      <c r="AB27" s="13" t="s">
        <v>347</v>
      </c>
      <c r="AC27" s="13" t="s">
        <v>348</v>
      </c>
      <c r="AD27" s="13" t="s">
        <v>349</v>
      </c>
      <c r="AE27" s="13" t="s">
        <v>350</v>
      </c>
      <c r="AF27" s="13" t="s">
        <v>350</v>
      </c>
      <c r="AG27" s="13" t="s">
        <v>351</v>
      </c>
      <c r="AH27" s="13" t="s">
        <v>352</v>
      </c>
      <c r="AI27" s="13" t="s">
        <v>353</v>
      </c>
      <c r="AJ27" s="13" t="s">
        <v>354</v>
      </c>
      <c r="AK27" s="13" t="s">
        <v>354</v>
      </c>
      <c r="AL27" s="13" t="s">
        <v>355</v>
      </c>
      <c r="AM27" s="13" t="s">
        <v>356</v>
      </c>
      <c r="AN27" s="13" t="s">
        <v>357</v>
      </c>
      <c r="AO27" s="13" t="s">
        <v>358</v>
      </c>
      <c r="AP27" s="13" t="s">
        <v>358</v>
      </c>
      <c r="AQ27" s="13" t="s">
        <v>359</v>
      </c>
      <c r="AR27" s="13" t="s">
        <v>360</v>
      </c>
      <c r="AS27" s="13" t="s">
        <v>361</v>
      </c>
      <c r="AT27" s="13" t="n">
        <v>7314</v>
      </c>
      <c r="AU27" s="13" t="n">
        <v>7314</v>
      </c>
      <c r="AV27" s="13" t="n">
        <v>7444</v>
      </c>
      <c r="AW27" s="13" t="n">
        <v>12254</v>
      </c>
      <c r="AX27" s="13" t="n">
        <v>12848</v>
      </c>
      <c r="AY27" s="14" t="n">
        <v>12851</v>
      </c>
      <c r="AZ27" s="13" t="n">
        <v>12851</v>
      </c>
      <c r="BA27" s="15" t="n">
        <v>12854</v>
      </c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17"/>
      <c r="BW27" s="13"/>
      <c r="BX27" s="13"/>
      <c r="BY27" s="13"/>
      <c r="BZ27" s="13"/>
      <c r="CA27" s="13"/>
      <c r="CB27" s="13"/>
      <c r="CC27" s="13"/>
      <c r="CD27" s="13"/>
      <c r="CE27" s="13"/>
      <c r="CF27" s="13"/>
    </row>
    <row r="28" s="19" customFormat="true" ht="15" hidden="false" customHeight="true" outlineLevel="0" collapsed="false">
      <c r="A28" s="19" t="s">
        <v>362</v>
      </c>
      <c r="B28" s="19" t="n">
        <v>0</v>
      </c>
      <c r="F28" s="19" t="s">
        <v>152</v>
      </c>
      <c r="O28" s="19" t="s">
        <v>363</v>
      </c>
      <c r="V28" s="19" t="s">
        <v>160</v>
      </c>
      <c r="W28" s="19" t="s">
        <v>161</v>
      </c>
      <c r="X28" s="19" t="s">
        <v>162</v>
      </c>
      <c r="Z28" s="19" t="s">
        <v>163</v>
      </c>
      <c r="AA28" s="19" t="s">
        <v>364</v>
      </c>
      <c r="AB28" s="13"/>
      <c r="AC28" s="13"/>
      <c r="AD28" s="13"/>
      <c r="AE28" s="13"/>
      <c r="AF28" s="13"/>
      <c r="AG28" s="13"/>
      <c r="AH28" s="13"/>
      <c r="AI28" s="13"/>
      <c r="AJ28" s="13" t="s">
        <v>365</v>
      </c>
      <c r="AK28" s="13" t="s">
        <v>365</v>
      </c>
      <c r="AL28" s="13"/>
      <c r="AM28" s="13"/>
      <c r="AN28" s="13"/>
      <c r="AO28" s="13" t="s">
        <v>366</v>
      </c>
      <c r="AP28" s="13" t="s">
        <v>366</v>
      </c>
      <c r="AQ28" s="13" t="s">
        <v>367</v>
      </c>
      <c r="AR28" s="13" t="s">
        <v>368</v>
      </c>
      <c r="AS28" s="13" t="s">
        <v>369</v>
      </c>
      <c r="AT28" s="13" t="n">
        <v>827</v>
      </c>
      <c r="AU28" s="13" t="n">
        <v>827</v>
      </c>
      <c r="AV28" s="13" t="n">
        <v>815</v>
      </c>
      <c r="AW28" s="13" t="n">
        <v>1976</v>
      </c>
      <c r="AX28" s="13" t="n">
        <v>2053</v>
      </c>
      <c r="AY28" s="14" t="n">
        <v>1923</v>
      </c>
      <c r="AZ28" s="13" t="n">
        <v>1923</v>
      </c>
      <c r="BA28" s="15" t="n">
        <v>1794</v>
      </c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1"/>
      <c r="BN28" s="21"/>
      <c r="BO28" s="21"/>
      <c r="BP28" s="21"/>
      <c r="BQ28" s="21"/>
      <c r="BR28" s="21"/>
      <c r="BS28" s="21"/>
      <c r="BT28" s="21"/>
      <c r="BU28" s="21"/>
      <c r="BV28" s="17"/>
      <c r="BW28" s="13"/>
      <c r="BX28" s="13"/>
      <c r="BY28" s="13"/>
      <c r="BZ28" s="13"/>
      <c r="CA28" s="13"/>
      <c r="CB28" s="13"/>
      <c r="CC28" s="13"/>
      <c r="CD28" s="13"/>
      <c r="CE28" s="13"/>
      <c r="CF28" s="13"/>
    </row>
    <row r="29" s="19" customFormat="true" ht="15" hidden="false" customHeight="true" outlineLevel="0" collapsed="false">
      <c r="A29" s="19" t="s">
        <v>370</v>
      </c>
      <c r="B29" s="19" t="n">
        <v>0</v>
      </c>
      <c r="F29" s="19" t="s">
        <v>152</v>
      </c>
      <c r="O29" s="19" t="s">
        <v>371</v>
      </c>
      <c r="V29" s="19" t="s">
        <v>160</v>
      </c>
      <c r="W29" s="19" t="s">
        <v>161</v>
      </c>
      <c r="X29" s="19" t="s">
        <v>162</v>
      </c>
      <c r="Z29" s="19" t="s">
        <v>163</v>
      </c>
      <c r="AA29" s="19" t="s">
        <v>372</v>
      </c>
      <c r="AB29" s="13" t="s">
        <v>373</v>
      </c>
      <c r="AC29" s="13" t="s">
        <v>374</v>
      </c>
      <c r="AD29" s="13" t="s">
        <v>375</v>
      </c>
      <c r="AE29" s="13" t="s">
        <v>376</v>
      </c>
      <c r="AF29" s="13" t="s">
        <v>376</v>
      </c>
      <c r="AG29" s="13" t="s">
        <v>377</v>
      </c>
      <c r="AH29" s="13" t="s">
        <v>378</v>
      </c>
      <c r="AI29" s="13" t="s">
        <v>379</v>
      </c>
      <c r="AJ29" s="13" t="s">
        <v>380</v>
      </c>
      <c r="AK29" s="13" t="s">
        <v>380</v>
      </c>
      <c r="AL29" s="13" t="s">
        <v>381</v>
      </c>
      <c r="AM29" s="13" t="s">
        <v>382</v>
      </c>
      <c r="AN29" s="13" t="s">
        <v>383</v>
      </c>
      <c r="AO29" s="13" t="s">
        <v>384</v>
      </c>
      <c r="AP29" s="13" t="s">
        <v>384</v>
      </c>
      <c r="AQ29" s="13" t="s">
        <v>385</v>
      </c>
      <c r="AR29" s="13" t="s">
        <v>386</v>
      </c>
      <c r="AS29" s="13" t="s">
        <v>387</v>
      </c>
      <c r="AT29" s="13" t="n">
        <v>384</v>
      </c>
      <c r="AU29" s="13" t="n">
        <v>384</v>
      </c>
      <c r="AV29" s="13" t="n">
        <v>392</v>
      </c>
      <c r="AW29" s="13" t="n">
        <v>459</v>
      </c>
      <c r="AX29" s="13" t="n">
        <v>436</v>
      </c>
      <c r="AY29" s="14" t="n">
        <v>0</v>
      </c>
      <c r="AZ29" s="14" t="n">
        <v>0</v>
      </c>
      <c r="BA29" s="23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17"/>
      <c r="BW29" s="13"/>
      <c r="BX29" s="13"/>
      <c r="BY29" s="13"/>
      <c r="BZ29" s="13"/>
      <c r="CA29" s="13"/>
      <c r="CB29" s="13"/>
      <c r="CC29" s="13"/>
      <c r="CD29" s="13"/>
      <c r="CE29" s="13"/>
      <c r="CF29" s="13"/>
    </row>
    <row r="30" s="23" customFormat="true" ht="15" hidden="false" customHeight="true" outlineLevel="0" collapsed="false">
      <c r="A30" s="22" t="s">
        <v>388</v>
      </c>
      <c r="B30" s="22" t="n">
        <v>0</v>
      </c>
      <c r="C30" s="22"/>
      <c r="D30" s="22"/>
      <c r="E30" s="22" t="s">
        <v>238</v>
      </c>
      <c r="F30" s="22" t="s">
        <v>152</v>
      </c>
      <c r="G30" s="22"/>
      <c r="H30" s="22"/>
      <c r="I30" s="22"/>
      <c r="J30" s="22"/>
      <c r="K30" s="22"/>
      <c r="L30" s="22"/>
      <c r="M30" s="22"/>
      <c r="N30" s="22"/>
      <c r="O30" s="22" t="s">
        <v>389</v>
      </c>
      <c r="P30" s="22"/>
      <c r="Q30" s="22"/>
      <c r="R30" s="22"/>
      <c r="S30" s="22"/>
      <c r="T30" s="22"/>
      <c r="U30" s="22"/>
      <c r="V30" s="22" t="s">
        <v>160</v>
      </c>
      <c r="W30" s="22" t="s">
        <v>161</v>
      </c>
      <c r="X30" s="22" t="s">
        <v>162</v>
      </c>
      <c r="Y30" s="22"/>
      <c r="Z30" s="22" t="s">
        <v>163</v>
      </c>
      <c r="AA30" s="22" t="s">
        <v>390</v>
      </c>
      <c r="AB30" s="13" t="s">
        <v>391</v>
      </c>
      <c r="AC30" s="13" t="s">
        <v>392</v>
      </c>
      <c r="AD30" s="13" t="s">
        <v>393</v>
      </c>
      <c r="AE30" s="13" t="s">
        <v>394</v>
      </c>
      <c r="AF30" s="13" t="s">
        <v>394</v>
      </c>
      <c r="AG30" s="13" t="s">
        <v>395</v>
      </c>
      <c r="AH30" s="13" t="s">
        <v>396</v>
      </c>
      <c r="AI30" s="13" t="s">
        <v>397</v>
      </c>
      <c r="AJ30" s="13" t="s">
        <v>398</v>
      </c>
      <c r="AK30" s="13" t="s">
        <v>398</v>
      </c>
      <c r="AL30" s="13" t="s">
        <v>399</v>
      </c>
      <c r="AM30" s="13" t="s">
        <v>400</v>
      </c>
      <c r="AN30" s="13" t="s">
        <v>401</v>
      </c>
      <c r="AO30" s="13" t="s">
        <v>402</v>
      </c>
      <c r="AP30" s="13" t="s">
        <v>402</v>
      </c>
      <c r="AQ30" s="13" t="s">
        <v>403</v>
      </c>
      <c r="AR30" s="13" t="s">
        <v>404</v>
      </c>
      <c r="AS30" s="13" t="s">
        <v>405</v>
      </c>
      <c r="AT30" s="13"/>
      <c r="AU30" s="13"/>
      <c r="AV30" s="13"/>
      <c r="AW30" s="13"/>
      <c r="AX30" s="13"/>
      <c r="AY30" s="14"/>
      <c r="AZ30" s="13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17"/>
      <c r="BW30" s="13"/>
      <c r="BX30" s="13"/>
      <c r="BY30" s="13"/>
      <c r="BZ30" s="13"/>
      <c r="CA30" s="13"/>
      <c r="CB30" s="13"/>
      <c r="CC30" s="13"/>
      <c r="CD30" s="13"/>
      <c r="CE30" s="13"/>
      <c r="CF30" s="13"/>
    </row>
    <row r="31" s="23" customFormat="true" ht="15" hidden="false" customHeight="true" outlineLevel="0" collapsed="false">
      <c r="A31" s="22" t="s">
        <v>406</v>
      </c>
      <c r="B31" s="22" t="n">
        <v>0</v>
      </c>
      <c r="C31" s="22"/>
      <c r="D31" s="22"/>
      <c r="E31" s="22" t="s">
        <v>238</v>
      </c>
      <c r="F31" s="22" t="s">
        <v>152</v>
      </c>
      <c r="G31" s="22"/>
      <c r="H31" s="22"/>
      <c r="I31" s="22"/>
      <c r="J31" s="22"/>
      <c r="K31" s="22"/>
      <c r="L31" s="22"/>
      <c r="M31" s="22"/>
      <c r="N31" s="22"/>
      <c r="O31" s="22" t="s">
        <v>407</v>
      </c>
      <c r="P31" s="22"/>
      <c r="Q31" s="22"/>
      <c r="R31" s="22"/>
      <c r="S31" s="22"/>
      <c r="T31" s="22"/>
      <c r="U31" s="22"/>
      <c r="V31" s="22" t="s">
        <v>160</v>
      </c>
      <c r="W31" s="22" t="s">
        <v>161</v>
      </c>
      <c r="X31" s="22" t="s">
        <v>162</v>
      </c>
      <c r="Y31" s="22"/>
      <c r="Z31" s="22" t="s">
        <v>163</v>
      </c>
      <c r="AA31" s="22" t="s">
        <v>258</v>
      </c>
      <c r="AB31" s="13"/>
      <c r="AC31" s="13"/>
      <c r="AD31" s="13"/>
      <c r="AE31" s="14" t="s">
        <v>408</v>
      </c>
      <c r="AF31" s="14" t="s">
        <v>408</v>
      </c>
      <c r="AG31" s="14" t="s">
        <v>267</v>
      </c>
      <c r="AH31" s="14" t="s">
        <v>267</v>
      </c>
      <c r="AI31" s="14" t="s">
        <v>267</v>
      </c>
      <c r="AJ31" s="14" t="s">
        <v>267</v>
      </c>
      <c r="AK31" s="14" t="s">
        <v>267</v>
      </c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4"/>
      <c r="AZ31" s="13"/>
      <c r="BB31" s="20"/>
      <c r="BC31" s="20"/>
      <c r="BD31" s="20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17"/>
      <c r="BW31" s="13"/>
      <c r="BX31" s="13"/>
      <c r="BY31" s="13"/>
      <c r="BZ31" s="13"/>
      <c r="CA31" s="13"/>
      <c r="CB31" s="13"/>
      <c r="CC31" s="13"/>
      <c r="CD31" s="13"/>
      <c r="CE31" s="13"/>
      <c r="CF31" s="13"/>
    </row>
    <row r="32" s="23" customFormat="true" ht="15" hidden="false" customHeight="true" outlineLevel="0" collapsed="false">
      <c r="A32" s="22" t="s">
        <v>409</v>
      </c>
      <c r="B32" s="22" t="n">
        <v>0</v>
      </c>
      <c r="C32" s="22"/>
      <c r="D32" s="22"/>
      <c r="E32" s="22" t="s">
        <v>238</v>
      </c>
      <c r="F32" s="22" t="s">
        <v>152</v>
      </c>
      <c r="G32" s="22"/>
      <c r="H32" s="22"/>
      <c r="I32" s="22"/>
      <c r="J32" s="22"/>
      <c r="K32" s="22"/>
      <c r="L32" s="22"/>
      <c r="M32" s="22"/>
      <c r="N32" s="22"/>
      <c r="O32" s="22" t="s">
        <v>410</v>
      </c>
      <c r="P32" s="22"/>
      <c r="Q32" s="22"/>
      <c r="R32" s="22"/>
      <c r="S32" s="22"/>
      <c r="T32" s="22"/>
      <c r="U32" s="22"/>
      <c r="V32" s="22" t="s">
        <v>160</v>
      </c>
      <c r="W32" s="22" t="s">
        <v>161</v>
      </c>
      <c r="X32" s="22" t="s">
        <v>162</v>
      </c>
      <c r="Y32" s="22"/>
      <c r="Z32" s="22" t="s">
        <v>163</v>
      </c>
      <c r="AA32" s="22" t="s">
        <v>411</v>
      </c>
      <c r="AB32" s="13" t="s">
        <v>412</v>
      </c>
      <c r="AC32" s="13" t="s">
        <v>413</v>
      </c>
      <c r="AD32" s="13" t="s">
        <v>414</v>
      </c>
      <c r="AE32" s="13" t="s">
        <v>415</v>
      </c>
      <c r="AF32" s="13" t="s">
        <v>415</v>
      </c>
      <c r="AG32" s="13" t="s">
        <v>416</v>
      </c>
      <c r="AH32" s="13" t="s">
        <v>417</v>
      </c>
      <c r="AI32" s="13" t="s">
        <v>418</v>
      </c>
      <c r="AJ32" s="13"/>
      <c r="AK32" s="13"/>
      <c r="AL32" s="13" t="s">
        <v>419</v>
      </c>
      <c r="AM32" s="13" t="s">
        <v>420</v>
      </c>
      <c r="AN32" s="13" t="s">
        <v>421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4"/>
      <c r="AZ32" s="13"/>
      <c r="BB32" s="20"/>
      <c r="BC32" s="20"/>
      <c r="BD32" s="20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17"/>
      <c r="BW32" s="13"/>
      <c r="BX32" s="13"/>
      <c r="BY32" s="13"/>
      <c r="BZ32" s="13"/>
      <c r="CA32" s="13"/>
      <c r="CB32" s="13"/>
      <c r="CC32" s="13"/>
      <c r="CD32" s="13"/>
      <c r="CE32" s="13"/>
      <c r="CF32" s="13"/>
    </row>
    <row r="33" s="19" customFormat="true" ht="15.75" hidden="false" customHeight="true" outlineLevel="0" collapsed="false">
      <c r="A33" s="19" t="s">
        <v>422</v>
      </c>
      <c r="B33" s="19" t="n">
        <v>0</v>
      </c>
      <c r="D33" s="19" t="s">
        <v>269</v>
      </c>
      <c r="F33" s="19" t="s">
        <v>152</v>
      </c>
      <c r="O33" s="19" t="s">
        <v>423</v>
      </c>
      <c r="V33" s="19" t="s">
        <v>160</v>
      </c>
      <c r="W33" s="19" t="s">
        <v>161</v>
      </c>
      <c r="X33" s="19" t="s">
        <v>162</v>
      </c>
      <c r="Z33" s="19" t="s">
        <v>163</v>
      </c>
      <c r="AA33" s="19" t="s">
        <v>424</v>
      </c>
      <c r="AB33" s="13" t="s">
        <v>425</v>
      </c>
      <c r="AC33" s="13" t="s">
        <v>426</v>
      </c>
      <c r="AD33" s="13" t="s">
        <v>427</v>
      </c>
      <c r="AE33" s="13" t="s">
        <v>428</v>
      </c>
      <c r="AF33" s="13" t="s">
        <v>428</v>
      </c>
      <c r="AG33" s="13" t="s">
        <v>429</v>
      </c>
      <c r="AH33" s="13" t="s">
        <v>430</v>
      </c>
      <c r="AI33" s="13" t="s">
        <v>431</v>
      </c>
      <c r="AJ33" s="13" t="s">
        <v>432</v>
      </c>
      <c r="AK33" s="13" t="s">
        <v>432</v>
      </c>
      <c r="AL33" s="13" t="s">
        <v>433</v>
      </c>
      <c r="AM33" s="13" t="s">
        <v>434</v>
      </c>
      <c r="AN33" s="13" t="s">
        <v>435</v>
      </c>
      <c r="AO33" s="13" t="s">
        <v>436</v>
      </c>
      <c r="AP33" s="13" t="s">
        <v>436</v>
      </c>
      <c r="AQ33" s="13" t="s">
        <v>437</v>
      </c>
      <c r="AR33" s="13" t="s">
        <v>438</v>
      </c>
      <c r="AS33" s="13" t="s">
        <v>439</v>
      </c>
      <c r="AT33" s="13" t="n">
        <v>21984</v>
      </c>
      <c r="AU33" s="13" t="n">
        <v>21984</v>
      </c>
      <c r="AV33" s="13" t="n">
        <v>22963</v>
      </c>
      <c r="AW33" s="13" t="n">
        <v>25823</v>
      </c>
      <c r="AX33" s="13" t="n">
        <v>26588</v>
      </c>
      <c r="AY33" s="14" t="n">
        <v>30737</v>
      </c>
      <c r="AZ33" s="13" t="n">
        <v>30737</v>
      </c>
      <c r="BA33" s="15" t="n">
        <v>33154</v>
      </c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17"/>
      <c r="BW33" s="13"/>
      <c r="BX33" s="13"/>
      <c r="BY33" s="13"/>
      <c r="BZ33" s="13"/>
      <c r="CA33" s="13"/>
      <c r="CB33" s="13"/>
      <c r="CC33" s="13"/>
      <c r="CD33" s="13"/>
      <c r="CE33" s="13"/>
      <c r="CF33" s="13"/>
    </row>
    <row r="34" s="12" customFormat="true" ht="15" hidden="false" customHeight="true" outlineLevel="0" collapsed="false">
      <c r="A34" s="9" t="s">
        <v>440</v>
      </c>
      <c r="B34" s="9" t="n">
        <v>0</v>
      </c>
      <c r="C34" s="9"/>
      <c r="D34" s="9"/>
      <c r="E34" s="9"/>
      <c r="F34" s="9" t="s">
        <v>151</v>
      </c>
      <c r="G34" s="9"/>
      <c r="H34" s="9"/>
      <c r="I34" s="9"/>
      <c r="J34" s="9"/>
      <c r="K34" s="9"/>
      <c r="L34" s="9"/>
      <c r="M34" s="9"/>
      <c r="N34" s="9"/>
      <c r="O34" s="9" t="s">
        <v>441</v>
      </c>
      <c r="P34" s="9"/>
      <c r="Q34" s="9"/>
      <c r="R34" s="9"/>
      <c r="S34" s="9"/>
      <c r="T34" s="9"/>
      <c r="U34" s="9"/>
      <c r="V34" s="9" t="s">
        <v>153</v>
      </c>
      <c r="W34" s="9"/>
      <c r="X34" s="9"/>
      <c r="Y34" s="9"/>
      <c r="Z34" s="9"/>
      <c r="AA34" s="9" t="s">
        <v>442</v>
      </c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6"/>
      <c r="AZ34" s="25"/>
      <c r="BA34" s="27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9"/>
      <c r="BW34" s="25"/>
      <c r="BX34" s="25"/>
      <c r="BY34" s="25"/>
      <c r="BZ34" s="25"/>
      <c r="CA34" s="25"/>
      <c r="CB34" s="25"/>
      <c r="CC34" s="25"/>
      <c r="CD34" s="25"/>
      <c r="CE34" s="25"/>
      <c r="CF34" s="25"/>
    </row>
    <row r="35" s="12" customFormat="true" ht="15" hidden="false" customHeight="true" outlineLevel="0" collapsed="false">
      <c r="A35" s="9" t="s">
        <v>443</v>
      </c>
      <c r="B35" s="9" t="n">
        <v>0</v>
      </c>
      <c r="C35" s="9"/>
      <c r="D35" s="9"/>
      <c r="E35" s="9"/>
      <c r="F35" s="9" t="s">
        <v>441</v>
      </c>
      <c r="G35" s="9"/>
      <c r="H35" s="9"/>
      <c r="I35" s="9"/>
      <c r="J35" s="9"/>
      <c r="K35" s="9"/>
      <c r="L35" s="9"/>
      <c r="M35" s="9"/>
      <c r="N35" s="9"/>
      <c r="O35" s="9" t="s">
        <v>444</v>
      </c>
      <c r="P35" s="9"/>
      <c r="Q35" s="9"/>
      <c r="R35" s="9"/>
      <c r="S35" s="9"/>
      <c r="T35" s="9"/>
      <c r="U35" s="9"/>
      <c r="V35" s="9" t="s">
        <v>153</v>
      </c>
      <c r="W35" s="9"/>
      <c r="X35" s="9"/>
      <c r="Y35" s="9"/>
      <c r="Z35" s="9"/>
      <c r="AA35" s="9" t="s">
        <v>445</v>
      </c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6"/>
      <c r="AZ35" s="25"/>
      <c r="BA35" s="27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9"/>
      <c r="BW35" s="25"/>
      <c r="BX35" s="25"/>
      <c r="BY35" s="25"/>
      <c r="BZ35" s="25"/>
      <c r="CA35" s="25"/>
      <c r="CB35" s="25"/>
      <c r="CC35" s="25"/>
      <c r="CD35" s="25"/>
      <c r="CE35" s="25"/>
      <c r="CF35" s="25"/>
    </row>
    <row r="36" s="19" customFormat="true" ht="15" hidden="false" customHeight="true" outlineLevel="0" collapsed="false">
      <c r="A36" s="19" t="s">
        <v>446</v>
      </c>
      <c r="B36" s="19" t="n">
        <v>0</v>
      </c>
      <c r="F36" s="19" t="s">
        <v>444</v>
      </c>
      <c r="O36" s="19" t="s">
        <v>447</v>
      </c>
      <c r="V36" s="19" t="s">
        <v>160</v>
      </c>
      <c r="W36" s="19" t="s">
        <v>161</v>
      </c>
      <c r="X36" s="19" t="s">
        <v>162</v>
      </c>
      <c r="Z36" s="19" t="s">
        <v>163</v>
      </c>
      <c r="AA36" s="19" t="s">
        <v>448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 t="n">
        <v>76</v>
      </c>
      <c r="AU36" s="13" t="n">
        <v>76</v>
      </c>
      <c r="AV36" s="13"/>
      <c r="AW36" s="13"/>
      <c r="AX36" s="13"/>
      <c r="AY36" s="14" t="n">
        <v>2691</v>
      </c>
      <c r="AZ36" s="14" t="n">
        <v>2691</v>
      </c>
      <c r="BA36" s="15" t="n">
        <v>2228</v>
      </c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1"/>
      <c r="BV36" s="17"/>
      <c r="BW36" s="13"/>
      <c r="BX36" s="13"/>
      <c r="BY36" s="13"/>
      <c r="BZ36" s="13"/>
      <c r="CA36" s="13"/>
      <c r="CB36" s="13"/>
      <c r="CC36" s="13"/>
      <c r="CD36" s="13"/>
      <c r="CE36" s="13"/>
      <c r="CF36" s="13"/>
    </row>
    <row r="37" customFormat="false" ht="15" hidden="false" customHeight="true" outlineLevel="0" collapsed="false">
      <c r="A37" s="24" t="s">
        <v>449</v>
      </c>
      <c r="B37" s="24"/>
      <c r="C37" s="24"/>
      <c r="D37" s="24"/>
      <c r="E37" s="24"/>
      <c r="F37" s="24" t="s">
        <v>444</v>
      </c>
      <c r="G37" s="24"/>
      <c r="H37" s="24"/>
      <c r="I37" s="24"/>
      <c r="J37" s="24"/>
      <c r="K37" s="24"/>
      <c r="L37" s="24"/>
      <c r="M37" s="24"/>
      <c r="N37" s="24"/>
      <c r="O37" s="24" t="s">
        <v>450</v>
      </c>
      <c r="P37" s="24"/>
      <c r="Q37" s="24"/>
      <c r="R37" s="24"/>
      <c r="S37" s="24"/>
      <c r="T37" s="24" t="s">
        <v>307</v>
      </c>
      <c r="U37" s="24"/>
      <c r="V37" s="24" t="s">
        <v>160</v>
      </c>
      <c r="W37" s="24" t="s">
        <v>161</v>
      </c>
      <c r="X37" s="24" t="s">
        <v>162</v>
      </c>
      <c r="Y37" s="24"/>
      <c r="Z37" s="24" t="s">
        <v>163</v>
      </c>
      <c r="AA37" s="24" t="s">
        <v>451</v>
      </c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4"/>
      <c r="AZ37" s="17"/>
      <c r="BA37" s="15" t="n">
        <v>675</v>
      </c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</row>
    <row r="38" s="19" customFormat="true" ht="15" hidden="false" customHeight="true" outlineLevel="0" collapsed="false">
      <c r="A38" s="19" t="s">
        <v>452</v>
      </c>
      <c r="B38" s="19" t="n">
        <v>0</v>
      </c>
      <c r="F38" s="19" t="s">
        <v>444</v>
      </c>
      <c r="O38" s="19" t="s">
        <v>453</v>
      </c>
      <c r="V38" s="19" t="s">
        <v>160</v>
      </c>
      <c r="W38" s="19" t="s">
        <v>161</v>
      </c>
      <c r="X38" s="19" t="s">
        <v>162</v>
      </c>
      <c r="Z38" s="19" t="s">
        <v>163</v>
      </c>
      <c r="AA38" s="19" t="s">
        <v>454</v>
      </c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 t="n">
        <v>1001</v>
      </c>
      <c r="AU38" s="13" t="n">
        <v>1001</v>
      </c>
      <c r="AV38" s="13"/>
      <c r="AW38" s="13"/>
      <c r="AX38" s="13"/>
      <c r="AY38" s="14" t="n">
        <v>0</v>
      </c>
      <c r="AZ38" s="14" t="n">
        <v>0</v>
      </c>
      <c r="BA38" s="15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1"/>
      <c r="BV38" s="17"/>
      <c r="BW38" s="13"/>
      <c r="BX38" s="13"/>
      <c r="BY38" s="13"/>
      <c r="BZ38" s="13"/>
      <c r="CA38" s="13"/>
      <c r="CB38" s="13"/>
      <c r="CC38" s="13"/>
      <c r="CD38" s="13"/>
      <c r="CE38" s="13"/>
      <c r="CF38" s="13"/>
    </row>
    <row r="39" s="19" customFormat="true" ht="15" hidden="false" customHeight="true" outlineLevel="0" collapsed="false">
      <c r="A39" s="19" t="s">
        <v>455</v>
      </c>
      <c r="B39" s="19" t="n">
        <v>0</v>
      </c>
      <c r="F39" s="19" t="s">
        <v>444</v>
      </c>
      <c r="O39" s="19" t="s">
        <v>456</v>
      </c>
      <c r="V39" s="19" t="s">
        <v>160</v>
      </c>
      <c r="W39" s="19" t="s">
        <v>161</v>
      </c>
      <c r="X39" s="19" t="s">
        <v>162</v>
      </c>
      <c r="Z39" s="19" t="s">
        <v>163</v>
      </c>
      <c r="AA39" s="19" t="s">
        <v>448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 t="n">
        <v>970</v>
      </c>
      <c r="AU39" s="13" t="n">
        <v>970</v>
      </c>
      <c r="AV39" s="13"/>
      <c r="AW39" s="13"/>
      <c r="AX39" s="13"/>
      <c r="AY39" s="14" t="n">
        <v>0</v>
      </c>
      <c r="AZ39" s="14" t="n">
        <v>0</v>
      </c>
      <c r="BA39" s="23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1"/>
      <c r="BV39" s="17"/>
      <c r="BW39" s="13"/>
      <c r="BX39" s="13"/>
      <c r="BY39" s="13"/>
      <c r="BZ39" s="13"/>
      <c r="CA39" s="13"/>
      <c r="CB39" s="13"/>
      <c r="CC39" s="13"/>
      <c r="CD39" s="13"/>
      <c r="CE39" s="13"/>
      <c r="CF39" s="13"/>
    </row>
    <row r="40" s="19" customFormat="true" ht="15" hidden="false" customHeight="true" outlineLevel="0" collapsed="false">
      <c r="A40" s="19" t="s">
        <v>457</v>
      </c>
      <c r="B40" s="19" t="n">
        <v>0</v>
      </c>
      <c r="F40" s="19" t="s">
        <v>444</v>
      </c>
      <c r="O40" s="19" t="s">
        <v>458</v>
      </c>
      <c r="V40" s="19" t="s">
        <v>160</v>
      </c>
      <c r="W40" s="19" t="s">
        <v>161</v>
      </c>
      <c r="X40" s="19" t="s">
        <v>162</v>
      </c>
      <c r="Z40" s="19" t="s">
        <v>163</v>
      </c>
      <c r="AA40" s="19" t="s">
        <v>459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 t="n">
        <v>6995</v>
      </c>
      <c r="AU40" s="13" t="n">
        <v>6995</v>
      </c>
      <c r="AV40" s="13" t="n">
        <v>6201</v>
      </c>
      <c r="AW40" s="13" t="n">
        <v>5883</v>
      </c>
      <c r="AX40" s="13" t="n">
        <v>5376</v>
      </c>
      <c r="AY40" s="14" t="n">
        <v>8564</v>
      </c>
      <c r="AZ40" s="13" t="n">
        <v>8564</v>
      </c>
      <c r="BA40" s="15" t="n">
        <v>7585</v>
      </c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1"/>
      <c r="BS40" s="21"/>
      <c r="BT40" s="21"/>
      <c r="BU40" s="21"/>
      <c r="BV40" s="17"/>
      <c r="BW40" s="13"/>
      <c r="BX40" s="13"/>
      <c r="BY40" s="13"/>
      <c r="BZ40" s="13"/>
      <c r="CA40" s="13"/>
      <c r="CB40" s="13"/>
      <c r="CC40" s="13"/>
      <c r="CD40" s="13"/>
      <c r="CE40" s="13"/>
      <c r="CF40" s="13"/>
    </row>
    <row r="41" s="12" customFormat="true" ht="15" hidden="false" customHeight="true" outlineLevel="0" collapsed="false">
      <c r="A41" s="19" t="s">
        <v>460</v>
      </c>
      <c r="B41" s="19" t="n">
        <v>0</v>
      </c>
      <c r="C41" s="19"/>
      <c r="D41" s="19"/>
      <c r="E41" s="19"/>
      <c r="F41" s="19" t="s">
        <v>444</v>
      </c>
      <c r="G41" s="19"/>
      <c r="H41" s="19"/>
      <c r="I41" s="19"/>
      <c r="J41" s="19"/>
      <c r="K41" s="19"/>
      <c r="L41" s="19"/>
      <c r="M41" s="19"/>
      <c r="N41" s="19"/>
      <c r="O41" s="19" t="s">
        <v>461</v>
      </c>
      <c r="P41" s="19"/>
      <c r="Q41" s="19"/>
      <c r="R41" s="19"/>
      <c r="S41" s="19"/>
      <c r="T41" s="19"/>
      <c r="U41" s="19"/>
      <c r="V41" s="19" t="s">
        <v>160</v>
      </c>
      <c r="W41" s="19" t="s">
        <v>161</v>
      </c>
      <c r="X41" s="19" t="s">
        <v>162</v>
      </c>
      <c r="Y41" s="19"/>
      <c r="Z41" s="19" t="s">
        <v>163</v>
      </c>
      <c r="AA41" s="19" t="s">
        <v>462</v>
      </c>
      <c r="AB41" s="13" t="s">
        <v>463</v>
      </c>
      <c r="AC41" s="13" t="s">
        <v>463</v>
      </c>
      <c r="AD41" s="13" t="s">
        <v>267</v>
      </c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 t="s">
        <v>267</v>
      </c>
      <c r="AP41" s="13" t="s">
        <v>267</v>
      </c>
      <c r="AQ41" s="13"/>
      <c r="AR41" s="13"/>
      <c r="AS41" s="13"/>
      <c r="AT41" s="13" t="n">
        <v>1025</v>
      </c>
      <c r="AU41" s="13" t="n">
        <v>1025</v>
      </c>
      <c r="AV41" s="13" t="n">
        <v>3</v>
      </c>
      <c r="AW41" s="13" t="n">
        <v>503</v>
      </c>
      <c r="AX41" s="13" t="n">
        <v>503</v>
      </c>
      <c r="AY41" s="14" t="n">
        <v>0</v>
      </c>
      <c r="AZ41" s="14" t="n">
        <v>0</v>
      </c>
      <c r="BA41" s="23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1"/>
      <c r="BR41" s="21"/>
      <c r="BS41" s="21"/>
      <c r="BT41" s="21"/>
      <c r="BU41" s="21"/>
      <c r="BV41" s="17"/>
      <c r="BW41" s="13"/>
      <c r="BX41" s="13"/>
      <c r="BY41" s="13"/>
      <c r="BZ41" s="13"/>
      <c r="CA41" s="13"/>
      <c r="CB41" s="13"/>
      <c r="CC41" s="13"/>
      <c r="CD41" s="13"/>
      <c r="CE41" s="13"/>
      <c r="CF41" s="13"/>
    </row>
    <row r="42" s="23" customFormat="true" ht="15" hidden="false" customHeight="true" outlineLevel="0" collapsed="false">
      <c r="A42" s="22" t="s">
        <v>464</v>
      </c>
      <c r="B42" s="22" t="n">
        <v>0</v>
      </c>
      <c r="C42" s="22"/>
      <c r="D42" s="22"/>
      <c r="E42" s="22" t="s">
        <v>238</v>
      </c>
      <c r="F42" s="22" t="s">
        <v>444</v>
      </c>
      <c r="G42" s="22"/>
      <c r="H42" s="22"/>
      <c r="I42" s="22"/>
      <c r="J42" s="22"/>
      <c r="K42" s="22"/>
      <c r="L42" s="22"/>
      <c r="M42" s="22"/>
      <c r="N42" s="22"/>
      <c r="O42" s="22" t="s">
        <v>465</v>
      </c>
      <c r="P42" s="22"/>
      <c r="Q42" s="22"/>
      <c r="R42" s="22"/>
      <c r="S42" s="22"/>
      <c r="T42" s="22"/>
      <c r="U42" s="22"/>
      <c r="V42" s="22" t="s">
        <v>160</v>
      </c>
      <c r="W42" s="22" t="s">
        <v>161</v>
      </c>
      <c r="X42" s="22" t="s">
        <v>162</v>
      </c>
      <c r="Y42" s="22"/>
      <c r="Z42" s="22" t="s">
        <v>163</v>
      </c>
      <c r="AA42" s="22" t="s">
        <v>466</v>
      </c>
      <c r="AB42" s="13" t="s">
        <v>467</v>
      </c>
      <c r="AC42" s="13" t="s">
        <v>468</v>
      </c>
      <c r="AD42" s="13" t="s">
        <v>469</v>
      </c>
      <c r="AE42" s="13" t="s">
        <v>470</v>
      </c>
      <c r="AF42" s="13" t="s">
        <v>470</v>
      </c>
      <c r="AG42" s="13" t="s">
        <v>471</v>
      </c>
      <c r="AH42" s="13" t="s">
        <v>472</v>
      </c>
      <c r="AI42" s="13" t="s">
        <v>473</v>
      </c>
      <c r="AJ42" s="13" t="s">
        <v>474</v>
      </c>
      <c r="AK42" s="13" t="s">
        <v>474</v>
      </c>
      <c r="AL42" s="13" t="s">
        <v>475</v>
      </c>
      <c r="AM42" s="13" t="s">
        <v>476</v>
      </c>
      <c r="AN42" s="13" t="s">
        <v>477</v>
      </c>
      <c r="AO42" s="13" t="s">
        <v>478</v>
      </c>
      <c r="AP42" s="13" t="s">
        <v>478</v>
      </c>
      <c r="AQ42" s="13" t="s">
        <v>479</v>
      </c>
      <c r="AR42" s="13" t="s">
        <v>480</v>
      </c>
      <c r="AS42" s="13" t="s">
        <v>481</v>
      </c>
      <c r="AT42" s="13"/>
      <c r="AU42" s="13"/>
      <c r="AV42" s="13"/>
      <c r="AW42" s="13"/>
      <c r="AX42" s="13"/>
      <c r="AY42" s="14"/>
      <c r="AZ42" s="13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17"/>
      <c r="BW42" s="13"/>
      <c r="BX42" s="13"/>
      <c r="BY42" s="13"/>
      <c r="BZ42" s="13"/>
      <c r="CA42" s="13"/>
      <c r="CB42" s="13"/>
      <c r="CC42" s="13"/>
      <c r="CD42" s="13"/>
      <c r="CE42" s="13"/>
      <c r="CF42" s="13"/>
    </row>
    <row r="43" s="23" customFormat="true" ht="15" hidden="false" customHeight="true" outlineLevel="0" collapsed="false">
      <c r="A43" s="22" t="s">
        <v>482</v>
      </c>
      <c r="B43" s="22" t="n">
        <v>0</v>
      </c>
      <c r="C43" s="22"/>
      <c r="D43" s="22"/>
      <c r="E43" s="22" t="s">
        <v>238</v>
      </c>
      <c r="F43" s="22" t="s">
        <v>444</v>
      </c>
      <c r="G43" s="22"/>
      <c r="H43" s="22"/>
      <c r="I43" s="22"/>
      <c r="J43" s="22"/>
      <c r="K43" s="22"/>
      <c r="L43" s="22"/>
      <c r="M43" s="22"/>
      <c r="N43" s="22"/>
      <c r="O43" s="22" t="s">
        <v>483</v>
      </c>
      <c r="P43" s="22"/>
      <c r="Q43" s="22"/>
      <c r="R43" s="22"/>
      <c r="S43" s="22"/>
      <c r="T43" s="22"/>
      <c r="U43" s="22"/>
      <c r="V43" s="22" t="s">
        <v>160</v>
      </c>
      <c r="W43" s="22" t="s">
        <v>161</v>
      </c>
      <c r="X43" s="22" t="s">
        <v>162</v>
      </c>
      <c r="Y43" s="22"/>
      <c r="Z43" s="22" t="s">
        <v>163</v>
      </c>
      <c r="AA43" s="22" t="s">
        <v>484</v>
      </c>
      <c r="AB43" s="13"/>
      <c r="AC43" s="13"/>
      <c r="AD43" s="13"/>
      <c r="AE43" s="14" t="s">
        <v>267</v>
      </c>
      <c r="AF43" s="14" t="s">
        <v>267</v>
      </c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4"/>
      <c r="AZ43" s="13"/>
      <c r="BB43" s="20"/>
      <c r="BC43" s="20"/>
      <c r="BD43" s="20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17"/>
      <c r="BW43" s="13"/>
      <c r="BX43" s="13"/>
      <c r="BY43" s="13"/>
      <c r="BZ43" s="13"/>
      <c r="CA43" s="13"/>
      <c r="CB43" s="13"/>
      <c r="CC43" s="13"/>
      <c r="CD43" s="13"/>
      <c r="CE43" s="13"/>
      <c r="CF43" s="13"/>
    </row>
    <row r="44" s="23" customFormat="true" ht="15" hidden="false" customHeight="true" outlineLevel="0" collapsed="false">
      <c r="A44" s="22" t="s">
        <v>485</v>
      </c>
      <c r="B44" s="22" t="n">
        <v>0</v>
      </c>
      <c r="C44" s="22"/>
      <c r="D44" s="22"/>
      <c r="E44" s="22" t="s">
        <v>238</v>
      </c>
      <c r="F44" s="22" t="s">
        <v>444</v>
      </c>
      <c r="G44" s="22"/>
      <c r="H44" s="22"/>
      <c r="I44" s="22"/>
      <c r="J44" s="22"/>
      <c r="K44" s="22"/>
      <c r="L44" s="22"/>
      <c r="M44" s="22"/>
      <c r="N44" s="22"/>
      <c r="O44" s="22" t="s">
        <v>486</v>
      </c>
      <c r="P44" s="22"/>
      <c r="Q44" s="22"/>
      <c r="R44" s="22"/>
      <c r="S44" s="22"/>
      <c r="T44" s="22"/>
      <c r="U44" s="22"/>
      <c r="V44" s="22" t="s">
        <v>160</v>
      </c>
      <c r="W44" s="22" t="s">
        <v>161</v>
      </c>
      <c r="X44" s="22" t="s">
        <v>162</v>
      </c>
      <c r="Y44" s="22"/>
      <c r="Z44" s="22" t="s">
        <v>163</v>
      </c>
      <c r="AA44" s="22" t="s">
        <v>487</v>
      </c>
      <c r="AB44" s="13" t="s">
        <v>488</v>
      </c>
      <c r="AC44" s="13" t="s">
        <v>489</v>
      </c>
      <c r="AD44" s="13" t="s">
        <v>490</v>
      </c>
      <c r="AE44" s="14" t="s">
        <v>267</v>
      </c>
      <c r="AF44" s="14" t="s">
        <v>267</v>
      </c>
      <c r="AG44" s="13"/>
      <c r="AH44" s="13"/>
      <c r="AI44" s="13"/>
      <c r="AJ44" s="13"/>
      <c r="AK44" s="13"/>
      <c r="AL44" s="13"/>
      <c r="AM44" s="13"/>
      <c r="AN44" s="13"/>
      <c r="AO44" s="13" t="s">
        <v>267</v>
      </c>
      <c r="AP44" s="13" t="s">
        <v>267</v>
      </c>
      <c r="AQ44" s="13" t="s">
        <v>491</v>
      </c>
      <c r="AR44" s="13" t="s">
        <v>492</v>
      </c>
      <c r="AS44" s="13" t="s">
        <v>493</v>
      </c>
      <c r="AT44" s="13"/>
      <c r="AU44" s="13"/>
      <c r="AV44" s="13"/>
      <c r="AW44" s="13"/>
      <c r="AX44" s="13"/>
      <c r="AY44" s="14"/>
      <c r="AZ44" s="13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17"/>
      <c r="BW44" s="13"/>
      <c r="BX44" s="13"/>
      <c r="BY44" s="13"/>
      <c r="BZ44" s="13"/>
      <c r="CA44" s="13"/>
      <c r="CB44" s="13"/>
      <c r="CC44" s="13"/>
      <c r="CD44" s="13"/>
      <c r="CE44" s="13"/>
      <c r="CF44" s="13"/>
    </row>
    <row r="45" s="23" customFormat="true" ht="15" hidden="false" customHeight="true" outlineLevel="0" collapsed="false">
      <c r="A45" s="30" t="s">
        <v>494</v>
      </c>
      <c r="B45" s="30" t="n">
        <v>0</v>
      </c>
      <c r="C45" s="30"/>
      <c r="D45" s="30"/>
      <c r="E45" s="30" t="s">
        <v>238</v>
      </c>
      <c r="F45" s="30" t="s">
        <v>444</v>
      </c>
      <c r="G45" s="30"/>
      <c r="H45" s="30"/>
      <c r="I45" s="30"/>
      <c r="J45" s="30"/>
      <c r="K45" s="30"/>
      <c r="L45" s="30"/>
      <c r="M45" s="30"/>
      <c r="N45" s="30"/>
      <c r="O45" s="30" t="s">
        <v>495</v>
      </c>
      <c r="P45" s="30"/>
      <c r="Q45" s="30"/>
      <c r="R45" s="30"/>
      <c r="S45" s="30"/>
      <c r="T45" s="30"/>
      <c r="U45" s="30"/>
      <c r="V45" s="30" t="s">
        <v>160</v>
      </c>
      <c r="W45" s="30" t="s">
        <v>161</v>
      </c>
      <c r="X45" s="30" t="s">
        <v>162</v>
      </c>
      <c r="Y45" s="30"/>
      <c r="Z45" s="30" t="s">
        <v>163</v>
      </c>
      <c r="AA45" s="30" t="s">
        <v>496</v>
      </c>
      <c r="AB45" s="13" t="s">
        <v>497</v>
      </c>
      <c r="AC45" s="13" t="s">
        <v>498</v>
      </c>
      <c r="AD45" s="13" t="s">
        <v>499</v>
      </c>
      <c r="AE45" s="13" t="s">
        <v>500</v>
      </c>
      <c r="AF45" s="13" t="s">
        <v>500</v>
      </c>
      <c r="AG45" s="13" t="s">
        <v>501</v>
      </c>
      <c r="AH45" s="13" t="s">
        <v>502</v>
      </c>
      <c r="AI45" s="13" t="s">
        <v>503</v>
      </c>
      <c r="AJ45" s="13" t="s">
        <v>504</v>
      </c>
      <c r="AK45" s="13" t="s">
        <v>504</v>
      </c>
      <c r="AL45" s="13" t="s">
        <v>505</v>
      </c>
      <c r="AM45" s="13" t="s">
        <v>506</v>
      </c>
      <c r="AN45" s="13" t="s">
        <v>507</v>
      </c>
      <c r="AO45" s="13" t="s">
        <v>508</v>
      </c>
      <c r="AP45" s="13" t="s">
        <v>508</v>
      </c>
      <c r="AQ45" s="13" t="s">
        <v>509</v>
      </c>
      <c r="AR45" s="13" t="s">
        <v>510</v>
      </c>
      <c r="AS45" s="13" t="s">
        <v>511</v>
      </c>
      <c r="AT45" s="13"/>
      <c r="AU45" s="13"/>
      <c r="AV45" s="13" t="n">
        <v>1691</v>
      </c>
      <c r="AW45" s="13" t="n">
        <v>2083</v>
      </c>
      <c r="AX45" s="13" t="n">
        <v>2143</v>
      </c>
      <c r="AY45" s="14"/>
      <c r="AZ45" s="13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17"/>
      <c r="BW45" s="13"/>
      <c r="BX45" s="13"/>
      <c r="BY45" s="13"/>
      <c r="BZ45" s="13"/>
      <c r="CA45" s="13"/>
      <c r="CB45" s="13"/>
      <c r="CC45" s="13"/>
      <c r="CD45" s="13"/>
      <c r="CE45" s="13"/>
      <c r="CF45" s="13"/>
    </row>
    <row r="46" s="19" customFormat="true" ht="15" hidden="false" customHeight="true" outlineLevel="0" collapsed="false">
      <c r="A46" s="19" t="s">
        <v>512</v>
      </c>
      <c r="B46" s="19" t="n">
        <v>0</v>
      </c>
      <c r="D46" s="19" t="s">
        <v>269</v>
      </c>
      <c r="F46" s="19" t="s">
        <v>444</v>
      </c>
      <c r="O46" s="19" t="s">
        <v>513</v>
      </c>
      <c r="V46" s="19" t="s">
        <v>160</v>
      </c>
      <c r="W46" s="19" t="s">
        <v>161</v>
      </c>
      <c r="X46" s="19" t="s">
        <v>162</v>
      </c>
      <c r="Z46" s="19" t="s">
        <v>163</v>
      </c>
      <c r="AA46" s="19" t="s">
        <v>514</v>
      </c>
      <c r="AB46" s="13" t="s">
        <v>515</v>
      </c>
      <c r="AC46" s="13" t="s">
        <v>516</v>
      </c>
      <c r="AD46" s="13" t="s">
        <v>517</v>
      </c>
      <c r="AE46" s="13" t="s">
        <v>518</v>
      </c>
      <c r="AF46" s="13" t="s">
        <v>518</v>
      </c>
      <c r="AG46" s="13" t="s">
        <v>519</v>
      </c>
      <c r="AH46" s="13" t="s">
        <v>520</v>
      </c>
      <c r="AI46" s="13" t="s">
        <v>521</v>
      </c>
      <c r="AJ46" s="13" t="s">
        <v>522</v>
      </c>
      <c r="AK46" s="13" t="s">
        <v>522</v>
      </c>
      <c r="AL46" s="13" t="s">
        <v>523</v>
      </c>
      <c r="AM46" s="13" t="s">
        <v>524</v>
      </c>
      <c r="AN46" s="13" t="s">
        <v>525</v>
      </c>
      <c r="AO46" s="13" t="s">
        <v>526</v>
      </c>
      <c r="AP46" s="13" t="s">
        <v>526</v>
      </c>
      <c r="AQ46" s="13" t="s">
        <v>527</v>
      </c>
      <c r="AR46" s="13" t="s">
        <v>528</v>
      </c>
      <c r="AS46" s="13" t="s">
        <v>529</v>
      </c>
      <c r="AT46" s="13" t="n">
        <v>10067</v>
      </c>
      <c r="AU46" s="13" t="n">
        <v>10067</v>
      </c>
      <c r="AV46" s="13" t="n">
        <v>7895</v>
      </c>
      <c r="AW46" s="13" t="n">
        <v>8469</v>
      </c>
      <c r="AX46" s="13" t="n">
        <v>8022</v>
      </c>
      <c r="AY46" s="14" t="n">
        <v>11255</v>
      </c>
      <c r="AZ46" s="13" t="n">
        <v>11255</v>
      </c>
      <c r="BA46" s="15" t="n">
        <v>10488</v>
      </c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17"/>
      <c r="BW46" s="13"/>
      <c r="BX46" s="13"/>
      <c r="BY46" s="13"/>
      <c r="BZ46" s="13"/>
      <c r="CA46" s="13"/>
      <c r="CB46" s="13"/>
      <c r="CC46" s="13"/>
      <c r="CD46" s="13"/>
      <c r="CE46" s="13"/>
      <c r="CF46" s="13"/>
    </row>
    <row r="47" s="19" customFormat="true" ht="15" hidden="false" customHeight="true" outlineLevel="0" collapsed="false">
      <c r="A47" s="19" t="s">
        <v>530</v>
      </c>
      <c r="B47" s="19" t="n">
        <v>0</v>
      </c>
      <c r="F47" s="19" t="s">
        <v>441</v>
      </c>
      <c r="O47" s="19" t="s">
        <v>531</v>
      </c>
      <c r="V47" s="19" t="s">
        <v>160</v>
      </c>
      <c r="W47" s="19" t="s">
        <v>161</v>
      </c>
      <c r="X47" s="19" t="s">
        <v>162</v>
      </c>
      <c r="Z47" s="19" t="s">
        <v>163</v>
      </c>
      <c r="AA47" s="19" t="s">
        <v>532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 t="s">
        <v>533</v>
      </c>
      <c r="AP47" s="13" t="s">
        <v>533</v>
      </c>
      <c r="AQ47" s="13"/>
      <c r="AR47" s="13"/>
      <c r="AS47" s="13"/>
      <c r="AT47" s="13" t="n">
        <v>695</v>
      </c>
      <c r="AU47" s="13" t="n">
        <v>695</v>
      </c>
      <c r="AV47" s="13" t="n">
        <v>3172</v>
      </c>
      <c r="AW47" s="13" t="n">
        <v>3173</v>
      </c>
      <c r="AX47" s="13" t="n">
        <v>3173</v>
      </c>
      <c r="AY47" s="14" t="n">
        <v>3173</v>
      </c>
      <c r="AZ47" s="13" t="n">
        <v>3173</v>
      </c>
      <c r="BA47" s="15" t="n">
        <v>3173</v>
      </c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1"/>
      <c r="BR47" s="21"/>
      <c r="BS47" s="21"/>
      <c r="BT47" s="21"/>
      <c r="BU47" s="21"/>
      <c r="BV47" s="17"/>
      <c r="BW47" s="13"/>
      <c r="BX47" s="13"/>
      <c r="BY47" s="13"/>
      <c r="BZ47" s="13"/>
      <c r="CA47" s="13"/>
      <c r="CB47" s="13"/>
      <c r="CC47" s="13"/>
      <c r="CD47" s="13"/>
      <c r="CE47" s="13"/>
      <c r="CF47" s="13"/>
    </row>
    <row r="48" customFormat="false" ht="15" hidden="false" customHeight="true" outlineLevel="0" collapsed="false">
      <c r="A48" s="24" t="s">
        <v>534</v>
      </c>
      <c r="B48" s="24"/>
      <c r="C48" s="24"/>
      <c r="D48" s="24"/>
      <c r="E48" s="24"/>
      <c r="F48" s="24" t="s">
        <v>441</v>
      </c>
      <c r="G48" s="24"/>
      <c r="H48" s="24"/>
      <c r="I48" s="24"/>
      <c r="J48" s="24"/>
      <c r="K48" s="24"/>
      <c r="L48" s="24"/>
      <c r="M48" s="24"/>
      <c r="N48" s="24"/>
      <c r="O48" s="24" t="s">
        <v>535</v>
      </c>
      <c r="P48" s="24"/>
      <c r="Q48" s="24"/>
      <c r="R48" s="24"/>
      <c r="S48" s="24"/>
      <c r="T48" s="24" t="s">
        <v>307</v>
      </c>
      <c r="U48" s="24"/>
      <c r="V48" s="24" t="s">
        <v>160</v>
      </c>
      <c r="W48" s="24" t="s">
        <v>161</v>
      </c>
      <c r="X48" s="24" t="s">
        <v>162</v>
      </c>
      <c r="Y48" s="24"/>
      <c r="Z48" s="24" t="s">
        <v>163</v>
      </c>
      <c r="AA48" s="31" t="s">
        <v>536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4"/>
      <c r="AZ48" s="17"/>
      <c r="BA48" s="15" t="n">
        <v>2383</v>
      </c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</row>
    <row r="49" s="19" customFormat="true" ht="15" hidden="false" customHeight="true" outlineLevel="0" collapsed="false">
      <c r="A49" s="19" t="s">
        <v>537</v>
      </c>
      <c r="B49" s="19" t="n">
        <v>0</v>
      </c>
      <c r="F49" s="19" t="s">
        <v>441</v>
      </c>
      <c r="O49" s="19" t="s">
        <v>538</v>
      </c>
      <c r="V49" s="19" t="s">
        <v>160</v>
      </c>
      <c r="W49" s="19" t="s">
        <v>161</v>
      </c>
      <c r="X49" s="19" t="s">
        <v>162</v>
      </c>
      <c r="Z49" s="19" t="s">
        <v>163</v>
      </c>
      <c r="AA49" s="19" t="s">
        <v>539</v>
      </c>
      <c r="AB49" s="13" t="s">
        <v>540</v>
      </c>
      <c r="AC49" s="13" t="s">
        <v>541</v>
      </c>
      <c r="AD49" s="13" t="s">
        <v>542</v>
      </c>
      <c r="AE49" s="13" t="s">
        <v>543</v>
      </c>
      <c r="AF49" s="13" t="s">
        <v>543</v>
      </c>
      <c r="AG49" s="13" t="s">
        <v>544</v>
      </c>
      <c r="AH49" s="13" t="s">
        <v>545</v>
      </c>
      <c r="AI49" s="13" t="s">
        <v>546</v>
      </c>
      <c r="AJ49" s="13" t="s">
        <v>547</v>
      </c>
      <c r="AK49" s="13" t="s">
        <v>547</v>
      </c>
      <c r="AL49" s="13" t="s">
        <v>548</v>
      </c>
      <c r="AM49" s="13" t="s">
        <v>549</v>
      </c>
      <c r="AN49" s="13" t="s">
        <v>550</v>
      </c>
      <c r="AO49" s="13" t="s">
        <v>551</v>
      </c>
      <c r="AP49" s="13" t="s">
        <v>551</v>
      </c>
      <c r="AQ49" s="13" t="s">
        <v>552</v>
      </c>
      <c r="AR49" s="13" t="s">
        <v>553</v>
      </c>
      <c r="AS49" s="13" t="s">
        <v>554</v>
      </c>
      <c r="AT49" s="13" t="n">
        <v>846</v>
      </c>
      <c r="AU49" s="13" t="n">
        <v>846</v>
      </c>
      <c r="AV49" s="13" t="n">
        <v>836</v>
      </c>
      <c r="AW49" s="13" t="n">
        <v>653</v>
      </c>
      <c r="AX49" s="13" t="n">
        <v>700</v>
      </c>
      <c r="AY49" s="14" t="n">
        <v>704</v>
      </c>
      <c r="AZ49" s="13" t="n">
        <v>704</v>
      </c>
      <c r="BA49" s="15" t="n">
        <v>664</v>
      </c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17"/>
      <c r="BW49" s="13"/>
      <c r="BX49" s="13"/>
      <c r="BY49" s="13"/>
      <c r="BZ49" s="13"/>
      <c r="CA49" s="13"/>
      <c r="CB49" s="13"/>
      <c r="CC49" s="13"/>
      <c r="CD49" s="13"/>
      <c r="CE49" s="13"/>
      <c r="CF49" s="13"/>
    </row>
    <row r="50" s="27" customFormat="true" ht="15" hidden="false" customHeight="true" outlineLevel="0" collapsed="false">
      <c r="A50" s="22" t="s">
        <v>555</v>
      </c>
      <c r="B50" s="22" t="n">
        <v>0</v>
      </c>
      <c r="C50" s="22"/>
      <c r="D50" s="22"/>
      <c r="E50" s="22" t="s">
        <v>238</v>
      </c>
      <c r="F50" s="22" t="s">
        <v>441</v>
      </c>
      <c r="G50" s="22"/>
      <c r="H50" s="22"/>
      <c r="I50" s="22"/>
      <c r="J50" s="22"/>
      <c r="K50" s="22"/>
      <c r="L50" s="22"/>
      <c r="M50" s="22"/>
      <c r="N50" s="22"/>
      <c r="O50" s="22" t="s">
        <v>531</v>
      </c>
      <c r="P50" s="22"/>
      <c r="Q50" s="22"/>
      <c r="R50" s="22"/>
      <c r="S50" s="22"/>
      <c r="T50" s="22"/>
      <c r="U50" s="22"/>
      <c r="V50" s="22" t="s">
        <v>160</v>
      </c>
      <c r="W50" s="22" t="s">
        <v>161</v>
      </c>
      <c r="X50" s="22" t="s">
        <v>162</v>
      </c>
      <c r="Y50" s="22"/>
      <c r="Z50" s="22" t="s">
        <v>163</v>
      </c>
      <c r="AA50" s="22" t="s">
        <v>556</v>
      </c>
      <c r="AB50" s="13" t="s">
        <v>557</v>
      </c>
      <c r="AC50" s="13" t="s">
        <v>558</v>
      </c>
      <c r="AD50" s="13" t="s">
        <v>267</v>
      </c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4"/>
      <c r="AZ50" s="13"/>
      <c r="BA50" s="23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1"/>
      <c r="BS50" s="21"/>
      <c r="BT50" s="21"/>
      <c r="BU50" s="21"/>
      <c r="BV50" s="17"/>
      <c r="BW50" s="13"/>
      <c r="BX50" s="13"/>
      <c r="BY50" s="13"/>
      <c r="BZ50" s="13"/>
      <c r="CA50" s="13"/>
      <c r="CB50" s="13"/>
      <c r="CC50" s="13"/>
      <c r="CD50" s="13"/>
      <c r="CE50" s="13"/>
      <c r="CF50" s="13"/>
    </row>
    <row r="51" s="23" customFormat="true" ht="15" hidden="false" customHeight="true" outlineLevel="0" collapsed="false">
      <c r="A51" s="22" t="s">
        <v>559</v>
      </c>
      <c r="B51" s="22" t="n">
        <v>0</v>
      </c>
      <c r="C51" s="22"/>
      <c r="D51" s="22"/>
      <c r="E51" s="22" t="s">
        <v>238</v>
      </c>
      <c r="F51" s="22" t="s">
        <v>441</v>
      </c>
      <c r="G51" s="22"/>
      <c r="H51" s="22"/>
      <c r="I51" s="22"/>
      <c r="J51" s="22"/>
      <c r="K51" s="22"/>
      <c r="L51" s="22"/>
      <c r="M51" s="22"/>
      <c r="N51" s="22"/>
      <c r="O51" s="22" t="s">
        <v>560</v>
      </c>
      <c r="P51" s="22"/>
      <c r="Q51" s="22"/>
      <c r="R51" s="22"/>
      <c r="S51" s="22"/>
      <c r="T51" s="22"/>
      <c r="U51" s="22"/>
      <c r="V51" s="22" t="s">
        <v>160</v>
      </c>
      <c r="W51" s="22" t="s">
        <v>161</v>
      </c>
      <c r="X51" s="22" t="s">
        <v>162</v>
      </c>
      <c r="Y51" s="22"/>
      <c r="Z51" s="22" t="s">
        <v>163</v>
      </c>
      <c r="AA51" s="22" t="s">
        <v>561</v>
      </c>
      <c r="AB51" s="13" t="s">
        <v>562</v>
      </c>
      <c r="AC51" s="13" t="s">
        <v>563</v>
      </c>
      <c r="AD51" s="13" t="s">
        <v>564</v>
      </c>
      <c r="AE51" s="13" t="s">
        <v>565</v>
      </c>
      <c r="AF51" s="13" t="s">
        <v>565</v>
      </c>
      <c r="AG51" s="13" t="s">
        <v>566</v>
      </c>
      <c r="AH51" s="13" t="s">
        <v>567</v>
      </c>
      <c r="AI51" s="13" t="s">
        <v>568</v>
      </c>
      <c r="AJ51" s="13" t="s">
        <v>569</v>
      </c>
      <c r="AK51" s="13" t="s">
        <v>569</v>
      </c>
      <c r="AL51" s="13" t="s">
        <v>570</v>
      </c>
      <c r="AM51" s="13" t="s">
        <v>571</v>
      </c>
      <c r="AN51" s="13" t="s">
        <v>572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4"/>
      <c r="AZ51" s="13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17"/>
      <c r="BW51" s="13"/>
      <c r="BX51" s="13"/>
      <c r="BY51" s="13"/>
      <c r="BZ51" s="13"/>
      <c r="CA51" s="13"/>
      <c r="CB51" s="13"/>
      <c r="CC51" s="13"/>
      <c r="CD51" s="13"/>
      <c r="CE51" s="13"/>
      <c r="CF51" s="13"/>
    </row>
    <row r="52" s="23" customFormat="true" ht="15" hidden="false" customHeight="true" outlineLevel="0" collapsed="false">
      <c r="A52" s="22" t="s">
        <v>573</v>
      </c>
      <c r="B52" s="22" t="n">
        <v>0</v>
      </c>
      <c r="C52" s="22"/>
      <c r="D52" s="22"/>
      <c r="E52" s="22" t="s">
        <v>238</v>
      </c>
      <c r="F52" s="22" t="s">
        <v>441</v>
      </c>
      <c r="G52" s="22"/>
      <c r="H52" s="22"/>
      <c r="I52" s="22"/>
      <c r="J52" s="22"/>
      <c r="K52" s="22"/>
      <c r="L52" s="22"/>
      <c r="M52" s="22"/>
      <c r="N52" s="22"/>
      <c r="O52" s="22" t="s">
        <v>574</v>
      </c>
      <c r="P52" s="22"/>
      <c r="Q52" s="22"/>
      <c r="R52" s="22"/>
      <c r="S52" s="22"/>
      <c r="T52" s="22"/>
      <c r="U52" s="22"/>
      <c r="V52" s="22" t="s">
        <v>160</v>
      </c>
      <c r="W52" s="22" t="s">
        <v>161</v>
      </c>
      <c r="X52" s="22" t="s">
        <v>162</v>
      </c>
      <c r="Y52" s="22"/>
      <c r="Z52" s="22" t="s">
        <v>163</v>
      </c>
      <c r="AA52" s="22" t="s">
        <v>575</v>
      </c>
      <c r="AB52" s="13"/>
      <c r="AC52" s="13"/>
      <c r="AD52" s="13" t="s">
        <v>576</v>
      </c>
      <c r="AE52" s="14" t="s">
        <v>576</v>
      </c>
      <c r="AF52" s="14" t="s">
        <v>576</v>
      </c>
      <c r="AG52" s="14" t="s">
        <v>267</v>
      </c>
      <c r="AH52" s="14" t="s">
        <v>267</v>
      </c>
      <c r="AI52" s="14" t="s">
        <v>267</v>
      </c>
      <c r="AJ52" s="14" t="s">
        <v>267</v>
      </c>
      <c r="AK52" s="14" t="s">
        <v>267</v>
      </c>
      <c r="AL52" s="13"/>
      <c r="AM52" s="13"/>
      <c r="AN52" s="13"/>
      <c r="AO52" s="14"/>
      <c r="AP52" s="14"/>
      <c r="AQ52" s="14" t="s">
        <v>267</v>
      </c>
      <c r="AR52" s="14" t="s">
        <v>267</v>
      </c>
      <c r="AS52" s="14" t="s">
        <v>267</v>
      </c>
      <c r="AT52" s="13"/>
      <c r="AU52" s="13"/>
      <c r="AV52" s="13"/>
      <c r="AW52" s="13"/>
      <c r="AX52" s="13"/>
      <c r="AY52" s="14"/>
      <c r="AZ52" s="13"/>
      <c r="BB52" s="20"/>
      <c r="BC52" s="20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17"/>
      <c r="BW52" s="13"/>
      <c r="BX52" s="13"/>
      <c r="BY52" s="13"/>
      <c r="BZ52" s="13"/>
      <c r="CA52" s="13"/>
      <c r="CB52" s="13"/>
      <c r="CC52" s="13"/>
      <c r="CD52" s="13"/>
      <c r="CE52" s="13"/>
      <c r="CF52" s="13"/>
    </row>
    <row r="53" s="23" customFormat="true" ht="15" hidden="false" customHeight="true" outlineLevel="0" collapsed="false">
      <c r="A53" s="22" t="s">
        <v>577</v>
      </c>
      <c r="B53" s="22" t="n">
        <v>0</v>
      </c>
      <c r="C53" s="22"/>
      <c r="D53" s="22"/>
      <c r="E53" s="22" t="s">
        <v>238</v>
      </c>
      <c r="F53" s="22" t="s">
        <v>441</v>
      </c>
      <c r="G53" s="22"/>
      <c r="H53" s="22"/>
      <c r="I53" s="22"/>
      <c r="J53" s="22"/>
      <c r="K53" s="22"/>
      <c r="L53" s="22"/>
      <c r="M53" s="22"/>
      <c r="N53" s="22"/>
      <c r="O53" s="22" t="s">
        <v>578</v>
      </c>
      <c r="P53" s="22"/>
      <c r="Q53" s="22"/>
      <c r="R53" s="22"/>
      <c r="S53" s="22"/>
      <c r="T53" s="22"/>
      <c r="U53" s="22"/>
      <c r="V53" s="22" t="s">
        <v>160</v>
      </c>
      <c r="W53" s="22" t="s">
        <v>161</v>
      </c>
      <c r="X53" s="22" t="s">
        <v>162</v>
      </c>
      <c r="Y53" s="22"/>
      <c r="Z53" s="22" t="s">
        <v>163</v>
      </c>
      <c r="AA53" s="22" t="s">
        <v>579</v>
      </c>
      <c r="AB53" s="13"/>
      <c r="AC53" s="13"/>
      <c r="AD53" s="13"/>
      <c r="AE53" s="13" t="s">
        <v>267</v>
      </c>
      <c r="AF53" s="13" t="s">
        <v>267</v>
      </c>
      <c r="AG53" s="13" t="s">
        <v>580</v>
      </c>
      <c r="AH53" s="13" t="s">
        <v>581</v>
      </c>
      <c r="AI53" s="13" t="s">
        <v>582</v>
      </c>
      <c r="AJ53" s="13" t="s">
        <v>583</v>
      </c>
      <c r="AK53" s="13" t="s">
        <v>583</v>
      </c>
      <c r="AL53" s="13" t="s">
        <v>584</v>
      </c>
      <c r="AM53" s="13" t="s">
        <v>585</v>
      </c>
      <c r="AN53" s="13" t="s">
        <v>586</v>
      </c>
      <c r="AO53" s="13"/>
      <c r="AP53" s="13"/>
      <c r="AQ53" s="13" t="s">
        <v>587</v>
      </c>
      <c r="AR53" s="13" t="s">
        <v>588</v>
      </c>
      <c r="AS53" s="13" t="s">
        <v>589</v>
      </c>
      <c r="AT53" s="13"/>
      <c r="AU53" s="13"/>
      <c r="AV53" s="13"/>
      <c r="AW53" s="13"/>
      <c r="AX53" s="13"/>
      <c r="AY53" s="14"/>
      <c r="AZ53" s="13"/>
      <c r="BB53" s="20"/>
      <c r="BC53" s="20"/>
      <c r="BD53" s="20"/>
      <c r="BE53" s="20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17"/>
      <c r="BW53" s="13"/>
      <c r="BX53" s="13"/>
      <c r="BY53" s="13"/>
      <c r="BZ53" s="13"/>
      <c r="CA53" s="13"/>
      <c r="CB53" s="13"/>
      <c r="CC53" s="13"/>
      <c r="CD53" s="13"/>
      <c r="CE53" s="13"/>
      <c r="CF53" s="13"/>
    </row>
    <row r="54" s="23" customFormat="true" ht="15" hidden="false" customHeight="true" outlineLevel="0" collapsed="false">
      <c r="A54" s="22" t="s">
        <v>590</v>
      </c>
      <c r="B54" s="22" t="n">
        <v>0</v>
      </c>
      <c r="C54" s="22"/>
      <c r="D54" s="22"/>
      <c r="E54" s="22" t="s">
        <v>238</v>
      </c>
      <c r="F54" s="22" t="s">
        <v>441</v>
      </c>
      <c r="G54" s="22"/>
      <c r="H54" s="22"/>
      <c r="I54" s="22"/>
      <c r="J54" s="22"/>
      <c r="K54" s="22"/>
      <c r="L54" s="22"/>
      <c r="M54" s="22"/>
      <c r="N54" s="22"/>
      <c r="O54" s="22" t="s">
        <v>591</v>
      </c>
      <c r="P54" s="22"/>
      <c r="Q54" s="22"/>
      <c r="R54" s="22"/>
      <c r="S54" s="22"/>
      <c r="T54" s="22"/>
      <c r="U54" s="22"/>
      <c r="V54" s="22" t="s">
        <v>160</v>
      </c>
      <c r="W54" s="22" t="s">
        <v>161</v>
      </c>
      <c r="X54" s="22" t="s">
        <v>162</v>
      </c>
      <c r="Y54" s="22"/>
      <c r="Z54" s="22" t="s">
        <v>163</v>
      </c>
      <c r="AA54" s="22" t="s">
        <v>592</v>
      </c>
      <c r="AB54" s="13"/>
      <c r="AC54" s="13"/>
      <c r="AD54" s="13"/>
      <c r="AE54" s="14" t="s">
        <v>267</v>
      </c>
      <c r="AF54" s="14" t="s">
        <v>267</v>
      </c>
      <c r="AG54" s="13"/>
      <c r="AH54" s="13"/>
      <c r="AI54" s="13"/>
      <c r="AJ54" s="13" t="s">
        <v>267</v>
      </c>
      <c r="AK54" s="13" t="s">
        <v>267</v>
      </c>
      <c r="AL54" s="13"/>
      <c r="AM54" s="13" t="s">
        <v>593</v>
      </c>
      <c r="AN54" s="13" t="s">
        <v>594</v>
      </c>
      <c r="AO54" s="13"/>
      <c r="AP54" s="13"/>
      <c r="AQ54" s="13" t="s">
        <v>595</v>
      </c>
      <c r="AR54" s="13" t="s">
        <v>596</v>
      </c>
      <c r="AS54" s="13" t="s">
        <v>597</v>
      </c>
      <c r="AT54" s="13"/>
      <c r="AU54" s="13"/>
      <c r="AV54" s="13"/>
      <c r="AW54" s="13"/>
      <c r="AX54" s="13"/>
      <c r="AY54" s="14"/>
      <c r="AZ54" s="13"/>
      <c r="BB54" s="20"/>
      <c r="BC54" s="20"/>
      <c r="BD54" s="20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17"/>
      <c r="BW54" s="13"/>
      <c r="BX54" s="13"/>
      <c r="BY54" s="13"/>
      <c r="BZ54" s="13"/>
      <c r="CA54" s="13"/>
      <c r="CB54" s="13"/>
      <c r="CC54" s="13"/>
      <c r="CD54" s="13"/>
      <c r="CE54" s="13"/>
      <c r="CF54" s="13"/>
    </row>
    <row r="55" s="19" customFormat="true" ht="15" hidden="false" customHeight="true" outlineLevel="0" collapsed="false">
      <c r="A55" s="19" t="s">
        <v>598</v>
      </c>
      <c r="B55" s="19" t="n">
        <v>0</v>
      </c>
      <c r="D55" s="19" t="s">
        <v>269</v>
      </c>
      <c r="F55" s="19" t="s">
        <v>441</v>
      </c>
      <c r="O55" s="19" t="s">
        <v>599</v>
      </c>
      <c r="V55" s="19" t="s">
        <v>160</v>
      </c>
      <c r="W55" s="19" t="s">
        <v>161</v>
      </c>
      <c r="X55" s="19" t="s">
        <v>162</v>
      </c>
      <c r="Z55" s="19" t="s">
        <v>163</v>
      </c>
      <c r="AA55" s="19" t="s">
        <v>600</v>
      </c>
      <c r="AB55" s="13" t="s">
        <v>601</v>
      </c>
      <c r="AC55" s="13" t="s">
        <v>602</v>
      </c>
      <c r="AD55" s="13" t="s">
        <v>603</v>
      </c>
      <c r="AE55" s="13" t="s">
        <v>604</v>
      </c>
      <c r="AF55" s="13" t="s">
        <v>604</v>
      </c>
      <c r="AG55" s="13" t="s">
        <v>605</v>
      </c>
      <c r="AH55" s="13" t="s">
        <v>606</v>
      </c>
      <c r="AI55" s="13" t="s">
        <v>607</v>
      </c>
      <c r="AJ55" s="13" t="s">
        <v>608</v>
      </c>
      <c r="AK55" s="13" t="s">
        <v>608</v>
      </c>
      <c r="AL55" s="13" t="s">
        <v>609</v>
      </c>
      <c r="AM55" s="13" t="s">
        <v>610</v>
      </c>
      <c r="AN55" s="13" t="s">
        <v>611</v>
      </c>
      <c r="AO55" s="13" t="s">
        <v>612</v>
      </c>
      <c r="AP55" s="13" t="s">
        <v>612</v>
      </c>
      <c r="AQ55" s="13" t="s">
        <v>613</v>
      </c>
      <c r="AR55" s="13" t="s">
        <v>614</v>
      </c>
      <c r="AS55" s="13" t="s">
        <v>615</v>
      </c>
      <c r="AT55" s="13" t="n">
        <v>11608</v>
      </c>
      <c r="AU55" s="13" t="n">
        <v>11608</v>
      </c>
      <c r="AV55" s="13" t="n">
        <v>11903</v>
      </c>
      <c r="AW55" s="13" t="n">
        <v>12295</v>
      </c>
      <c r="AX55" s="13" t="n">
        <v>11895</v>
      </c>
      <c r="AY55" s="14" t="n">
        <v>15132</v>
      </c>
      <c r="AZ55" s="13" t="n">
        <v>15132</v>
      </c>
      <c r="BA55" s="15" t="n">
        <v>16708</v>
      </c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17"/>
      <c r="BW55" s="13"/>
      <c r="BX55" s="13"/>
      <c r="BY55" s="13"/>
      <c r="BZ55" s="13"/>
      <c r="CA55" s="13"/>
      <c r="CB55" s="13"/>
      <c r="CC55" s="13"/>
      <c r="CD55" s="13"/>
      <c r="CE55" s="13"/>
      <c r="CF55" s="13"/>
    </row>
    <row r="56" s="12" customFormat="true" ht="15" hidden="false" customHeight="true" outlineLevel="0" collapsed="false">
      <c r="A56" s="9" t="s">
        <v>616</v>
      </c>
      <c r="B56" s="9" t="n">
        <v>0</v>
      </c>
      <c r="C56" s="9"/>
      <c r="D56" s="9"/>
      <c r="E56" s="9"/>
      <c r="F56" s="9" t="s">
        <v>441</v>
      </c>
      <c r="G56" s="9"/>
      <c r="H56" s="9"/>
      <c r="I56" s="9"/>
      <c r="J56" s="9"/>
      <c r="K56" s="9"/>
      <c r="L56" s="9"/>
      <c r="M56" s="9"/>
      <c r="N56" s="9"/>
      <c r="O56" s="9" t="s">
        <v>617</v>
      </c>
      <c r="P56" s="9"/>
      <c r="Q56" s="9"/>
      <c r="R56" s="9"/>
      <c r="S56" s="9"/>
      <c r="T56" s="9"/>
      <c r="U56" s="9"/>
      <c r="V56" s="9" t="s">
        <v>153</v>
      </c>
      <c r="W56" s="9"/>
      <c r="X56" s="9"/>
      <c r="Y56" s="9"/>
      <c r="Z56" s="9"/>
      <c r="AA56" s="9" t="s">
        <v>618</v>
      </c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6"/>
      <c r="AZ56" s="25"/>
      <c r="BA56" s="27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9"/>
      <c r="BW56" s="25"/>
      <c r="BX56" s="25"/>
      <c r="BY56" s="25"/>
      <c r="BZ56" s="25"/>
      <c r="CA56" s="25"/>
      <c r="CB56" s="25"/>
      <c r="CC56" s="25"/>
      <c r="CD56" s="25"/>
      <c r="CE56" s="25"/>
      <c r="CF56" s="25"/>
    </row>
    <row r="57" s="23" customFormat="true" ht="15" hidden="false" customHeight="true" outlineLevel="0" collapsed="false">
      <c r="A57" s="22" t="s">
        <v>619</v>
      </c>
      <c r="B57" s="22" t="n">
        <v>0</v>
      </c>
      <c r="C57" s="22"/>
      <c r="D57" s="22"/>
      <c r="E57" s="22" t="s">
        <v>238</v>
      </c>
      <c r="F57" s="22" t="s">
        <v>441</v>
      </c>
      <c r="G57" s="22"/>
      <c r="H57" s="22"/>
      <c r="I57" s="22"/>
      <c r="J57" s="22"/>
      <c r="K57" s="22"/>
      <c r="L57" s="22"/>
      <c r="M57" s="22"/>
      <c r="N57" s="22"/>
      <c r="O57" s="22" t="s">
        <v>620</v>
      </c>
      <c r="P57" s="22"/>
      <c r="Q57" s="22"/>
      <c r="R57" s="22"/>
      <c r="S57" s="22"/>
      <c r="T57" s="22"/>
      <c r="U57" s="22"/>
      <c r="V57" s="22" t="s">
        <v>160</v>
      </c>
      <c r="W57" s="22" t="s">
        <v>161</v>
      </c>
      <c r="X57" s="22" t="s">
        <v>162</v>
      </c>
      <c r="Y57" s="22"/>
      <c r="Z57" s="22" t="s">
        <v>163</v>
      </c>
      <c r="AA57" s="22" t="s">
        <v>487</v>
      </c>
      <c r="AB57" s="13" t="s">
        <v>621</v>
      </c>
      <c r="AC57" s="13" t="s">
        <v>622</v>
      </c>
      <c r="AD57" s="13" t="s">
        <v>623</v>
      </c>
      <c r="AE57" s="13" t="s">
        <v>624</v>
      </c>
      <c r="AF57" s="13" t="s">
        <v>624</v>
      </c>
      <c r="AG57" s="13" t="s">
        <v>625</v>
      </c>
      <c r="AH57" s="13" t="s">
        <v>626</v>
      </c>
      <c r="AI57" s="13" t="s">
        <v>627</v>
      </c>
      <c r="AJ57" s="13" t="s">
        <v>628</v>
      </c>
      <c r="AK57" s="13" t="s">
        <v>628</v>
      </c>
      <c r="AL57" s="13" t="s">
        <v>629</v>
      </c>
      <c r="AM57" s="13" t="s">
        <v>630</v>
      </c>
      <c r="AN57" s="13" t="s">
        <v>631</v>
      </c>
      <c r="AO57" s="14"/>
      <c r="AP57" s="14"/>
      <c r="AQ57" s="14" t="s">
        <v>267</v>
      </c>
      <c r="AR57" s="14" t="s">
        <v>267</v>
      </c>
      <c r="AS57" s="14" t="s">
        <v>267</v>
      </c>
      <c r="AT57" s="13"/>
      <c r="AU57" s="13"/>
      <c r="AV57" s="13"/>
      <c r="AW57" s="13"/>
      <c r="AX57" s="13"/>
      <c r="AY57" s="14"/>
      <c r="AZ57" s="13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17"/>
      <c r="BW57" s="13"/>
      <c r="BX57" s="13"/>
      <c r="BY57" s="13"/>
      <c r="BZ57" s="13"/>
      <c r="CA57" s="13"/>
      <c r="CB57" s="13"/>
      <c r="CC57" s="13"/>
      <c r="CD57" s="13"/>
      <c r="CE57" s="13"/>
      <c r="CF57" s="13"/>
    </row>
    <row r="58" s="12" customFormat="true" ht="15" hidden="false" customHeight="true" outlineLevel="0" collapsed="false">
      <c r="A58" s="32" t="s">
        <v>632</v>
      </c>
      <c r="B58" s="32" t="n">
        <v>0</v>
      </c>
      <c r="C58" s="32"/>
      <c r="D58" s="32"/>
      <c r="E58" s="32" t="s">
        <v>238</v>
      </c>
      <c r="F58" s="32" t="s">
        <v>441</v>
      </c>
      <c r="G58" s="32"/>
      <c r="H58" s="32"/>
      <c r="I58" s="32"/>
      <c r="J58" s="32"/>
      <c r="K58" s="32"/>
      <c r="L58" s="32"/>
      <c r="M58" s="32"/>
      <c r="N58" s="32"/>
      <c r="O58" s="32" t="s">
        <v>633</v>
      </c>
      <c r="P58" s="32"/>
      <c r="Q58" s="32"/>
      <c r="R58" s="32"/>
      <c r="S58" s="32"/>
      <c r="T58" s="32"/>
      <c r="U58" s="32"/>
      <c r="V58" s="32" t="s">
        <v>153</v>
      </c>
      <c r="W58" s="32"/>
      <c r="X58" s="32"/>
      <c r="Y58" s="32"/>
      <c r="Z58" s="32"/>
      <c r="AA58" s="32" t="s">
        <v>634</v>
      </c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6"/>
      <c r="AZ58" s="25"/>
      <c r="BA58" s="27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28"/>
      <c r="BP58" s="28"/>
      <c r="BQ58" s="28"/>
      <c r="BR58" s="28"/>
      <c r="BS58" s="28"/>
      <c r="BT58" s="28"/>
      <c r="BU58" s="28"/>
      <c r="BV58" s="29"/>
      <c r="BW58" s="25"/>
      <c r="BX58" s="25"/>
      <c r="BY58" s="25"/>
      <c r="BZ58" s="25"/>
      <c r="CA58" s="25"/>
      <c r="CB58" s="25"/>
      <c r="CC58" s="25"/>
      <c r="CD58" s="25"/>
      <c r="CE58" s="25"/>
      <c r="CF58" s="25"/>
    </row>
    <row r="59" s="19" customFormat="true" ht="15" hidden="false" customHeight="true" outlineLevel="0" collapsed="false">
      <c r="A59" s="34" t="s">
        <v>635</v>
      </c>
      <c r="B59" s="34" t="n">
        <v>0</v>
      </c>
      <c r="C59" s="34"/>
      <c r="D59" s="34"/>
      <c r="E59" s="34" t="s">
        <v>238</v>
      </c>
      <c r="F59" s="34" t="s">
        <v>441</v>
      </c>
      <c r="G59" s="34"/>
      <c r="H59" s="34"/>
      <c r="I59" s="34"/>
      <c r="J59" s="34"/>
      <c r="K59" s="34"/>
      <c r="L59" s="34"/>
      <c r="M59" s="34"/>
      <c r="N59" s="34"/>
      <c r="O59" s="34" t="s">
        <v>636</v>
      </c>
      <c r="P59" s="34"/>
      <c r="Q59" s="34"/>
      <c r="R59" s="34"/>
      <c r="S59" s="34"/>
      <c r="T59" s="34"/>
      <c r="U59" s="34"/>
      <c r="V59" s="34" t="s">
        <v>160</v>
      </c>
      <c r="W59" s="34" t="s">
        <v>161</v>
      </c>
      <c r="X59" s="34" t="s">
        <v>162</v>
      </c>
      <c r="Y59" s="34"/>
      <c r="Z59" s="34" t="s">
        <v>163</v>
      </c>
      <c r="AA59" s="34" t="s">
        <v>637</v>
      </c>
      <c r="AB59" s="13" t="s">
        <v>638</v>
      </c>
      <c r="AC59" s="13" t="s">
        <v>639</v>
      </c>
      <c r="AD59" s="13" t="s">
        <v>640</v>
      </c>
      <c r="AE59" s="14" t="s">
        <v>267</v>
      </c>
      <c r="AF59" s="14" t="s">
        <v>267</v>
      </c>
      <c r="AG59" s="13"/>
      <c r="AH59" s="13"/>
      <c r="AI59" s="13"/>
      <c r="AJ59" s="13"/>
      <c r="AK59" s="13"/>
      <c r="AL59" s="13"/>
      <c r="AM59" s="13"/>
      <c r="AN59" s="13"/>
      <c r="AO59" s="13" t="s">
        <v>267</v>
      </c>
      <c r="AP59" s="13" t="s">
        <v>267</v>
      </c>
      <c r="AQ59" s="13"/>
      <c r="AR59" s="13" t="s">
        <v>641</v>
      </c>
      <c r="AS59" s="13" t="s">
        <v>642</v>
      </c>
      <c r="AT59" s="13"/>
      <c r="AU59" s="13"/>
      <c r="AV59" s="13"/>
      <c r="AW59" s="13"/>
      <c r="AX59" s="13"/>
      <c r="AY59" s="14"/>
      <c r="AZ59" s="13"/>
      <c r="BA59" s="23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17"/>
      <c r="BW59" s="13"/>
      <c r="BX59" s="13"/>
      <c r="BY59" s="13"/>
      <c r="BZ59" s="13"/>
      <c r="CA59" s="13"/>
      <c r="CB59" s="13"/>
      <c r="CC59" s="13"/>
      <c r="CD59" s="13"/>
      <c r="CE59" s="13"/>
      <c r="CF59" s="13"/>
    </row>
    <row r="60" s="19" customFormat="true" ht="15" hidden="false" customHeight="true" outlineLevel="0" collapsed="false">
      <c r="A60" s="19" t="s">
        <v>643</v>
      </c>
      <c r="B60" s="19" t="n">
        <v>0</v>
      </c>
      <c r="F60" s="19" t="s">
        <v>617</v>
      </c>
      <c r="O60" s="19" t="s">
        <v>644</v>
      </c>
      <c r="V60" s="19" t="s">
        <v>160</v>
      </c>
      <c r="W60" s="19" t="s">
        <v>161</v>
      </c>
      <c r="X60" s="19" t="s">
        <v>162</v>
      </c>
      <c r="Z60" s="19" t="s">
        <v>163</v>
      </c>
      <c r="AA60" s="19" t="s">
        <v>645</v>
      </c>
      <c r="AB60" s="13"/>
      <c r="AC60" s="13"/>
      <c r="AD60" s="13"/>
      <c r="AE60" s="14" t="s">
        <v>267</v>
      </c>
      <c r="AF60" s="14" t="s">
        <v>267</v>
      </c>
      <c r="AG60" s="13"/>
      <c r="AH60" s="13"/>
      <c r="AI60" s="13"/>
      <c r="AJ60" s="13" t="s">
        <v>267</v>
      </c>
      <c r="AK60" s="13" t="s">
        <v>267</v>
      </c>
      <c r="AL60" s="13"/>
      <c r="AM60" s="13"/>
      <c r="AN60" s="13"/>
      <c r="AO60" s="13" t="s">
        <v>267</v>
      </c>
      <c r="AP60" s="13" t="s">
        <v>267</v>
      </c>
      <c r="AQ60" s="13"/>
      <c r="AR60" s="13"/>
      <c r="AS60" s="13"/>
      <c r="AT60" s="13" t="n">
        <v>0</v>
      </c>
      <c r="AU60" s="13" t="n">
        <v>0</v>
      </c>
      <c r="AV60" s="13"/>
      <c r="AW60" s="13"/>
      <c r="AX60" s="13"/>
      <c r="AY60" s="14" t="n">
        <v>0</v>
      </c>
      <c r="AZ60" s="13" t="n">
        <v>0</v>
      </c>
      <c r="BA60" s="23"/>
      <c r="BB60" s="20"/>
      <c r="BC60" s="20"/>
      <c r="BD60" s="20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17"/>
      <c r="BW60" s="13"/>
      <c r="BX60" s="13"/>
      <c r="BY60" s="13"/>
      <c r="BZ60" s="13"/>
      <c r="CA60" s="13"/>
      <c r="CB60" s="13"/>
      <c r="CC60" s="13"/>
      <c r="CD60" s="13"/>
      <c r="CE60" s="13"/>
      <c r="CF60" s="13"/>
    </row>
    <row r="61" s="19" customFormat="true" ht="15" hidden="false" customHeight="true" outlineLevel="0" collapsed="false">
      <c r="A61" s="19" t="s">
        <v>646</v>
      </c>
      <c r="B61" s="19" t="n">
        <v>0</v>
      </c>
      <c r="F61" s="19" t="s">
        <v>617</v>
      </c>
      <c r="O61" s="19" t="s">
        <v>647</v>
      </c>
      <c r="V61" s="19" t="s">
        <v>160</v>
      </c>
      <c r="W61" s="19" t="s">
        <v>161</v>
      </c>
      <c r="X61" s="19" t="s">
        <v>162</v>
      </c>
      <c r="Z61" s="19" t="s">
        <v>163</v>
      </c>
      <c r="AA61" s="19" t="s">
        <v>648</v>
      </c>
      <c r="AB61" s="13" t="s">
        <v>649</v>
      </c>
      <c r="AC61" s="13" t="s">
        <v>650</v>
      </c>
      <c r="AD61" s="13" t="s">
        <v>651</v>
      </c>
      <c r="AE61" s="13" t="s">
        <v>652</v>
      </c>
      <c r="AF61" s="13" t="s">
        <v>652</v>
      </c>
      <c r="AG61" s="13" t="s">
        <v>653</v>
      </c>
      <c r="AH61" s="13" t="s">
        <v>654</v>
      </c>
      <c r="AI61" s="13" t="s">
        <v>655</v>
      </c>
      <c r="AJ61" s="13" t="s">
        <v>656</v>
      </c>
      <c r="AK61" s="13" t="s">
        <v>656</v>
      </c>
      <c r="AL61" s="13" t="s">
        <v>657</v>
      </c>
      <c r="AM61" s="13" t="s">
        <v>658</v>
      </c>
      <c r="AN61" s="13" t="s">
        <v>659</v>
      </c>
      <c r="AO61" s="13" t="s">
        <v>660</v>
      </c>
      <c r="AP61" s="13" t="s">
        <v>660</v>
      </c>
      <c r="AQ61" s="13" t="s">
        <v>661</v>
      </c>
      <c r="AR61" s="13" t="s">
        <v>662</v>
      </c>
      <c r="AS61" s="13" t="s">
        <v>663</v>
      </c>
      <c r="AT61" s="13" t="n">
        <v>1</v>
      </c>
      <c r="AU61" s="13" t="n">
        <v>1</v>
      </c>
      <c r="AV61" s="13" t="n">
        <v>1</v>
      </c>
      <c r="AW61" s="13" t="n">
        <v>1</v>
      </c>
      <c r="AX61" s="13" t="n">
        <v>1</v>
      </c>
      <c r="AY61" s="14" t="n">
        <v>1</v>
      </c>
      <c r="AZ61" s="13" t="n">
        <v>1</v>
      </c>
      <c r="BA61" s="15" t="n">
        <v>1</v>
      </c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17"/>
      <c r="BW61" s="13"/>
      <c r="BX61" s="13"/>
      <c r="BY61" s="13"/>
      <c r="BZ61" s="13"/>
      <c r="CA61" s="13"/>
      <c r="CB61" s="13"/>
      <c r="CC61" s="13"/>
      <c r="CD61" s="13"/>
      <c r="CE61" s="13"/>
      <c r="CF61" s="13"/>
    </row>
    <row r="62" s="19" customFormat="true" ht="15" hidden="false" customHeight="true" outlineLevel="0" collapsed="false">
      <c r="A62" s="19" t="s">
        <v>664</v>
      </c>
      <c r="B62" s="19" t="n">
        <v>0</v>
      </c>
      <c r="F62" s="19" t="s">
        <v>617</v>
      </c>
      <c r="O62" s="19" t="s">
        <v>665</v>
      </c>
      <c r="V62" s="19" t="s">
        <v>160</v>
      </c>
      <c r="W62" s="19" t="s">
        <v>161</v>
      </c>
      <c r="X62" s="19" t="s">
        <v>162</v>
      </c>
      <c r="Z62" s="19" t="s">
        <v>163</v>
      </c>
      <c r="AA62" s="19" t="s">
        <v>666</v>
      </c>
      <c r="AB62" s="13" t="s">
        <v>667</v>
      </c>
      <c r="AC62" s="13" t="s">
        <v>668</v>
      </c>
      <c r="AD62" s="13" t="s">
        <v>669</v>
      </c>
      <c r="AE62" s="13" t="s">
        <v>670</v>
      </c>
      <c r="AF62" s="13" t="s">
        <v>670</v>
      </c>
      <c r="AG62" s="13" t="s">
        <v>671</v>
      </c>
      <c r="AH62" s="13" t="s">
        <v>672</v>
      </c>
      <c r="AI62" s="13" t="s">
        <v>673</v>
      </c>
      <c r="AJ62" s="13" t="s">
        <v>674</v>
      </c>
      <c r="AK62" s="13" t="s">
        <v>674</v>
      </c>
      <c r="AL62" s="13" t="s">
        <v>675</v>
      </c>
      <c r="AM62" s="13" t="s">
        <v>676</v>
      </c>
      <c r="AN62" s="13" t="s">
        <v>677</v>
      </c>
      <c r="AO62" s="13" t="s">
        <v>678</v>
      </c>
      <c r="AP62" s="13" t="s">
        <v>678</v>
      </c>
      <c r="AQ62" s="13" t="s">
        <v>679</v>
      </c>
      <c r="AR62" s="13" t="s">
        <v>680</v>
      </c>
      <c r="AS62" s="13" t="s">
        <v>681</v>
      </c>
      <c r="AT62" s="13" t="n">
        <v>9752</v>
      </c>
      <c r="AU62" s="13" t="n">
        <v>9752</v>
      </c>
      <c r="AV62" s="13" t="n">
        <v>10123</v>
      </c>
      <c r="AW62" s="13" t="n">
        <v>12308</v>
      </c>
      <c r="AX62" s="13" t="n">
        <v>13393</v>
      </c>
      <c r="AY62" s="14" t="n">
        <v>13927</v>
      </c>
      <c r="AZ62" s="13" t="n">
        <v>13927</v>
      </c>
      <c r="BA62" s="15" t="n">
        <v>14383</v>
      </c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17"/>
      <c r="BW62" s="13"/>
      <c r="BX62" s="13"/>
      <c r="BY62" s="13"/>
      <c r="BZ62" s="13"/>
      <c r="CA62" s="13"/>
      <c r="CB62" s="13"/>
      <c r="CC62" s="13"/>
      <c r="CD62" s="13"/>
      <c r="CE62" s="13"/>
      <c r="CF62" s="13"/>
    </row>
    <row r="63" s="19" customFormat="true" ht="15" hidden="false" customHeight="true" outlineLevel="0" collapsed="false">
      <c r="A63" s="19" t="s">
        <v>682</v>
      </c>
      <c r="B63" s="19" t="n">
        <v>0</v>
      </c>
      <c r="F63" s="19" t="s">
        <v>617</v>
      </c>
      <c r="O63" s="19" t="s">
        <v>683</v>
      </c>
      <c r="V63" s="19" t="s">
        <v>160</v>
      </c>
      <c r="W63" s="19" t="s">
        <v>161</v>
      </c>
      <c r="X63" s="19" t="s">
        <v>162</v>
      </c>
      <c r="Z63" s="19" t="s">
        <v>163</v>
      </c>
      <c r="AA63" s="19" t="s">
        <v>684</v>
      </c>
      <c r="AB63" s="13" t="s">
        <v>685</v>
      </c>
      <c r="AC63" s="13" t="s">
        <v>686</v>
      </c>
      <c r="AD63" s="13" t="s">
        <v>687</v>
      </c>
      <c r="AE63" s="13" t="s">
        <v>688</v>
      </c>
      <c r="AF63" s="13" t="s">
        <v>688</v>
      </c>
      <c r="AG63" s="13" t="s">
        <v>689</v>
      </c>
      <c r="AH63" s="13" t="s">
        <v>690</v>
      </c>
      <c r="AI63" s="13" t="s">
        <v>691</v>
      </c>
      <c r="AJ63" s="13" t="s">
        <v>692</v>
      </c>
      <c r="AK63" s="13" t="s">
        <v>692</v>
      </c>
      <c r="AL63" s="13" t="s">
        <v>693</v>
      </c>
      <c r="AM63" s="13" t="s">
        <v>694</v>
      </c>
      <c r="AN63" s="13" t="s">
        <v>695</v>
      </c>
      <c r="AO63" s="13" t="s">
        <v>696</v>
      </c>
      <c r="AP63" s="13" t="s">
        <v>696</v>
      </c>
      <c r="AQ63" s="13" t="s">
        <v>697</v>
      </c>
      <c r="AR63" s="13" t="s">
        <v>698</v>
      </c>
      <c r="AS63" s="13" t="s">
        <v>699</v>
      </c>
      <c r="AT63" s="13" t="n">
        <v>-12</v>
      </c>
      <c r="AU63" s="13" t="n">
        <v>-12</v>
      </c>
      <c r="AV63" s="13" t="n">
        <v>-33</v>
      </c>
      <c r="AW63" s="13" t="n">
        <v>-50</v>
      </c>
      <c r="AX63" s="13" t="n">
        <v>-74</v>
      </c>
      <c r="AY63" s="14" t="n">
        <v>-58</v>
      </c>
      <c r="AZ63" s="13" t="n">
        <v>-58</v>
      </c>
      <c r="BA63" s="15" t="n">
        <v>-65</v>
      </c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17"/>
      <c r="BW63" s="13"/>
      <c r="BX63" s="13"/>
      <c r="BY63" s="13"/>
      <c r="BZ63" s="13"/>
      <c r="CA63" s="13"/>
      <c r="CB63" s="13"/>
      <c r="CC63" s="13"/>
      <c r="CD63" s="13"/>
      <c r="CE63" s="13"/>
      <c r="CF63" s="13"/>
    </row>
    <row r="64" s="19" customFormat="true" ht="15" hidden="false" customHeight="true" outlineLevel="0" collapsed="false">
      <c r="A64" s="19" t="s">
        <v>700</v>
      </c>
      <c r="B64" s="19" t="n">
        <v>0</v>
      </c>
      <c r="F64" s="19" t="s">
        <v>617</v>
      </c>
      <c r="O64" s="19" t="s">
        <v>701</v>
      </c>
      <c r="V64" s="19" t="s">
        <v>160</v>
      </c>
      <c r="W64" s="19" t="s">
        <v>161</v>
      </c>
      <c r="X64" s="19" t="s">
        <v>162</v>
      </c>
      <c r="Z64" s="19" t="s">
        <v>163</v>
      </c>
      <c r="AA64" s="19" t="s">
        <v>702</v>
      </c>
      <c r="AB64" s="13" t="s">
        <v>703</v>
      </c>
      <c r="AC64" s="13" t="s">
        <v>704</v>
      </c>
      <c r="AD64" s="13" t="s">
        <v>705</v>
      </c>
      <c r="AE64" s="13" t="s">
        <v>706</v>
      </c>
      <c r="AF64" s="13" t="s">
        <v>706</v>
      </c>
      <c r="AG64" s="13" t="s">
        <v>707</v>
      </c>
      <c r="AH64" s="13" t="s">
        <v>708</v>
      </c>
      <c r="AI64" s="13" t="s">
        <v>709</v>
      </c>
      <c r="AJ64" s="13" t="s">
        <v>710</v>
      </c>
      <c r="AK64" s="13" t="s">
        <v>710</v>
      </c>
      <c r="AL64" s="13" t="s">
        <v>711</v>
      </c>
      <c r="AM64" s="13" t="s">
        <v>712</v>
      </c>
      <c r="AN64" s="13" t="s">
        <v>713</v>
      </c>
      <c r="AO64" s="13" t="s">
        <v>714</v>
      </c>
      <c r="AP64" s="13" t="s">
        <v>714</v>
      </c>
      <c r="AQ64" s="13" t="s">
        <v>715</v>
      </c>
      <c r="AR64" s="13" t="s">
        <v>716</v>
      </c>
      <c r="AS64" s="13" t="s">
        <v>717</v>
      </c>
      <c r="AT64" s="13" t="n">
        <v>635</v>
      </c>
      <c r="AU64" s="13" t="n">
        <v>635</v>
      </c>
      <c r="AV64" s="13" t="n">
        <v>969</v>
      </c>
      <c r="AW64" s="13" t="n">
        <v>1269</v>
      </c>
      <c r="AX64" s="13" t="n">
        <v>1373</v>
      </c>
      <c r="AY64" s="14" t="n">
        <v>1735</v>
      </c>
      <c r="AZ64" s="13" t="n">
        <v>1735</v>
      </c>
      <c r="BA64" s="15" t="n">
        <v>2127</v>
      </c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17"/>
      <c r="BW64" s="13"/>
      <c r="BX64" s="13"/>
      <c r="BY64" s="13"/>
      <c r="BZ64" s="13"/>
      <c r="CA64" s="13"/>
      <c r="CB64" s="13"/>
      <c r="CC64" s="13"/>
      <c r="CD64" s="13"/>
      <c r="CE64" s="13"/>
      <c r="CF64" s="13"/>
    </row>
    <row r="65" s="19" customFormat="true" ht="15" hidden="false" customHeight="true" outlineLevel="0" collapsed="false">
      <c r="A65" s="19" t="s">
        <v>718</v>
      </c>
      <c r="B65" s="19" t="n">
        <v>0</v>
      </c>
      <c r="D65" s="19" t="s">
        <v>269</v>
      </c>
      <c r="F65" s="19" t="s">
        <v>617</v>
      </c>
      <c r="O65" s="19" t="s">
        <v>719</v>
      </c>
      <c r="V65" s="19" t="s">
        <v>160</v>
      </c>
      <c r="W65" s="19" t="s">
        <v>161</v>
      </c>
      <c r="X65" s="19" t="s">
        <v>162</v>
      </c>
      <c r="Z65" s="19" t="s">
        <v>163</v>
      </c>
      <c r="AA65" s="19" t="s">
        <v>720</v>
      </c>
      <c r="AB65" s="13" t="s">
        <v>721</v>
      </c>
      <c r="AC65" s="13" t="s">
        <v>722</v>
      </c>
      <c r="AD65" s="13" t="s">
        <v>723</v>
      </c>
      <c r="AE65" s="13" t="s">
        <v>724</v>
      </c>
      <c r="AF65" s="13" t="s">
        <v>724</v>
      </c>
      <c r="AG65" s="13" t="s">
        <v>725</v>
      </c>
      <c r="AH65" s="13" t="s">
        <v>726</v>
      </c>
      <c r="AI65" s="13" t="s">
        <v>727</v>
      </c>
      <c r="AJ65" s="13" t="s">
        <v>728</v>
      </c>
      <c r="AK65" s="13" t="s">
        <v>728</v>
      </c>
      <c r="AL65" s="13" t="s">
        <v>729</v>
      </c>
      <c r="AM65" s="13" t="s">
        <v>730</v>
      </c>
      <c r="AN65" s="13" t="s">
        <v>731</v>
      </c>
      <c r="AO65" s="13" t="s">
        <v>732</v>
      </c>
      <c r="AP65" s="13" t="s">
        <v>732</v>
      </c>
      <c r="AQ65" s="13" t="s">
        <v>733</v>
      </c>
      <c r="AR65" s="13" t="s">
        <v>734</v>
      </c>
      <c r="AS65" s="13" t="s">
        <v>735</v>
      </c>
      <c r="AT65" s="13" t="n">
        <v>10376</v>
      </c>
      <c r="AU65" s="13" t="n">
        <v>10376</v>
      </c>
      <c r="AV65" s="13" t="n">
        <v>11060</v>
      </c>
      <c r="AW65" s="13" t="n">
        <v>13528</v>
      </c>
      <c r="AX65" s="13" t="n">
        <v>14693</v>
      </c>
      <c r="AY65" s="14" t="n">
        <v>15605</v>
      </c>
      <c r="AZ65" s="13" t="n">
        <v>15605</v>
      </c>
      <c r="BA65" s="15" t="n">
        <v>16446</v>
      </c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17"/>
      <c r="BW65" s="13"/>
      <c r="BX65" s="13"/>
      <c r="BY65" s="13"/>
      <c r="BZ65" s="13"/>
      <c r="CA65" s="13"/>
      <c r="CB65" s="13"/>
      <c r="CC65" s="13"/>
      <c r="CD65" s="13"/>
      <c r="CE65" s="13"/>
      <c r="CF65" s="13"/>
    </row>
    <row r="66" s="19" customFormat="true" ht="15" hidden="false" customHeight="true" outlineLevel="0" collapsed="false">
      <c r="A66" s="19" t="s">
        <v>736</v>
      </c>
      <c r="B66" s="19" t="n">
        <v>0</v>
      </c>
      <c r="D66" s="19" t="s">
        <v>269</v>
      </c>
      <c r="F66" s="19" t="s">
        <v>617</v>
      </c>
      <c r="O66" s="19" t="s">
        <v>737</v>
      </c>
      <c r="V66" s="19" t="s">
        <v>160</v>
      </c>
      <c r="W66" s="19" t="s">
        <v>161</v>
      </c>
      <c r="X66" s="19" t="s">
        <v>162</v>
      </c>
      <c r="Z66" s="19" t="s">
        <v>163</v>
      </c>
      <c r="AA66" s="19" t="s">
        <v>738</v>
      </c>
      <c r="AB66" s="13" t="s">
        <v>425</v>
      </c>
      <c r="AC66" s="13" t="s">
        <v>426</v>
      </c>
      <c r="AD66" s="13" t="s">
        <v>427</v>
      </c>
      <c r="AE66" s="13" t="s">
        <v>428</v>
      </c>
      <c r="AF66" s="13" t="s">
        <v>428</v>
      </c>
      <c r="AG66" s="13" t="s">
        <v>429</v>
      </c>
      <c r="AH66" s="13" t="s">
        <v>430</v>
      </c>
      <c r="AI66" s="13" t="s">
        <v>431</v>
      </c>
      <c r="AJ66" s="13" t="s">
        <v>432</v>
      </c>
      <c r="AK66" s="13" t="s">
        <v>432</v>
      </c>
      <c r="AL66" s="13" t="s">
        <v>433</v>
      </c>
      <c r="AM66" s="13" t="s">
        <v>434</v>
      </c>
      <c r="AN66" s="13" t="s">
        <v>435</v>
      </c>
      <c r="AO66" s="13" t="s">
        <v>436</v>
      </c>
      <c r="AP66" s="13" t="s">
        <v>436</v>
      </c>
      <c r="AQ66" s="13" t="s">
        <v>437</v>
      </c>
      <c r="AR66" s="13" t="s">
        <v>438</v>
      </c>
      <c r="AS66" s="13" t="s">
        <v>439</v>
      </c>
      <c r="AT66" s="13" t="n">
        <v>21984</v>
      </c>
      <c r="AU66" s="13" t="n">
        <v>21984</v>
      </c>
      <c r="AV66" s="13" t="n">
        <v>22963</v>
      </c>
      <c r="AW66" s="13" t="n">
        <v>25823</v>
      </c>
      <c r="AX66" s="13" t="n">
        <v>26588</v>
      </c>
      <c r="AY66" s="14" t="n">
        <v>30737</v>
      </c>
      <c r="AZ66" s="13" t="n">
        <v>30737</v>
      </c>
      <c r="BA66" s="15" t="n">
        <v>33154</v>
      </c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17"/>
      <c r="BW66" s="13"/>
      <c r="BX66" s="13"/>
      <c r="BY66" s="13"/>
      <c r="BZ66" s="13"/>
      <c r="CA66" s="13"/>
      <c r="CB66" s="13"/>
      <c r="CC66" s="13"/>
      <c r="CD66" s="13"/>
      <c r="CE66" s="13"/>
      <c r="CF66" s="13"/>
    </row>
    <row r="67" s="37" customFormat="true" ht="15" hidden="false" customHeight="true" outlineLevel="0" collapsed="false">
      <c r="A67" s="24" t="s">
        <v>739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 t="s">
        <v>740</v>
      </c>
      <c r="P67" s="24"/>
      <c r="Q67" s="24"/>
      <c r="R67" s="24"/>
      <c r="S67" s="24"/>
      <c r="T67" s="24"/>
      <c r="U67" s="24" t="n">
        <v>19</v>
      </c>
      <c r="V67" s="24"/>
      <c r="W67" s="24"/>
      <c r="X67" s="24"/>
      <c r="Y67" s="24"/>
      <c r="Z67" s="24"/>
      <c r="AA67" s="24"/>
      <c r="AB67" s="35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5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5"/>
      <c r="BX67" s="35"/>
      <c r="BY67" s="35"/>
      <c r="BZ67" s="35"/>
      <c r="CA67" s="35"/>
      <c r="CB67" s="35"/>
      <c r="CC67" s="35"/>
      <c r="CD67" s="35"/>
      <c r="CE67" s="35"/>
      <c r="CF67" s="35"/>
    </row>
    <row r="68" s="37" customFormat="true" ht="15" hidden="false" customHeight="true" outlineLevel="0" collapsed="false">
      <c r="A68" s="38" t="s">
        <v>741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 t="s">
        <v>742</v>
      </c>
      <c r="P68" s="38"/>
      <c r="Q68" s="38"/>
      <c r="R68" s="38"/>
      <c r="S68" s="38"/>
      <c r="T68" s="38"/>
      <c r="U68" s="38" t="n">
        <v>19</v>
      </c>
      <c r="V68" s="38" t="s">
        <v>153</v>
      </c>
      <c r="W68" s="38"/>
      <c r="X68" s="38"/>
      <c r="Y68" s="38"/>
      <c r="Z68" s="38"/>
      <c r="AA68" s="38" t="s">
        <v>743</v>
      </c>
      <c r="AB68" s="39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39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39"/>
      <c r="BX68" s="39"/>
      <c r="BY68" s="39"/>
      <c r="BZ68" s="39"/>
      <c r="CA68" s="39"/>
      <c r="CB68" s="39"/>
      <c r="CC68" s="39"/>
      <c r="CD68" s="39"/>
      <c r="CE68" s="39"/>
      <c r="CF68" s="39"/>
    </row>
    <row r="69" s="37" customFormat="true" ht="15" hidden="false" customHeight="true" outlineLevel="0" collapsed="false">
      <c r="A69" s="24" t="s">
        <v>744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 t="s">
        <v>745</v>
      </c>
      <c r="P69" s="24"/>
      <c r="Q69" s="24"/>
      <c r="R69" s="24"/>
      <c r="S69" s="24"/>
      <c r="T69" s="24"/>
      <c r="U69" s="24" t="n">
        <v>19</v>
      </c>
      <c r="V69" s="24" t="s">
        <v>160</v>
      </c>
      <c r="W69" s="24" t="s">
        <v>161</v>
      </c>
      <c r="X69" s="24" t="s">
        <v>162</v>
      </c>
      <c r="Y69" s="24"/>
      <c r="Z69" s="24" t="s">
        <v>746</v>
      </c>
      <c r="AA69" s="24" t="s">
        <v>271</v>
      </c>
      <c r="AB69" s="36" t="n">
        <f aca="false">AB21-SUM(AB13,AB19,AB14,AB15,AB18,AB16,AB17,AB20)</f>
        <v>2039.381</v>
      </c>
      <c r="AC69" s="36" t="n">
        <f aca="false">AC21-SUM(AC13,AC19,AC14,AC15,AC18,AC16,AC17,AC20)</f>
        <v>2304.687</v>
      </c>
      <c r="AD69" s="36" t="n">
        <f aca="false">AD21-SUM(AD13,AD19,AD14,AD15,AD18,AD16,AD17,AD20)</f>
        <v>2439.155</v>
      </c>
      <c r="AE69" s="36" t="n">
        <f aca="false">AE21-SUM(AE13,AE19,AE14,AE15,AE18,AE16,AE17,AE20)</f>
        <v>3514.544</v>
      </c>
      <c r="AF69" s="36" t="n">
        <f aca="false">AF21-SUM(AF13,AF19,AF14,AF15,AF18,AF16,AF17,AF20)</f>
        <v>3514.544</v>
      </c>
      <c r="AG69" s="36" t="n">
        <f aca="false">AG21-SUM(AG13,AG19,AG14,AG15,AG18,AG16,AG17,AG20)</f>
        <v>2604.825</v>
      </c>
      <c r="AH69" s="36" t="n">
        <f aca="false">AH21-SUM(AH13,AH19,AH14,AH15,AH18,AH16,AH17,AH20)</f>
        <v>2916.787</v>
      </c>
      <c r="AI69" s="36" t="n">
        <f aca="false">AI21-SUM(AI13,AI19,AI14,AI15,AI18,AI16,AI17,AI20)</f>
        <v>2938.773</v>
      </c>
      <c r="AJ69" s="36" t="n">
        <f aca="false">AJ21-SUM(AJ13,AJ19,AJ14,AJ15,AJ18,AJ16,AJ17,AJ20)</f>
        <v>5731.323</v>
      </c>
      <c r="AK69" s="36" t="n">
        <f aca="false">AK21-SUM(AK13,AK19,AK14,AK15,AK18,AK16,AK17,AK20)</f>
        <v>5731.323</v>
      </c>
      <c r="AL69" s="36" t="n">
        <f aca="false">AL21-SUM(AL13,AL19,AL14,AL15,AL18,AL16,AL17,AL20)</f>
        <v>3774.672</v>
      </c>
      <c r="AM69" s="36" t="n">
        <f aca="false">AM21-SUM(AM13,AM19,AM14,AM15,AM18,AM16,AM17,AM20)</f>
        <v>3277.999</v>
      </c>
      <c r="AN69" s="36" t="n">
        <f aca="false">AN21-SUM(AN13,AN19,AN14,AN15,AN18,AN16,AN17,AN20)</f>
        <v>3001.554</v>
      </c>
      <c r="AO69" s="36" t="n">
        <f aca="false">AO21-SUM(AO13,AO19,AO14,AO15,AO18,AO16,AO17,AO20)</f>
        <v>5996.827</v>
      </c>
      <c r="AP69" s="36" t="n">
        <f aca="false">AP21-SUM(AP13,AP19,AP14,AP15,AP18,AP16,AP17,AP20)</f>
        <v>5996.827</v>
      </c>
      <c r="AQ69" s="36" t="n">
        <f aca="false">AQ21-SUM(AQ13,AQ19,AQ14,AQ15,AQ18,AQ16,AQ17,AQ20)</f>
        <v>5404.491</v>
      </c>
      <c r="AR69" s="36" t="n">
        <f aca="false">AR21-SUM(AR13,AR19,AR14,AR15,AR18,AR16,AR17,AR20)</f>
        <v>5811.341</v>
      </c>
      <c r="AS69" s="36" t="n">
        <f aca="false">AS21-SUM(AS13,AS19,AS14,AS15,AS18,AS16,AS17,AS20)</f>
        <v>5946.17</v>
      </c>
      <c r="AT69" s="36" t="n">
        <f aca="false">AT21-SUM(AT13,AT19,AT14,AT15,AT18,AT16,AT17,AT20)</f>
        <v>0</v>
      </c>
      <c r="AU69" s="36" t="n">
        <f aca="false">AU21-SUM(AU13,AU19,AU14,AU15,AU18,AU16,AU17,AU20)</f>
        <v>0</v>
      </c>
      <c r="AV69" s="36" t="n">
        <f aca="false">AV21-SUM(AV13,AV19,AV14,AV15,AV18,AV16,AV17,AV20)</f>
        <v>0</v>
      </c>
      <c r="AW69" s="36" t="n">
        <f aca="false">AW21-SUM(AW13,AW19,AW14,AW15,AW18,AW16,AW17,AW20)</f>
        <v>0</v>
      </c>
      <c r="AX69" s="36" t="n">
        <f aca="false">AX21-SUM(AX13,AX19,AX14,AX15,AX18,AX16,AX17,AX20)</f>
        <v>0</v>
      </c>
      <c r="AY69" s="36" t="n">
        <f aca="false">AY21-SUM(AY13,AY19,AY14,AY15,AY18,AY16,AY17,AY20)</f>
        <v>0</v>
      </c>
      <c r="AZ69" s="36" t="n">
        <f aca="false">AZ21-SUM(AZ13,AZ19,AZ14,AZ15,AZ18,AZ16,AZ17,AZ20)</f>
        <v>0</v>
      </c>
      <c r="BA69" s="36" t="n">
        <f aca="false">BA21-SUM(BA13,BA19,BA14,BA15,BA18,BA16,BA17,BA20)</f>
        <v>0</v>
      </c>
      <c r="BB69" s="36" t="n">
        <f aca="false">BB21-SUM(BB13,BB19,BB14,BB15,BB18,BB16,BB17,BB20)</f>
        <v>0</v>
      </c>
      <c r="BC69" s="36" t="n">
        <f aca="false">BC21-SUM(BC13,BC19,BC14,BC15,BC18,BC16,BC17,BC20)</f>
        <v>0</v>
      </c>
      <c r="BD69" s="36" t="n">
        <f aca="false">BD21-SUM(BD13,BD19,BD14,BD15,BD18,BD16,BD17,BD20)</f>
        <v>0</v>
      </c>
      <c r="BE69" s="36" t="n">
        <f aca="false">BE21-SUM(BE13,BE19,BE14,BE15,BE18,BE16,BE17,BE20)</f>
        <v>0</v>
      </c>
      <c r="BF69" s="36" t="n">
        <f aca="false">BF21-SUM(BF13,BF19,BF14,BF15,BF18,BF16,BF17,BF20)</f>
        <v>0</v>
      </c>
      <c r="BG69" s="36" t="n">
        <f aca="false">BG21-SUM(BG13,BG19,BG14,BG15,BG18,BG16,BG17,BG20)</f>
        <v>0</v>
      </c>
      <c r="BH69" s="36" t="n">
        <f aca="false">BH21-SUM(BH13,BH19,BH14,BH15,BH18,BH16,BH17,BH20)</f>
        <v>0</v>
      </c>
      <c r="BI69" s="36" t="n">
        <f aca="false">BI21-SUM(BI13,BI19,BI14,BI15,BI18,BI16,BI17,BI20)</f>
        <v>0</v>
      </c>
      <c r="BJ69" s="36" t="n">
        <f aca="false">BJ21-SUM(BJ13,BJ19,BJ14,BJ15,BJ18,BJ16,BJ17,BJ20)</f>
        <v>0</v>
      </c>
      <c r="BK69" s="36" t="n">
        <f aca="false">BK21-SUM(BK13,BK19,BK14,BK15,BK18,BK16,BK17,BK20)</f>
        <v>0</v>
      </c>
      <c r="BL69" s="36" t="n">
        <f aca="false">BL21-SUM(BL13,BL19,BL14,BL15,BL18,BL16,BL17,BL20)</f>
        <v>0</v>
      </c>
      <c r="BM69" s="36" t="n">
        <f aca="false">BM21-SUM(BM13,BM19,BM14,BM15,BM18,BM16,BM17,BM20)</f>
        <v>0</v>
      </c>
      <c r="BN69" s="36" t="n">
        <f aca="false">BN21-SUM(BN13,BN19,BN14,BN15,BN18,BN16,BN17,BN20)</f>
        <v>0</v>
      </c>
      <c r="BO69" s="36" t="n">
        <f aca="false">BO21-SUM(BO13,BO19,BO14,BO15,BO18,BO16,BO17,BO20)</f>
        <v>0</v>
      </c>
      <c r="BP69" s="36" t="n">
        <f aca="false">BP21-SUM(BP13,BP19,BP14,BP15,BP18,BP16,BP17,BP20)</f>
        <v>0</v>
      </c>
      <c r="BQ69" s="36" t="n">
        <f aca="false">BQ21-SUM(BQ13,BQ19,BQ14,BQ15,BQ18,BQ16,BQ17,BQ20)</f>
        <v>0</v>
      </c>
      <c r="BR69" s="36" t="n">
        <f aca="false">BR21-SUM(BR13,BR19,BR14,BR15,BR18,BR16,BR17,BR20)</f>
        <v>0</v>
      </c>
      <c r="BS69" s="36" t="n">
        <f aca="false">BS21-SUM(BS13,BS19,BS14,BS15,BS18,BS16,BS17,BS20)</f>
        <v>0</v>
      </c>
      <c r="BT69" s="36" t="n">
        <f aca="false">BT21-SUM(BT13,BT19,BT14,BT15,BT18,BT16,BT17,BT20)</f>
        <v>0</v>
      </c>
      <c r="BU69" s="36" t="n">
        <f aca="false">BU21-SUM(BU13,BU19,BU14,BU15,BU18,BU16,BU17,BU20)</f>
        <v>0</v>
      </c>
      <c r="BV69" s="36" t="n">
        <f aca="false">BV21-SUM(BV13,BV19,BV14,BV15,BV18,BV16,BV17,BV20)</f>
        <v>0</v>
      </c>
      <c r="BW69" s="36" t="n">
        <f aca="false">BW21-SUM(BW13,BW19,BW14,BW15,BW18,BW16,BW17,BW20)</f>
        <v>0</v>
      </c>
      <c r="BX69" s="36" t="n">
        <f aca="false">BX21-SUM(BX13,BX19,BX14,BX15,BX18,BX16,BX17,BX20)</f>
        <v>0</v>
      </c>
      <c r="BY69" s="36" t="n">
        <f aca="false">BY21-SUM(BY13,BY19,BY14,BY15,BY18,BY16,BY17,BY20)</f>
        <v>0</v>
      </c>
      <c r="BZ69" s="36" t="n">
        <f aca="false">BZ21-SUM(BZ13,BZ19,BZ14,BZ15,BZ18,BZ16,BZ17,BZ20)</f>
        <v>0</v>
      </c>
      <c r="CA69" s="36" t="n">
        <f aca="false">CA21-SUM(CA13,CA19,CA14,CA15,CA18,CA16,CA17,CA20)</f>
        <v>0</v>
      </c>
      <c r="CB69" s="36" t="n">
        <f aca="false">CB21-SUM(CB13,CB19,CB14,CB15,CB18,CB16,CB17,CB20)</f>
        <v>0</v>
      </c>
      <c r="CC69" s="36" t="n">
        <f aca="false">CC21-SUM(CC13,CC19,CC14,CC15,CC18,CC16,CC17,CC20)</f>
        <v>0</v>
      </c>
      <c r="CD69" s="36" t="n">
        <f aca="false">CD21-SUM(CD13,CD19,CD14,CD15,CD18,CD16,CD17,CD20)</f>
        <v>0</v>
      </c>
      <c r="CE69" s="36" t="n">
        <f aca="false">CE21-SUM(CE13,CE19,CE14,CE15,CE18,CE16,CE17,CE20)</f>
        <v>0</v>
      </c>
      <c r="CF69" s="35"/>
    </row>
    <row r="70" s="37" customFormat="true" ht="15" hidden="false" customHeight="true" outlineLevel="0" collapsed="false">
      <c r="A70" s="24" t="s">
        <v>747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 t="s">
        <v>748</v>
      </c>
      <c r="P70" s="24"/>
      <c r="Q70" s="24"/>
      <c r="R70" s="24"/>
      <c r="S70" s="24"/>
      <c r="T70" s="24"/>
      <c r="U70" s="24" t="n">
        <v>19</v>
      </c>
      <c r="V70" s="24" t="s">
        <v>160</v>
      </c>
      <c r="W70" s="24" t="s">
        <v>161</v>
      </c>
      <c r="X70" s="24" t="s">
        <v>162</v>
      </c>
      <c r="Y70" s="24"/>
      <c r="Z70" s="24" t="s">
        <v>746</v>
      </c>
      <c r="AA70" s="31" t="s">
        <v>749</v>
      </c>
      <c r="AB70" s="36" t="n">
        <f aca="false">AB21+AB32+AB31+AB22+AB24+AB30+AB25+AB27+AB26+AB28+AB29-AB33</f>
        <v>0</v>
      </c>
      <c r="AC70" s="36" t="n">
        <f aca="false">AC21+AC32+AC31+AC22+AC24+AC30+AC25+AC27+AC26+AC28+AC29-AC33</f>
        <v>0</v>
      </c>
      <c r="AD70" s="36" t="n">
        <f aca="false">AD21+AD32+AD31+AD22+AD24+AD30+AD25+AD27+AD26+AD28+AD29-AD33</f>
        <v>0</v>
      </c>
      <c r="AE70" s="36" t="n">
        <f aca="false">AE21+AE32+AE31+AE22+AE24+AE30+AE25+AE27+AE26+AE28+AE29-AE33</f>
        <v>0</v>
      </c>
      <c r="AF70" s="36" t="n">
        <f aca="false">AF21+AF32+AF31+AF22+AF24+AF30+AF25+AF27+AF26+AF28+AF29-AF33</f>
        <v>0</v>
      </c>
      <c r="AG70" s="36" t="n">
        <f aca="false">AG21+AG32+AG31+AG22+AG24+AG30+AG25+AG27+AG26+AG28+AG29-AG33</f>
        <v>0</v>
      </c>
      <c r="AH70" s="36" t="n">
        <f aca="false">AH21+AH32+AH31+AH22+AH24+AH30+AH25+AH27+AH26+AH28+AH29-AH33</f>
        <v>0</v>
      </c>
      <c r="AI70" s="36" t="n">
        <f aca="false">AI21+AI32+AI31+AI22+AI24+AI30+AI25+AI27+AI26+AI28+AI29-AI33</f>
        <v>0</v>
      </c>
      <c r="AJ70" s="36" t="n">
        <f aca="false">AJ21+AJ32+AJ31+AJ22+AJ24+AJ30+AJ25+AJ27+AJ26+AJ28+AJ29-AJ33</f>
        <v>0</v>
      </c>
      <c r="AK70" s="36" t="n">
        <f aca="false">AK21+AK32+AK31+AK22+AK24+AK30+AK25+AK27+AK26+AK28+AK29-AK33</f>
        <v>0</v>
      </c>
      <c r="AL70" s="36" t="n">
        <f aca="false">AL21+AL32+AL31+AL22+AL24+AL30+AL25+AL27+AL26+AL28+AL29-AL33</f>
        <v>0</v>
      </c>
      <c r="AM70" s="36" t="n">
        <f aca="false">AM21+AM32+AM31+AM22+AM24+AM30+AM25+AM27+AM26+AM28+AM29-AM33</f>
        <v>0</v>
      </c>
      <c r="AN70" s="36" t="n">
        <f aca="false">AN21+AN32+AN31+AN22+AN24+AN30+AN25+AN27+AN26+AN28+AN29-AN33</f>
        <v>0</v>
      </c>
      <c r="AO70" s="36" t="n">
        <f aca="false">AO21+AO32+AO31+AO22+AO24+AO30+AO25+AO27+AO26+AO28+AO29-AO33</f>
        <v>0</v>
      </c>
      <c r="AP70" s="36" t="n">
        <f aca="false">AP21+AP32+AP31+AP22+AP24+AP30+AP25+AP27+AP26+AP28+AP29-AP33</f>
        <v>0</v>
      </c>
      <c r="AQ70" s="36" t="n">
        <f aca="false">AQ21+AQ32+AQ31+AQ22+AQ24+AQ30+AQ25+AQ27+AQ26+AQ28+AQ29-AQ33</f>
        <v>0</v>
      </c>
      <c r="AR70" s="36" t="n">
        <f aca="false">AR21+AR32+AR31+AR22+AR24+AR30+AR25+AR27+AR26+AR28+AR29-AR33</f>
        <v>0</v>
      </c>
      <c r="AS70" s="36" t="n">
        <f aca="false">AS21+AS32+AS31+AS22+AS24+AS30+AS25+AS27+AS26+AS28+AS29-AS33</f>
        <v>0</v>
      </c>
      <c r="AT70" s="36" t="n">
        <f aca="false">AT21+AT32+AT31+AT22+AT24+AT30+AT25+AT27+AT26+AT28+AT29-AT33</f>
        <v>0</v>
      </c>
      <c r="AU70" s="36" t="n">
        <f aca="false">AU21+AU32+AU31+AU22+AU24+AU30+AU25+AU27+AU26+AU28+AU29-AU33</f>
        <v>0</v>
      </c>
      <c r="AV70" s="36" t="n">
        <f aca="false">AV21+AV32+AV31+AV22+AV24+AV30+AV25+AV27+AV26+AV28+AV29-AV33</f>
        <v>0</v>
      </c>
      <c r="AW70" s="36" t="n">
        <f aca="false">AW21+AW32+AW31+AW22+AW24+AW30+AW25+AW27+AW26+AW28+AW29-AW33</f>
        <v>0</v>
      </c>
      <c r="AX70" s="36" t="n">
        <f aca="false">AX21+AX32+AX31+AX22+AX24+AX30+AX25+AX27+AX26+AX28+AX29-AX33</f>
        <v>0</v>
      </c>
      <c r="AY70" s="36" t="n">
        <f aca="false">AY21+AY32+AY31+AY22+AY24+AY30+AY25+AY27+AY26+AY28+AY29-AY33</f>
        <v>0</v>
      </c>
      <c r="AZ70" s="36" t="n">
        <f aca="false">AZ21+AZ32+AZ31+AZ22+AZ24+AZ30+AZ25+AZ27+AZ26+AZ28+AZ29-AZ33</f>
        <v>0</v>
      </c>
      <c r="BA70" s="36" t="n">
        <f aca="false">BA21+BA32+BA31+BA22+BA24+BA30+BA25+BA27+BA26+BA28+BA29-BA33+BA23</f>
        <v>0</v>
      </c>
      <c r="BB70" s="36" t="n">
        <f aca="false">BB21+BB32+BB31+BB22+BB24+BB30+BB25+BB27+BB26+BB28+BB29-BB33</f>
        <v>0</v>
      </c>
      <c r="BC70" s="36" t="n">
        <f aca="false">BC21+BC32+BC31+BC22+BC24+BC30+BC25+BC27+BC26+BC28+BC29-BC33</f>
        <v>0</v>
      </c>
      <c r="BD70" s="36" t="n">
        <f aca="false">BD21+BD32+BD31+BD22+BD24+BD30+BD25+BD27+BD26+BD28+BD29-BD33</f>
        <v>0</v>
      </c>
      <c r="BE70" s="36" t="n">
        <f aca="false">BE21+BE32+BE31+BE22+BE24+BE30+BE25+BE27+BE26+BE28+BE29-BE33</f>
        <v>0</v>
      </c>
      <c r="BF70" s="36" t="n">
        <f aca="false">BF21+BF32+BF31+BF22+BF24+BF30+BF25+BF27+BF26+BF28+BF29-BF33</f>
        <v>0</v>
      </c>
      <c r="BG70" s="36" t="n">
        <f aca="false">BG21+BG32+BG31+BG22+BG24+BG30+BG25+BG27+BG26+BG28+BG29-BG33</f>
        <v>0</v>
      </c>
      <c r="BH70" s="36" t="n">
        <f aca="false">BH21+BH32+BH31+BH22+BH24+BH30+BH25+BH27+BH26+BH28+BH29-BH33</f>
        <v>0</v>
      </c>
      <c r="BI70" s="36" t="n">
        <f aca="false">BI21+BI32+BI31+BI22+BI24+BI30+BI25+BI27+BI26+BI28+BI29-BI33</f>
        <v>0</v>
      </c>
      <c r="BJ70" s="36" t="n">
        <f aca="false">BJ21+BJ32+BJ31+BJ22+BJ24+BJ30+BJ25+BJ27+BJ26+BJ28+BJ29-BJ33</f>
        <v>0</v>
      </c>
      <c r="BK70" s="36" t="n">
        <f aca="false">BK21+BK32+BK31+BK22+BK24+BK30+BK25+BK27+BK26+BK28+BK29-BK33</f>
        <v>0</v>
      </c>
      <c r="BL70" s="36" t="n">
        <f aca="false">BL21+BL32+BL31+BL22+BL24+BL30+BL25+BL27+BL26+BL28+BL29-BL33</f>
        <v>0</v>
      </c>
      <c r="BM70" s="36" t="n">
        <f aca="false">BM21+BM32+BM31+BM22+BM24+BM30+BM25+BM27+BM26+BM28+BM29-BM33</f>
        <v>0</v>
      </c>
      <c r="BN70" s="36" t="n">
        <f aca="false">BN21+BN32+BN31+BN22+BN24+BN30+BN25+BN27+BN26+BN28+BN29-BN33</f>
        <v>0</v>
      </c>
      <c r="BO70" s="36" t="n">
        <f aca="false">BO21+BO32+BO31+BO22+BO24+BO30+BO25+BO27+BO26+BO28+BO29-BO33</f>
        <v>0</v>
      </c>
      <c r="BP70" s="36" t="n">
        <f aca="false">BP21+BP32+BP31+BP22+BP24+BP30+BP25+BP27+BP26+BP28+BP29-BP33</f>
        <v>0</v>
      </c>
      <c r="BQ70" s="36" t="n">
        <f aca="false">BQ21+BQ32+BQ31+BQ22+BQ24+BQ30+BQ25+BQ27+BQ26+BQ28+BQ29-BQ33</f>
        <v>0</v>
      </c>
      <c r="BR70" s="36" t="n">
        <f aca="false">BR21+BR32+BR31+BR22+BR24+BR30+BR25+BR27+BR26+BR28+BR29-BR33</f>
        <v>0</v>
      </c>
      <c r="BS70" s="36" t="n">
        <f aca="false">BS21+BS32+BS31+BS22+BS24+BS30+BS25+BS27+BS26+BS28+BS29-BS33</f>
        <v>0</v>
      </c>
      <c r="BT70" s="36" t="n">
        <f aca="false">BT21+BT32+BT31+BT22+BT24+BT30+BT25+BT27+BT26+BT28+BT29-BT33</f>
        <v>0</v>
      </c>
      <c r="BU70" s="36" t="n">
        <f aca="false">BU21+BU32+BU31+BU22+BU24+BU30+BU25+BU27+BU26+BU28+BU29-BU33</f>
        <v>0</v>
      </c>
      <c r="BV70" s="36" t="n">
        <f aca="false">BV21+BV32+BV31+BV22+BV24+BV30+BV25+BV27+BV26+BV28+BV29-BV33</f>
        <v>0</v>
      </c>
      <c r="BW70" s="36" t="n">
        <f aca="false">BW21+BW32+BW31+BW22+BW24+BW30+BW25+BW27+BW26+BW28+BW29-BW33</f>
        <v>0</v>
      </c>
      <c r="BX70" s="36" t="n">
        <f aca="false">BX21+BX32+BX31+BX22+BX24+BX30+BX25+BX27+BX26+BX28+BX29-BX33</f>
        <v>0</v>
      </c>
      <c r="BY70" s="36" t="n">
        <f aca="false">BY21+BY32+BY31+BY22+BY24+BY30+BY25+BY27+BY26+BY28+BY29-BY33</f>
        <v>0</v>
      </c>
      <c r="BZ70" s="36" t="n">
        <f aca="false">BZ21+BZ32+BZ31+BZ22+BZ24+BZ30+BZ25+BZ27+BZ26+BZ28+BZ29-BZ33</f>
        <v>0</v>
      </c>
      <c r="CA70" s="36" t="n">
        <f aca="false">CA21+CA32+CA31+CA22+CA24+CA30+CA25+CA27+CA26+CA28+CA29-CA33</f>
        <v>0</v>
      </c>
      <c r="CB70" s="36" t="n">
        <f aca="false">CB21+CB32+CB31+CB22+CB24+CB30+CB25+CB27+CB26+CB28+CB29-CB33</f>
        <v>0</v>
      </c>
      <c r="CC70" s="36" t="n">
        <f aca="false">CC21+CC32+CC31+CC22+CC24+CC30+CC25+CC27+CC26+CC28+CC29-CC33</f>
        <v>0</v>
      </c>
      <c r="CD70" s="36" t="n">
        <f aca="false">CD21+CD32+CD31+CD22+CD24+CD30+CD25+CD27+CD26+CD28+CD29-CD33</f>
        <v>0</v>
      </c>
      <c r="CE70" s="36" t="n">
        <f aca="false">CE21+CE32+CE31+CE22+CE24+CE30+CE25+CE27+CE26+CE28+CE29-CE33</f>
        <v>0</v>
      </c>
      <c r="CF70" s="35"/>
    </row>
    <row r="71" s="37" customFormat="true" ht="15" hidden="false" customHeight="true" outlineLevel="0" collapsed="false">
      <c r="A71" s="24" t="s">
        <v>750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 t="s">
        <v>751</v>
      </c>
      <c r="P71" s="24"/>
      <c r="Q71" s="24"/>
      <c r="R71" s="24"/>
      <c r="S71" s="24"/>
      <c r="T71" s="24"/>
      <c r="U71" s="24" t="n">
        <v>19</v>
      </c>
      <c r="V71" s="24" t="s">
        <v>160</v>
      </c>
      <c r="W71" s="24" t="s">
        <v>161</v>
      </c>
      <c r="X71" s="24" t="s">
        <v>162</v>
      </c>
      <c r="Y71" s="24"/>
      <c r="Z71" s="24" t="s">
        <v>746</v>
      </c>
      <c r="AA71" s="24" t="s">
        <v>514</v>
      </c>
      <c r="AB71" s="36" t="n">
        <f aca="false">AB36+AB38+AB39+AB45+AB40+AB42+AB41+AB44+AB43-AB46</f>
        <v>0</v>
      </c>
      <c r="AC71" s="36" t="n">
        <f aca="false">AC36+AC38+AC39+AC45+AC40+AC42+AC41+AC44+AC43-AC46</f>
        <v>0</v>
      </c>
      <c r="AD71" s="36" t="n">
        <f aca="false">AD36+AD38+AD39+AD45+AD40+AD42+AD41+AD44+AD43-AD46</f>
        <v>0</v>
      </c>
      <c r="AE71" s="36" t="n">
        <f aca="false">AE36+AE38+AE39+AE45+AE40+AE42+AE41+AE44+AE43-AE46</f>
        <v>0</v>
      </c>
      <c r="AF71" s="36" t="n">
        <f aca="false">AF36+AF38+AF39+AF45+AF40+AF42+AF41+AF44+AF43-AF46</f>
        <v>0</v>
      </c>
      <c r="AG71" s="36" t="n">
        <f aca="false">AG36+AG38+AG39+AG45+AG40+AG42+AG41+AG44+AG43-AG46</f>
        <v>0</v>
      </c>
      <c r="AH71" s="36" t="n">
        <f aca="false">AH36+AH38+AH39+AH45+AH40+AH42+AH41+AH44+AH43-AH46</f>
        <v>0</v>
      </c>
      <c r="AI71" s="36" t="n">
        <f aca="false">AI36+AI38+AI39+AI45+AI40+AI42+AI41+AI44+AI43-AI46</f>
        <v>0</v>
      </c>
      <c r="AJ71" s="36" t="n">
        <f aca="false">AJ36+AJ38+AJ39+AJ45+AJ40+AJ42+AJ41+AJ44+AJ43-AJ46</f>
        <v>0</v>
      </c>
      <c r="AK71" s="36" t="n">
        <f aca="false">AK36+AK38+AK39+AK45+AK40+AK42+AK41+AK44+AK43-AK46</f>
        <v>0</v>
      </c>
      <c r="AL71" s="36" t="n">
        <f aca="false">AL36+AL38+AL39+AL45+AL40+AL42+AL41+AL44+AL43-AL46</f>
        <v>0</v>
      </c>
      <c r="AM71" s="36" t="n">
        <f aca="false">AM36+AM38+AM39+AM45+AM40+AM42+AM41+AM44+AM43-AM46</f>
        <v>0</v>
      </c>
      <c r="AN71" s="36" t="n">
        <f aca="false">AN36+AN38+AN39+AN45+AN40+AN42+AN41+AN44+AN43-AN46</f>
        <v>0</v>
      </c>
      <c r="AO71" s="36" t="n">
        <f aca="false">AO36+AO38+AO39+AO45+AO40+AO42+AO41+AO44+AO43-AO46</f>
        <v>0</v>
      </c>
      <c r="AP71" s="36" t="n">
        <f aca="false">AP36+AP38+AP39+AP45+AP40+AP42+AP41+AP44+AP43-AP46</f>
        <v>0</v>
      </c>
      <c r="AQ71" s="36" t="n">
        <f aca="false">AQ36+AQ38+AQ39+AQ45+AQ40+AQ42+AQ41+AQ44+AQ43-AQ46</f>
        <v>0</v>
      </c>
      <c r="AR71" s="36" t="n">
        <f aca="false">AR36+AR38+AR39+AR45+AR40+AR42+AR41+AR44+AR43-AR46</f>
        <v>0</v>
      </c>
      <c r="AS71" s="36" t="n">
        <f aca="false">AS36+AS38+AS39+AS45+AS40+AS42+AS41+AS44+AS43-AS46</f>
        <v>0</v>
      </c>
      <c r="AT71" s="36" t="n">
        <f aca="false">AT36+AT38+AT39+AT45+AT40+AT42+AT41+AT44+AT43-AT46</f>
        <v>0</v>
      </c>
      <c r="AU71" s="36" t="n">
        <f aca="false">AU36+AU38+AU39+AU45+AU40+AU42+AU41+AU44+AU43-AU46</f>
        <v>0</v>
      </c>
      <c r="AV71" s="36" t="n">
        <f aca="false">AV36+AV38+AV39+AV45+AV40+AV42+AV41+AV44+AV43-AV46</f>
        <v>0</v>
      </c>
      <c r="AW71" s="36" t="n">
        <f aca="false">AW36+AW38+AW39+AW45+AW40+AW42+AW41+AW44+AW43-AW46</f>
        <v>0</v>
      </c>
      <c r="AX71" s="36" t="n">
        <f aca="false">AX36+AX38+AX39+AX45+AX40+AX42+AX41+AX44+AX43-AX46</f>
        <v>0</v>
      </c>
      <c r="AY71" s="36" t="n">
        <f aca="false">AY36+AY38+AY39+AY45+AY40+AY42+AY41+AY44+AY43-AY46</f>
        <v>0</v>
      </c>
      <c r="AZ71" s="36" t="n">
        <f aca="false">AZ36+AZ38+AZ39+AZ45+AZ40+AZ42+AZ41+AZ44+AZ43-AZ46</f>
        <v>0</v>
      </c>
      <c r="BA71" s="36" t="n">
        <f aca="false">BA36+BA38+BA39+BA45+BA40+BA42+BA41+BA44+BA43-BA46+BA37</f>
        <v>0</v>
      </c>
      <c r="BB71" s="36" t="n">
        <f aca="false">BB45+BB42+BB41+BB44+BB43-BB46</f>
        <v>0</v>
      </c>
      <c r="BC71" s="36" t="n">
        <f aca="false">BC45+BC42+BC41+BC44+BC43-BC46</f>
        <v>0</v>
      </c>
      <c r="BD71" s="36" t="n">
        <f aca="false">BD45+BD42+BD41+BD44+BD43-BD46</f>
        <v>0</v>
      </c>
      <c r="BE71" s="36" t="n">
        <f aca="false">BE45+BE42+BE41+BE44+BE43-BE46</f>
        <v>0</v>
      </c>
      <c r="BF71" s="36" t="n">
        <f aca="false">BF45+BF42+BF41+BF44+BF43-BF46</f>
        <v>0</v>
      </c>
      <c r="BG71" s="36" t="n">
        <f aca="false">BG45+BG42+BG41+BG44+BG43-BG46</f>
        <v>0</v>
      </c>
      <c r="BH71" s="36" t="n">
        <f aca="false">BH45+BH42+BH41+BH44+BH43-BH46</f>
        <v>0</v>
      </c>
      <c r="BI71" s="36" t="n">
        <f aca="false">BI45+BI42+BI41+BI44+BI43-BI46</f>
        <v>0</v>
      </c>
      <c r="BJ71" s="36" t="n">
        <f aca="false">BJ45+BJ42+BJ41+BJ44+BJ43-BJ46</f>
        <v>0</v>
      </c>
      <c r="BK71" s="36" t="n">
        <f aca="false">BK45+BK42+BK41+BK44+BK43-BK46</f>
        <v>0</v>
      </c>
      <c r="BL71" s="36" t="n">
        <f aca="false">BL45+BL42+BL41+BL44+BL43-BL46</f>
        <v>0</v>
      </c>
      <c r="BM71" s="36" t="n">
        <f aca="false">BM45+BM42+BM41+BM44+BM43-BM46</f>
        <v>0</v>
      </c>
      <c r="BN71" s="36" t="n">
        <f aca="false">BN45+BN42+BN41+BN44+BN43-BN46</f>
        <v>0</v>
      </c>
      <c r="BO71" s="36" t="n">
        <f aca="false">BO45+BO42+BO41+BO44+BO43-BO46</f>
        <v>0</v>
      </c>
      <c r="BP71" s="36" t="n">
        <f aca="false">BP45+BP42+BP41+BP44+BP43-BP46</f>
        <v>0</v>
      </c>
      <c r="BQ71" s="36" t="n">
        <f aca="false">BQ45+BQ42+BQ41+BQ44+BQ43-BQ46</f>
        <v>0</v>
      </c>
      <c r="BR71" s="36" t="n">
        <f aca="false">BR45+BR42+BR41+BR44+BR43-BR46</f>
        <v>0</v>
      </c>
      <c r="BS71" s="36" t="n">
        <f aca="false">BS45+BS42+BS41+BS44+BS43-BS46</f>
        <v>0</v>
      </c>
      <c r="BT71" s="36" t="n">
        <f aca="false">BT45+BT42+BT41+BT44+BT43-BT46</f>
        <v>0</v>
      </c>
      <c r="BU71" s="36" t="n">
        <f aca="false">BU45+BU42+BU41+BU44+BU43-BU46</f>
        <v>0</v>
      </c>
      <c r="BV71" s="36" t="n">
        <f aca="false">BV45+BV42+BV41+BV44+BV43-BV46</f>
        <v>0</v>
      </c>
      <c r="BW71" s="36" t="n">
        <f aca="false">BW45+BW42+BW41+BW44+BW43-BW46</f>
        <v>0</v>
      </c>
      <c r="BX71" s="36" t="n">
        <f aca="false">BX45+BX42+BX41+BX44+BX43-BX46</f>
        <v>0</v>
      </c>
      <c r="BY71" s="36" t="n">
        <f aca="false">BY45+BY42+BY41+BY44+BY43-BY46</f>
        <v>0</v>
      </c>
      <c r="BZ71" s="36" t="n">
        <f aca="false">BZ45+BZ42+BZ41+BZ44+BZ43-BZ46</f>
        <v>0</v>
      </c>
      <c r="CA71" s="36" t="n">
        <f aca="false">CA45+CA42+CA41+CA44+CA43-CA46</f>
        <v>0</v>
      </c>
      <c r="CB71" s="36" t="n">
        <f aca="false">CB45+CB42+CB41+CB44+CB43-CB46</f>
        <v>0</v>
      </c>
      <c r="CC71" s="36" t="n">
        <f aca="false">CC45+CC42+CC41+CC44+CC43-CC46</f>
        <v>0</v>
      </c>
      <c r="CD71" s="36" t="n">
        <f aca="false">CD45+CD42+CD41+CD44+CD43-CD46</f>
        <v>0</v>
      </c>
      <c r="CE71" s="35"/>
      <c r="CF71" s="35"/>
    </row>
    <row r="72" s="37" customFormat="true" ht="15" hidden="false" customHeight="true" outlineLevel="0" collapsed="false">
      <c r="A72" s="24" t="s">
        <v>752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 t="s">
        <v>753</v>
      </c>
      <c r="P72" s="24"/>
      <c r="Q72" s="24"/>
      <c r="R72" s="24"/>
      <c r="S72" s="24"/>
      <c r="T72" s="24"/>
      <c r="U72" s="24" t="n">
        <v>19</v>
      </c>
      <c r="V72" s="24" t="s">
        <v>160</v>
      </c>
      <c r="W72" s="24" t="s">
        <v>161</v>
      </c>
      <c r="X72" s="24" t="s">
        <v>162</v>
      </c>
      <c r="Y72" s="24"/>
      <c r="Z72" s="24" t="s">
        <v>746</v>
      </c>
      <c r="AA72" s="24" t="s">
        <v>600</v>
      </c>
      <c r="AB72" s="36" t="n">
        <f aca="false">AB55-SUM(AB46,AB47,AB57,AB54,AB53,AB52,AB51,AB49,AB50)</f>
        <v>5499.487</v>
      </c>
      <c r="AC72" s="36" t="n">
        <f aca="false">AC55-SUM(AC46,AC47,AC57,AC54,AC53,AC52,AC51,AC49,AC50)</f>
        <v>5703.082</v>
      </c>
      <c r="AD72" s="36" t="n">
        <f aca="false">AD55-SUM(AD46,AD47,AD57,AD54,AD53,AD52,AD51,AD49,AD50)</f>
        <v>5620.167</v>
      </c>
      <c r="AE72" s="36" t="n">
        <f aca="false">AE55-SUM(AE46,AE47,AE57,AE54,AE53,AE52,AE51,AE49,AE50)</f>
        <v>6689.944</v>
      </c>
      <c r="AF72" s="36" t="n">
        <f aca="false">AF55-SUM(AF46,AF47,AF57,AF54,AF53,AF52,AF51,AF49,AF50)</f>
        <v>6689.944</v>
      </c>
      <c r="AG72" s="36" t="n">
        <f aca="false">AG55-SUM(AG46,AG47,AG57,AG54,AG53,AG52,AG51,AG49,AG50)</f>
        <v>6130.479</v>
      </c>
      <c r="AH72" s="36" t="n">
        <f aca="false">AH55-SUM(AH46,AH47,AH57,AH54,AH53,AH52,AH51,AH49,AH50)</f>
        <v>6258.174</v>
      </c>
      <c r="AI72" s="36" t="n">
        <f aca="false">AI55-SUM(AI46,AI47,AI57,AI54,AI53,AI52,AI51,AI49,AI50)</f>
        <v>6162.012</v>
      </c>
      <c r="AJ72" s="36" t="n">
        <f aca="false">AJ55-SUM(AJ46,AJ47,AJ57,AJ54,AJ53,AJ52,AJ51,AJ49,AJ50)</f>
        <v>7760.051</v>
      </c>
      <c r="AK72" s="36" t="n">
        <f aca="false">AK55-SUM(AK46,AK47,AK57,AK54,AK53,AK52,AK51,AK49,AK50)</f>
        <v>7760.051</v>
      </c>
      <c r="AL72" s="36" t="n">
        <f aca="false">AL55-SUM(AL46,AL47,AL57,AL54,AL53,AL52,AL51,AL49,AL50)</f>
        <v>7233.006</v>
      </c>
      <c r="AM72" s="36" t="n">
        <f aca="false">AM55-SUM(AM46,AM47,AM57,AM54,AM53,AM52,AM51,AM49,AM50)</f>
        <v>8248.738</v>
      </c>
      <c r="AN72" s="36" t="n">
        <f aca="false">AN55-SUM(AN46,AN47,AN57,AN54,AN53,AN52,AN51,AN49,AN50)</f>
        <v>7581.632</v>
      </c>
      <c r="AO72" s="36" t="n">
        <f aca="false">AO55-SUM(AO46,AO47,AO57,AO54,AO53,AO52,AO51,AO49,AO50)</f>
        <v>10084.796</v>
      </c>
      <c r="AP72" s="36" t="n">
        <f aca="false">AP55-SUM(AP46,AP47,AP57,AP54,AP53,AP52,AP51,AP49,AP50)</f>
        <v>10084.796</v>
      </c>
      <c r="AQ72" s="36" t="n">
        <f aca="false">AQ55-SUM(AQ46,AQ47,AQ57,AQ54,AQ53,AQ52,AQ51,AQ49,AQ50)</f>
        <v>9124.442</v>
      </c>
      <c r="AR72" s="36" t="n">
        <f aca="false">AR55-SUM(AR46,AR47,AR57,AR54,AR53,AR52,AR51,AR49,AR50)</f>
        <v>8950.266</v>
      </c>
      <c r="AS72" s="36" t="n">
        <f aca="false">AS55-SUM(AS46,AS47,AS57,AS54,AS53,AS52,AS51,AS49,AS50)</f>
        <v>8649.869</v>
      </c>
      <c r="AT72" s="36" t="n">
        <f aca="false">AT55-SUM(AT46,AT47,AT57,AT54,AT53,AT52,AT51,AT49,AT50)</f>
        <v>0</v>
      </c>
      <c r="AU72" s="36" t="n">
        <f aca="false">AU55-SUM(AU46,AU47,AU57,AU54,AU53,AU52,AU51,AU49,AU50)</f>
        <v>0</v>
      </c>
      <c r="AV72" s="36" t="n">
        <f aca="false">AV55-SUM(AV46,AV47,AV57,AV54,AV53,AV52,AV51,AV49,AV50)</f>
        <v>0</v>
      </c>
      <c r="AW72" s="36" t="n">
        <f aca="false">AW55-SUM(AW46,AW47,AW57,AW54,AW53,AW52,AW51,AW49,AW50)</f>
        <v>0</v>
      </c>
      <c r="AX72" s="36" t="n">
        <f aca="false">AX55-SUM(AX46,AX47,AX57,AX54,AX53,AX52,AX51,AX49,AX50)</f>
        <v>0</v>
      </c>
      <c r="AY72" s="36" t="n">
        <f aca="false">AY55-SUM(AY46,AY47,AY57,AY54,AY53,AY52,AY51,AY49,AY50)</f>
        <v>0</v>
      </c>
      <c r="AZ72" s="36" t="n">
        <f aca="false">AZ55-SUM(AZ46,AZ47,AZ57,AZ54,AZ53,AZ52,AZ51,AZ49,AZ50)</f>
        <v>0</v>
      </c>
      <c r="BA72" s="36" t="n">
        <f aca="false">BA55-SUM(BA46,BA47,BA57,BA54,BA53,BA52,BA51,BA49,BA50+BA48)</f>
        <v>0</v>
      </c>
      <c r="BB72" s="36" t="n">
        <f aca="false">BB55-SUM(BB46,BB47,BB57,BB54,BB53,BB52,BB51,BB49,BB50)</f>
        <v>0</v>
      </c>
      <c r="BC72" s="36" t="n">
        <f aca="false">BC55-SUM(BC46,BC47,BC57,BC54,BC53,BC52,BC51,BC49,BC50)</f>
        <v>0</v>
      </c>
      <c r="BD72" s="36" t="n">
        <f aca="false">BD55-SUM(BD46,BD47,BD57,BD54,BD53,BD52,BD51,BD49,BD50)</f>
        <v>0</v>
      </c>
      <c r="BE72" s="36" t="n">
        <f aca="false">BE55-SUM(BE46,BE47,BE57,BE54,BE53,BE52,BE51,BE49,BE50)</f>
        <v>0</v>
      </c>
      <c r="BF72" s="36" t="n">
        <f aca="false">BF55-SUM(BF46,BF47,BF57,BF54,BF53,BF52,BF51,BF49,BF50)</f>
        <v>0</v>
      </c>
      <c r="BG72" s="36" t="n">
        <f aca="false">BG55-SUM(BG46,BG47,BG57,BG54,BG53,BG52,BG51,BG49,BG50)</f>
        <v>0</v>
      </c>
      <c r="BH72" s="36" t="n">
        <f aca="false">BH55-SUM(BH46,BH47,BH57,BH54,BH53,BH52,BH51,BH49,BH50)</f>
        <v>0</v>
      </c>
      <c r="BI72" s="36" t="n">
        <f aca="false">BI55-SUM(BI46,BI47,BI57,BI54,BI53,BI52,BI51,BI49,BI50)</f>
        <v>0</v>
      </c>
      <c r="BJ72" s="36" t="n">
        <f aca="false">BJ55-SUM(BJ46,BJ47,BJ57,BJ54,BJ53,BJ52,BJ51,BJ49,BJ50)</f>
        <v>0</v>
      </c>
      <c r="BK72" s="36" t="n">
        <f aca="false">BK55-SUM(BK46,BK47,BK57,BK54,BK53,BK52,BK51,BK49,BK50)</f>
        <v>0</v>
      </c>
      <c r="BL72" s="36" t="n">
        <f aca="false">BL55-SUM(BL46,BL47,BL57,BL54,BL53,BL52,BL51,BL49,BL50)</f>
        <v>0</v>
      </c>
      <c r="BM72" s="36" t="n">
        <f aca="false">BM55-SUM(BM46,BM47,BM57,BM54,BM53,BM52,BM51,BM49,BM50)</f>
        <v>0</v>
      </c>
      <c r="BN72" s="36" t="n">
        <f aca="false">BN55-SUM(BN46,BN47,BN57,BN54,BN53,BN52,BN51,BN49,BN50)</f>
        <v>0</v>
      </c>
      <c r="BO72" s="36" t="n">
        <f aca="false">BO55-SUM(BO46,BO47,BO57,BO54,BO53,BO52,BO51,BO49,BO50)</f>
        <v>0</v>
      </c>
      <c r="BP72" s="36" t="n">
        <f aca="false">BP55-SUM(BP46,BP47,BP57,BP54,BP53,BP52,BP51,BP49,BP50)</f>
        <v>0</v>
      </c>
      <c r="BQ72" s="36" t="n">
        <f aca="false">BQ55-SUM(BQ46,BQ47,BQ57,BQ54,BQ53,BQ52,BQ51,BQ49,BQ50)</f>
        <v>0</v>
      </c>
      <c r="BR72" s="36" t="n">
        <f aca="false">BR55-SUM(BR46,BR47,BR57,BR54,BR53,BR52,BR51,BR49,BR50)</f>
        <v>0</v>
      </c>
      <c r="BS72" s="36" t="n">
        <f aca="false">BS55-SUM(BS46,BS47,BS57,BS54,BS53,BS52,BS51,BS49,BS50)</f>
        <v>0</v>
      </c>
      <c r="BT72" s="36" t="n">
        <f aca="false">BT55-SUM(BT46,BT47,BT57,BT54,BT53,BT52,BT51,BT49,BT50)</f>
        <v>0</v>
      </c>
      <c r="BU72" s="36" t="n">
        <f aca="false">BU55-SUM(BU46,BU47,BU57,BU54,BU53,BU52,BU51,BU49,BU50)</f>
        <v>0</v>
      </c>
      <c r="BV72" s="36" t="n">
        <f aca="false">BV55-SUM(BV46,BV47,BV57,BV54,BV53,BV52,BV51,BV49,BV50)</f>
        <v>0</v>
      </c>
      <c r="BW72" s="36" t="n">
        <f aca="false">BW55-SUM(BW46,BW47,BW57,BW54,BW53,BW52,BW51,BW49,BW50)</f>
        <v>0</v>
      </c>
      <c r="BX72" s="36" t="n">
        <f aca="false">BX55-SUM(BX46,BX47,BX57,BX54,BX53,BX52,BX51,BX49,BX50)</f>
        <v>0</v>
      </c>
      <c r="BY72" s="36" t="n">
        <f aca="false">BY55-SUM(BY46,BY47,BY57,BY54,BY53,BY52,BY51,BY49,BY50)</f>
        <v>0</v>
      </c>
      <c r="BZ72" s="36" t="n">
        <f aca="false">BZ55-SUM(BZ46,BZ47,BZ57,BZ54,BZ53,BZ52,BZ51,BZ49,BZ50)</f>
        <v>0</v>
      </c>
      <c r="CA72" s="36" t="n">
        <f aca="false">CA55-SUM(CA46,CA47,CA57,CA54,CA53,CA52,CA51,CA49,CA50)</f>
        <v>0</v>
      </c>
      <c r="CB72" s="36" t="n">
        <f aca="false">CB55-SUM(CB46,CB47,CB57,CB54,CB53,CB52,CB51,CB49,CB50)</f>
        <v>0</v>
      </c>
      <c r="CC72" s="36" t="n">
        <f aca="false">CC55-SUM(CC46,CC47,CC57,CC54,CC53,CC52,CC51,CC49,CC50)</f>
        <v>0</v>
      </c>
      <c r="CD72" s="36" t="n">
        <f aca="false">CD55-SUM(CD46,CD47,CD57,CD54,CD53,CD52,CD51,CD49,CD50)</f>
        <v>0</v>
      </c>
      <c r="CE72" s="35"/>
      <c r="CF72" s="35"/>
    </row>
    <row r="73" s="37" customFormat="true" ht="15" hidden="false" customHeight="true" outlineLevel="0" collapsed="false">
      <c r="A73" s="24" t="s">
        <v>754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 t="s">
        <v>755</v>
      </c>
      <c r="P73" s="24"/>
      <c r="Q73" s="24"/>
      <c r="R73" s="24"/>
      <c r="S73" s="24"/>
      <c r="T73" s="24"/>
      <c r="U73" s="24" t="n">
        <v>19</v>
      </c>
      <c r="V73" s="24" t="s">
        <v>160</v>
      </c>
      <c r="W73" s="24" t="s">
        <v>161</v>
      </c>
      <c r="X73" s="24" t="s">
        <v>162</v>
      </c>
      <c r="Y73" s="24"/>
      <c r="Z73" s="24" t="s">
        <v>746</v>
      </c>
      <c r="AA73" s="24" t="s">
        <v>720</v>
      </c>
      <c r="AB73" s="35" t="n">
        <f aca="false">AB61+AB62+AB63+AB64-AB65</f>
        <v>0</v>
      </c>
      <c r="AC73" s="36" t="n">
        <f aca="false">AC61+AC62+AC63+AC64-AC65</f>
        <v>0</v>
      </c>
      <c r="AD73" s="36" t="n">
        <f aca="false">AD61+AD62+AD63+AD64-AD65</f>
        <v>0</v>
      </c>
      <c r="AE73" s="36" t="n">
        <f aca="false">AE61+AE62+AE63+AE64-AE65</f>
        <v>0</v>
      </c>
      <c r="AF73" s="36" t="n">
        <f aca="false">AF61+AF62+AF63+AF64-AF65</f>
        <v>0</v>
      </c>
      <c r="AG73" s="36" t="n">
        <f aca="false">AG61+AG62+AG63+AG64-AG65</f>
        <v>0</v>
      </c>
      <c r="AH73" s="36" t="n">
        <f aca="false">AH61+AH62+AH63+AH64-AH65</f>
        <v>0</v>
      </c>
      <c r="AI73" s="36" t="n">
        <f aca="false">AI61+AI62+AI63+AI64-AI65</f>
        <v>0</v>
      </c>
      <c r="AJ73" s="36" t="n">
        <f aca="false">AJ61+AJ62+AJ63+AJ64-AJ65</f>
        <v>0</v>
      </c>
      <c r="AK73" s="36" t="n">
        <f aca="false">AK61+AK62+AK63+AK64-AK65</f>
        <v>0</v>
      </c>
      <c r="AL73" s="36" t="n">
        <f aca="false">AL61+AL62+AL63+AL64-AL65</f>
        <v>0</v>
      </c>
      <c r="AM73" s="36" t="n">
        <f aca="false">AM61+AM62+AM63+AM64-AM65</f>
        <v>0</v>
      </c>
      <c r="AN73" s="36" t="n">
        <f aca="false">AN61+AN62+AN63+AN64-AN65</f>
        <v>0</v>
      </c>
      <c r="AO73" s="36" t="n">
        <f aca="false">AO61+AO62+AO63+AO64-AO65</f>
        <v>0</v>
      </c>
      <c r="AP73" s="36" t="n">
        <f aca="false">AP61+AP62+AP63+AP64-AP65</f>
        <v>0</v>
      </c>
      <c r="AQ73" s="36" t="n">
        <f aca="false">AQ61+AQ62+AQ63+AQ64-AQ65</f>
        <v>0</v>
      </c>
      <c r="AR73" s="36" t="n">
        <f aca="false">AR61+AR62+AR63+AR64-AR65</f>
        <v>0</v>
      </c>
      <c r="AS73" s="36" t="n">
        <f aca="false">AS61+AS62+AS63+AS64-AS65</f>
        <v>0</v>
      </c>
      <c r="AT73" s="36" t="n">
        <f aca="false">AT61+AT62+AT63+AT64-AT65</f>
        <v>0</v>
      </c>
      <c r="AU73" s="36" t="n">
        <f aca="false">AU61+AU62+AU63+AU64-AU65</f>
        <v>0</v>
      </c>
      <c r="AV73" s="36" t="n">
        <f aca="false">AV61+AV62+AV63+AV64-AV65</f>
        <v>0</v>
      </c>
      <c r="AW73" s="36" t="n">
        <f aca="false">AW61+AW62+AW63+AW64-AW65</f>
        <v>0</v>
      </c>
      <c r="AX73" s="36" t="n">
        <f aca="false">AX61+AX62+AX63+AX64-AX65</f>
        <v>0</v>
      </c>
      <c r="AY73" s="36" t="n">
        <f aca="false">AY61+AY62+AY63+AY64-AY65</f>
        <v>0</v>
      </c>
      <c r="AZ73" s="36" t="n">
        <f aca="false">AZ61+AZ62+AZ63+AZ64-AZ65</f>
        <v>0</v>
      </c>
      <c r="BA73" s="36" t="n">
        <f aca="false">BA61+BA62+BA63+BA64-BA65</f>
        <v>0</v>
      </c>
      <c r="BB73" s="36" t="n">
        <f aca="false">BB61+BB62+BB63+BB64-BB65</f>
        <v>0</v>
      </c>
      <c r="BC73" s="36" t="n">
        <f aca="false">BC61+BC62+BC63+BC64-BC65</f>
        <v>0</v>
      </c>
      <c r="BD73" s="36" t="n">
        <f aca="false">BD61+BD62+BD63+BD64-BD65</f>
        <v>0</v>
      </c>
      <c r="BE73" s="36" t="n">
        <f aca="false">BE61+BE62+BE63+BE64-BE65</f>
        <v>0</v>
      </c>
      <c r="BF73" s="36" t="n">
        <f aca="false">BF61+BF62+BF63+BF64-BF65</f>
        <v>0</v>
      </c>
      <c r="BG73" s="36" t="n">
        <f aca="false">BG61+BG62+BG63+BG64-BG65</f>
        <v>0</v>
      </c>
      <c r="BH73" s="36" t="n">
        <f aca="false">BH61+BH62+BH63+BH64-BH65</f>
        <v>0</v>
      </c>
      <c r="BI73" s="36" t="n">
        <f aca="false">BI61+BI62+BI63+BI64-BI65</f>
        <v>0</v>
      </c>
      <c r="BJ73" s="36" t="n">
        <f aca="false">BJ61+BJ62+BJ63+BJ64-BJ65</f>
        <v>0</v>
      </c>
      <c r="BK73" s="36" t="n">
        <f aca="false">BK61+BK62+BK63+BK64-BK65</f>
        <v>0</v>
      </c>
      <c r="BL73" s="36" t="n">
        <f aca="false">BL61+BL62+BL63+BL64-BL65</f>
        <v>0</v>
      </c>
      <c r="BM73" s="36" t="n">
        <f aca="false">BM61+BM62+BM63+BM64-BM65</f>
        <v>0</v>
      </c>
      <c r="BN73" s="36" t="n">
        <f aca="false">BN61+BN62+BN63+BN64-BN65</f>
        <v>0</v>
      </c>
      <c r="BO73" s="36" t="n">
        <f aca="false">BO61+BO62+BO63+BO64-BO65</f>
        <v>0</v>
      </c>
      <c r="BP73" s="36" t="n">
        <f aca="false">BP61+BP62+BP63+BP64-BP65</f>
        <v>0</v>
      </c>
      <c r="BQ73" s="36" t="n">
        <f aca="false">BQ61+BQ62+BQ63+BQ64-BQ65</f>
        <v>0</v>
      </c>
      <c r="BR73" s="36" t="n">
        <f aca="false">BR61+BR62+BR63+BR64-BR65</f>
        <v>0</v>
      </c>
      <c r="BS73" s="36" t="n">
        <f aca="false">BS61+BS62+BS63+BS64-BS65</f>
        <v>0</v>
      </c>
      <c r="BT73" s="36" t="n">
        <f aca="false">BT61+BT62+BT63+BT64-BT65</f>
        <v>0</v>
      </c>
      <c r="BU73" s="36" t="n">
        <f aca="false">BU61+BU62+BU63+BU64-BU65</f>
        <v>0</v>
      </c>
      <c r="BV73" s="36" t="n">
        <f aca="false">BV61+BV62+BV63+BV64-BV65</f>
        <v>0</v>
      </c>
      <c r="BW73" s="36" t="n">
        <f aca="false">BW61+BW62+BW63+BW64-BW65</f>
        <v>0</v>
      </c>
      <c r="BX73" s="36" t="n">
        <f aca="false">BX61+BX62+BX63+BX64-BX65</f>
        <v>0</v>
      </c>
      <c r="BY73" s="35"/>
      <c r="BZ73" s="35"/>
      <c r="CA73" s="35"/>
      <c r="CB73" s="35"/>
      <c r="CC73" s="35"/>
      <c r="CD73" s="35"/>
      <c r="CE73" s="35"/>
      <c r="CF73" s="35"/>
    </row>
    <row r="74" s="37" customFormat="true" ht="15" hidden="false" customHeight="true" outlineLevel="0" collapsed="false">
      <c r="A74" s="24" t="s">
        <v>756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 t="s">
        <v>757</v>
      </c>
      <c r="P74" s="24"/>
      <c r="Q74" s="24"/>
      <c r="R74" s="24"/>
      <c r="S74" s="24"/>
      <c r="T74" s="24"/>
      <c r="U74" s="24" t="n">
        <v>19</v>
      </c>
      <c r="V74" s="24" t="s">
        <v>160</v>
      </c>
      <c r="W74" s="24" t="s">
        <v>161</v>
      </c>
      <c r="X74" s="24" t="s">
        <v>162</v>
      </c>
      <c r="Y74" s="24"/>
      <c r="Z74" s="24" t="s">
        <v>746</v>
      </c>
      <c r="AA74" s="24" t="s">
        <v>758</v>
      </c>
      <c r="AB74" s="35" t="n">
        <f aca="false">AB55+AB59+AB65-AB66</f>
        <v>0</v>
      </c>
      <c r="AC74" s="36" t="n">
        <f aca="false">AC55+AC59+AC65-AC66</f>
        <v>0</v>
      </c>
      <c r="AD74" s="36" t="n">
        <f aca="false">AD55+AD59+AD65-AD66</f>
        <v>0</v>
      </c>
      <c r="AE74" s="36" t="n">
        <f aca="false">AE55+AE59+AE65-AE66</f>
        <v>0</v>
      </c>
      <c r="AF74" s="36" t="n">
        <f aca="false">AF55+AF59+AF65-AF66</f>
        <v>0</v>
      </c>
      <c r="AG74" s="36" t="n">
        <f aca="false">AG55+AG59+AG65-AG66</f>
        <v>0</v>
      </c>
      <c r="AH74" s="36" t="n">
        <f aca="false">AH55+AH59+AH65-AH66</f>
        <v>0</v>
      </c>
      <c r="AI74" s="36" t="n">
        <f aca="false">AI55+AI59+AI65-AI66</f>
        <v>0</v>
      </c>
      <c r="AJ74" s="36" t="n">
        <f aca="false">AJ55+AJ59+AJ65-AJ66</f>
        <v>0</v>
      </c>
      <c r="AK74" s="36" t="n">
        <f aca="false">AK55+AK59+AK65-AK66</f>
        <v>0</v>
      </c>
      <c r="AL74" s="36" t="n">
        <f aca="false">AL55+AL59+AL65-AL66</f>
        <v>0</v>
      </c>
      <c r="AM74" s="36" t="n">
        <f aca="false">AM55+AM59+AM65-AM66</f>
        <v>0</v>
      </c>
      <c r="AN74" s="36" t="n">
        <f aca="false">AN55+AN59+AN65-AN66</f>
        <v>0</v>
      </c>
      <c r="AO74" s="36" t="n">
        <f aca="false">AO55+AO59+AO65-AO66</f>
        <v>0</v>
      </c>
      <c r="AP74" s="36" t="n">
        <f aca="false">AP55+AP59+AP65-AP66</f>
        <v>0</v>
      </c>
      <c r="AQ74" s="36" t="n">
        <f aca="false">AQ55+AQ59+AQ65-AQ66</f>
        <v>0</v>
      </c>
      <c r="AR74" s="36" t="n">
        <f aca="false">AR55+AR59+AR65-AR66</f>
        <v>0</v>
      </c>
      <c r="AS74" s="36" t="n">
        <f aca="false">AS55+AS59+AS65-AS66</f>
        <v>0</v>
      </c>
      <c r="AT74" s="36" t="n">
        <f aca="false">AT55+AT59+AT65-AT66</f>
        <v>0</v>
      </c>
      <c r="AU74" s="36" t="n">
        <f aca="false">AU55+AU59+AU65-AU66</f>
        <v>0</v>
      </c>
      <c r="AV74" s="36" t="n">
        <f aca="false">AV55+AV59+AV65-AV66</f>
        <v>0</v>
      </c>
      <c r="AW74" s="36" t="n">
        <f aca="false">AW55+AW59+AW65-AW66</f>
        <v>0</v>
      </c>
      <c r="AX74" s="36" t="n">
        <f aca="false">AX55+AX59+AX65-AX66</f>
        <v>0</v>
      </c>
      <c r="AY74" s="36" t="n">
        <f aca="false">AY55+AY59+AY65-AY66</f>
        <v>0</v>
      </c>
      <c r="AZ74" s="36" t="n">
        <f aca="false">AZ55+AZ59+AZ65-AZ66</f>
        <v>0</v>
      </c>
      <c r="BA74" s="36" t="n">
        <f aca="false">BA55+BA59+BA65-BA66</f>
        <v>0</v>
      </c>
      <c r="BB74" s="36" t="n">
        <f aca="false">BB55+BB59+BB65-BB66</f>
        <v>0</v>
      </c>
      <c r="BC74" s="36" t="n">
        <f aca="false">BC55+BC59+BC65-BC66</f>
        <v>0</v>
      </c>
      <c r="BD74" s="36" t="n">
        <f aca="false">BD55+BD59+BD65-BD66</f>
        <v>0</v>
      </c>
      <c r="BE74" s="36" t="n">
        <f aca="false">BE55+BE59+BE65-BE66</f>
        <v>0</v>
      </c>
      <c r="BF74" s="36" t="n">
        <f aca="false">BF55+BF59+BF65-BF66</f>
        <v>0</v>
      </c>
      <c r="BG74" s="36" t="n">
        <f aca="false">BG55+BG59+BG65-BG66</f>
        <v>0</v>
      </c>
      <c r="BH74" s="36" t="n">
        <f aca="false">BH55+BH59+BH65-BH66</f>
        <v>0</v>
      </c>
      <c r="BI74" s="36" t="n">
        <f aca="false">BI55+BI59+BI65-BI66</f>
        <v>0</v>
      </c>
      <c r="BJ74" s="36" t="n">
        <f aca="false">BJ55+BJ59+BJ65-BJ66</f>
        <v>0</v>
      </c>
      <c r="BK74" s="36" t="n">
        <f aca="false">BK55+BK59+BK65-BK66</f>
        <v>0</v>
      </c>
      <c r="BL74" s="36" t="n">
        <f aca="false">BL55+BL59+BL65-BL66</f>
        <v>0</v>
      </c>
      <c r="BM74" s="36" t="n">
        <f aca="false">BM55+BM59+BM65-BM66</f>
        <v>0</v>
      </c>
      <c r="BN74" s="36" t="n">
        <f aca="false">BN55+BN59+BN65-BN66</f>
        <v>0</v>
      </c>
      <c r="BO74" s="36" t="n">
        <f aca="false">BO55+BO59+BO65-BO66</f>
        <v>0</v>
      </c>
      <c r="BP74" s="36" t="n">
        <f aca="false">BP55+BP59+BP65-BP66</f>
        <v>0</v>
      </c>
      <c r="BQ74" s="36" t="n">
        <f aca="false">BQ55+BQ59+BQ65-BQ66</f>
        <v>0</v>
      </c>
      <c r="BR74" s="36" t="n">
        <f aca="false">BR55+BR59+BR65-BR66</f>
        <v>0</v>
      </c>
      <c r="BS74" s="36" t="n">
        <f aca="false">BS55+BS59+BS65-BS66</f>
        <v>0</v>
      </c>
      <c r="BT74" s="36" t="n">
        <f aca="false">BT55+BT59+BT65-BT66</f>
        <v>0</v>
      </c>
      <c r="BU74" s="36" t="n">
        <f aca="false">BU55+BU59+BU65-BU66</f>
        <v>0</v>
      </c>
      <c r="BV74" s="36" t="n">
        <f aca="false">BV55+BV59+BV65-BV66</f>
        <v>0</v>
      </c>
      <c r="BW74" s="36" t="n">
        <f aca="false">BW55+BW59+BW65-BW66</f>
        <v>0</v>
      </c>
      <c r="BX74" s="36" t="n">
        <f aca="false">BX55+BX59+BX65-BX66</f>
        <v>0</v>
      </c>
      <c r="BY74" s="35"/>
      <c r="BZ74" s="35"/>
      <c r="CA74" s="35"/>
      <c r="CB74" s="35"/>
      <c r="CC74" s="35"/>
      <c r="CD74" s="35"/>
      <c r="CE74" s="35"/>
      <c r="CF74" s="35"/>
    </row>
    <row r="75" s="37" customFormat="true" ht="15" hidden="false" customHeight="true" outlineLevel="0" collapsed="false">
      <c r="A75" s="38" t="s">
        <v>759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 t="s">
        <v>760</v>
      </c>
      <c r="P75" s="38"/>
      <c r="Q75" s="38"/>
      <c r="R75" s="38"/>
      <c r="S75" s="38"/>
      <c r="T75" s="38"/>
      <c r="U75" s="38" t="n">
        <v>8</v>
      </c>
      <c r="V75" s="38" t="s">
        <v>153</v>
      </c>
      <c r="W75" s="38"/>
      <c r="X75" s="38"/>
      <c r="Y75" s="38"/>
      <c r="Z75" s="38"/>
      <c r="AA75" s="38" t="s">
        <v>761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4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41"/>
      <c r="BW75" s="11"/>
      <c r="BX75" s="11"/>
      <c r="BY75" s="11"/>
      <c r="BZ75" s="11"/>
      <c r="CA75" s="11"/>
      <c r="CB75" s="11"/>
      <c r="CC75" s="11"/>
      <c r="CD75" s="11"/>
      <c r="CE75" s="11"/>
      <c r="CF75" s="11"/>
    </row>
    <row r="76" s="42" customFormat="true" ht="15" hidden="false" customHeight="true" outlineLevel="0" collapsed="false">
      <c r="A76" s="24" t="s">
        <v>762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 t="s">
        <v>423</v>
      </c>
      <c r="P76" s="24"/>
      <c r="Q76" s="24"/>
      <c r="R76" s="24"/>
      <c r="S76" s="24"/>
      <c r="T76" s="24"/>
      <c r="U76" s="24" t="n">
        <v>8</v>
      </c>
      <c r="V76" s="24" t="s">
        <v>160</v>
      </c>
      <c r="W76" s="24" t="s">
        <v>161</v>
      </c>
      <c r="X76" s="24" t="s">
        <v>162</v>
      </c>
      <c r="Y76" s="24"/>
      <c r="Z76" s="24" t="s">
        <v>163</v>
      </c>
      <c r="AA76" s="24" t="s">
        <v>763</v>
      </c>
      <c r="AB76" s="35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 t="n">
        <f aca="false">(BW33)-(BW21*1+BW22*1+BW24*1+BW25*1+BW27*1+BW29*1+BW26*1+BW28*1)</f>
        <v>0</v>
      </c>
      <c r="BX76" s="36" t="n">
        <f aca="false">(BX33)-(BX21*1+BX22*1+BX24*1+BX25*1+BX27*1+BX29*1+BX26*1+BX28*1)</f>
        <v>0</v>
      </c>
      <c r="BY76" s="36" t="n">
        <f aca="false">(BY33)-(BY21*1+BY22*1+BY24*1+BY25*1+BY27*1+BY29*1+BY26*1+BY28*1)</f>
        <v>0</v>
      </c>
      <c r="BZ76" s="36" t="n">
        <f aca="false">(BZ33)-(BZ21*1+BZ22*1+BZ24*1+BZ25*1+BZ27*1+BZ29*1+BZ26*1+BZ28*1)</f>
        <v>0</v>
      </c>
      <c r="CA76" s="36" t="n">
        <f aca="false">(CA33)-(CA21*1+CA22*1+CA24*1+CA25*1+CA27*1+CA29*1+CA26*1+CA28*1)</f>
        <v>0</v>
      </c>
      <c r="CB76" s="36" t="n">
        <f aca="false">(CB33)-(CB21*1+CB22*1+CB24*1+CB25*1+CB27*1+CB29*1+CB26*1+CB28*1)</f>
        <v>0</v>
      </c>
      <c r="CC76" s="36" t="n">
        <f aca="false">(CC33)-(CC21*1+CC22*1+CC24*1+CC25*1+CC27*1+CC29*1+CC26*1+CC28*1)</f>
        <v>0</v>
      </c>
      <c r="CD76" s="36" t="n">
        <f aca="false">(CD33)-(CD21*1+CD22*1+CD24*1+CD25*1+CD27*1+CD29*1+CD26*1+CD28*1)</f>
        <v>0</v>
      </c>
      <c r="CE76" s="36" t="n">
        <f aca="false">(CE33)-(CE21*1+CE22*1+CE24*1+CE25*1+CE27*1+CE29*1+CE26*1+CE28*1)</f>
        <v>0</v>
      </c>
      <c r="CF76" s="36" t="n">
        <f aca="false">(CF33)-(CF21*1+CF22*1+CF24*1+CF25*1+CF27*1+CF29*1+CF26*1+CF28*1)</f>
        <v>0</v>
      </c>
    </row>
    <row r="77" s="42" customFormat="true" ht="15" hidden="false" customHeight="true" outlineLevel="0" collapsed="false">
      <c r="A77" s="24" t="s">
        <v>764</v>
      </c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 t="s">
        <v>270</v>
      </c>
      <c r="P77" s="24"/>
      <c r="Q77" s="24"/>
      <c r="R77" s="24"/>
      <c r="S77" s="24"/>
      <c r="T77" s="24"/>
      <c r="U77" s="24" t="n">
        <v>8</v>
      </c>
      <c r="V77" s="24" t="s">
        <v>160</v>
      </c>
      <c r="W77" s="24" t="s">
        <v>161</v>
      </c>
      <c r="X77" s="24" t="s">
        <v>162</v>
      </c>
      <c r="Y77" s="24"/>
      <c r="Z77" s="24" t="s">
        <v>163</v>
      </c>
      <c r="AA77" s="24" t="s">
        <v>765</v>
      </c>
      <c r="AB77" s="35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 t="n">
        <f aca="false">(BW21)-(BW13*1+BW14*1+BW15*1+BW16*1+BW17*1)</f>
        <v>0</v>
      </c>
      <c r="BX77" s="36" t="n">
        <f aca="false">(BX21)-(BX13*1+BX14*1+BX15*1+BX16*1+BX17*1)</f>
        <v>0</v>
      </c>
      <c r="BY77" s="36" t="n">
        <f aca="false">(BY21)-(BY13*1+BY14*1+BY15*1+BY16*1+BY17*1)</f>
        <v>0</v>
      </c>
      <c r="BZ77" s="36" t="n">
        <f aca="false">(BZ21)-(BZ13*1+BZ14*1+BZ15*1+BZ16*1+BZ17*1)</f>
        <v>0</v>
      </c>
      <c r="CA77" s="36" t="n">
        <f aca="false">(CA21)-(CA13*1+CA14*1+CA15*1+CA16*1+CA17*1)</f>
        <v>0</v>
      </c>
      <c r="CB77" s="36" t="n">
        <f aca="false">(CB21)-(CB13*1+CB14*1+CB15*1+CB16*1+CB17*1)</f>
        <v>0</v>
      </c>
      <c r="CC77" s="36" t="n">
        <f aca="false">(CC21)-(CC13*1+CC14*1+CC15*1+CC16*1+CC17*1)</f>
        <v>0</v>
      </c>
      <c r="CD77" s="36" t="n">
        <f aca="false">(CD21)-(CD13*1+CD14*1+CD15*1+CD16*1+CD17*1)</f>
        <v>0</v>
      </c>
      <c r="CE77" s="36" t="n">
        <f aca="false">(CE21)-(CE13*1+CE14*1+CE15*1+CE16*1+CE17*1)</f>
        <v>0</v>
      </c>
      <c r="CF77" s="36" t="n">
        <f aca="false">(CF21)-(CF13*1+CF14*1+CF15*1+CF16*1+CF17*1)</f>
        <v>0</v>
      </c>
    </row>
    <row r="78" s="42" customFormat="true" ht="15" hidden="false" customHeight="true" outlineLevel="0" collapsed="false">
      <c r="A78" s="24" t="s">
        <v>766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 t="s">
        <v>737</v>
      </c>
      <c r="P78" s="24"/>
      <c r="Q78" s="24"/>
      <c r="R78" s="24"/>
      <c r="S78" s="24"/>
      <c r="T78" s="24"/>
      <c r="U78" s="24" t="n">
        <v>8</v>
      </c>
      <c r="V78" s="24" t="s">
        <v>160</v>
      </c>
      <c r="W78" s="24" t="s">
        <v>161</v>
      </c>
      <c r="X78" s="24" t="s">
        <v>162</v>
      </c>
      <c r="Y78" s="24"/>
      <c r="Z78" s="24" t="s">
        <v>163</v>
      </c>
      <c r="AA78" s="24" t="s">
        <v>767</v>
      </c>
      <c r="AB78" s="35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 t="n">
        <f aca="false">(BW66)-(BW55*1+BW65*1)</f>
        <v>0</v>
      </c>
      <c r="BX78" s="36" t="n">
        <f aca="false">(BX66)-(BX55*1+BX65*1)</f>
        <v>0</v>
      </c>
      <c r="BY78" s="36" t="n">
        <f aca="false">(BY66)-(BY55*1+BY65*1)</f>
        <v>0</v>
      </c>
      <c r="BZ78" s="36" t="n">
        <f aca="false">(BZ66)-(BZ55*1+BZ65*1)</f>
        <v>0</v>
      </c>
      <c r="CA78" s="36" t="n">
        <f aca="false">(CA66)-(CA55*1+CA65*1)</f>
        <v>0</v>
      </c>
      <c r="CB78" s="36" t="n">
        <f aca="false">(CB66)-(CB55*1+CB65*1)</f>
        <v>0</v>
      </c>
      <c r="CC78" s="36" t="n">
        <f aca="false">(CC66)-(CC55*1+CC65*1)</f>
        <v>0</v>
      </c>
      <c r="CD78" s="36" t="n">
        <f aca="false">(CD66)-(CD55*1+CD65*1)</f>
        <v>0</v>
      </c>
      <c r="CE78" s="36" t="n">
        <f aca="false">(CE66)-(CE55*1+CE65*1)</f>
        <v>0</v>
      </c>
      <c r="CF78" s="36" t="n">
        <f aca="false">(CF66)-(CF55*1+CF65*1)</f>
        <v>0</v>
      </c>
    </row>
    <row r="79" s="42" customFormat="true" ht="15" hidden="false" customHeight="true" outlineLevel="0" collapsed="false">
      <c r="A79" s="24" t="s">
        <v>768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 t="s">
        <v>599</v>
      </c>
      <c r="P79" s="24"/>
      <c r="Q79" s="24"/>
      <c r="R79" s="24"/>
      <c r="S79" s="24"/>
      <c r="T79" s="24"/>
      <c r="U79" s="24" t="n">
        <v>8</v>
      </c>
      <c r="V79" s="24" t="s">
        <v>160</v>
      </c>
      <c r="W79" s="24" t="s">
        <v>161</v>
      </c>
      <c r="X79" s="24" t="s">
        <v>162</v>
      </c>
      <c r="Y79" s="24"/>
      <c r="Z79" s="24" t="s">
        <v>163</v>
      </c>
      <c r="AA79" s="24" t="s">
        <v>769</v>
      </c>
      <c r="AB79" s="35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 t="n">
        <f aca="false">(BW55)-(BW46*1+BW49*1+BW47*1)</f>
        <v>0</v>
      </c>
      <c r="BX79" s="36" t="n">
        <f aca="false">(BX55)-(BX46*1+BX49*1+BX47*1)</f>
        <v>0</v>
      </c>
      <c r="BY79" s="36" t="n">
        <f aca="false">(BY55)-(BY46*1+BY49*1+BY47*1)</f>
        <v>0</v>
      </c>
      <c r="BZ79" s="36" t="n">
        <f aca="false">(BZ55)-(BZ46*1+BZ49*1+BZ47*1)</f>
        <v>0</v>
      </c>
      <c r="CA79" s="36" t="n">
        <f aca="false">(CA55)-(CA46*1+CA49*1+CA47*1)</f>
        <v>0</v>
      </c>
      <c r="CB79" s="36" t="n">
        <f aca="false">(CB55)-(CB46*1+CB49*1+CB47*1)</f>
        <v>0</v>
      </c>
      <c r="CC79" s="36" t="n">
        <f aca="false">(CC55)-(CC46*1+CC49*1+CC47*1)</f>
        <v>0</v>
      </c>
      <c r="CD79" s="36" t="n">
        <f aca="false">(CD55)-(CD46*1+CD49*1+CD47*1)</f>
        <v>0</v>
      </c>
      <c r="CE79" s="36" t="n">
        <f aca="false">(CE55)-(CE46*1+CE49*1+CE47*1)</f>
        <v>0</v>
      </c>
      <c r="CF79" s="36" t="n">
        <f aca="false">(CF55)-(CF46*1+CF49*1+CF47*1)</f>
        <v>0</v>
      </c>
    </row>
    <row r="80" s="42" customFormat="true" ht="15" hidden="false" customHeight="true" outlineLevel="0" collapsed="false">
      <c r="A80" s="24" t="s">
        <v>770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 t="s">
        <v>513</v>
      </c>
      <c r="P80" s="24"/>
      <c r="Q80" s="24"/>
      <c r="R80" s="24"/>
      <c r="S80" s="24"/>
      <c r="T80" s="24"/>
      <c r="U80" s="24" t="n">
        <v>8</v>
      </c>
      <c r="V80" s="24" t="s">
        <v>160</v>
      </c>
      <c r="W80" s="24" t="s">
        <v>161</v>
      </c>
      <c r="X80" s="24" t="s">
        <v>162</v>
      </c>
      <c r="Y80" s="24"/>
      <c r="Z80" s="24" t="s">
        <v>163</v>
      </c>
      <c r="AA80" s="24" t="s">
        <v>771</v>
      </c>
      <c r="AB80" s="35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 t="n">
        <f aca="false">(BW46)-(BW39*1+BW40*1+BW41*1+BW38*1+BW36*1)</f>
        <v>0</v>
      </c>
      <c r="BX80" s="36" t="n">
        <f aca="false">(BX46)-(BX39*1+BX40*1+BX41*1+BX38*1+BX36*1)</f>
        <v>0</v>
      </c>
      <c r="BY80" s="36" t="n">
        <f aca="false">(BY46)-(BY39*1+BY40*1+BY41*1+BY38*1+BY36*1)</f>
        <v>0</v>
      </c>
      <c r="BZ80" s="36" t="n">
        <f aca="false">(BZ46)-(BZ39*1+BZ40*1+BZ41*1+BZ38*1+BZ36*1)</f>
        <v>0</v>
      </c>
      <c r="CA80" s="36" t="n">
        <f aca="false">(CA46)-(CA39*1+CA40*1+CA41*1+CA38*1+CA36*1)</f>
        <v>0</v>
      </c>
      <c r="CB80" s="36" t="n">
        <f aca="false">(CB46)-(CB39*1+CB40*1+CB41*1+CB38*1+CB36*1)</f>
        <v>0</v>
      </c>
      <c r="CC80" s="36" t="n">
        <f aca="false">(CC46)-(CC39*1+CC40*1+CC41*1+CC38*1+CC36*1)</f>
        <v>0</v>
      </c>
      <c r="CD80" s="36" t="n">
        <f aca="false">(CD46)-(CD39*1+CD40*1+CD41*1+CD38*1+CD36*1)</f>
        <v>0</v>
      </c>
      <c r="CE80" s="36" t="n">
        <f aca="false">(CE46)-(CE39*1+CE40*1+CE41*1+CE38*1+CE36*1)</f>
        <v>0</v>
      </c>
      <c r="CF80" s="36" t="n">
        <f aca="false">(CF46)-(CF39*1+CF40*1+CF41*1+CF38*1+CF36*1)</f>
        <v>0</v>
      </c>
    </row>
    <row r="81" s="42" customFormat="true" ht="15" hidden="false" customHeight="true" outlineLevel="0" collapsed="false">
      <c r="A81" s="24" t="s">
        <v>772</v>
      </c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 t="s">
        <v>719</v>
      </c>
      <c r="P81" s="24"/>
      <c r="Q81" s="24"/>
      <c r="R81" s="24"/>
      <c r="S81" s="24"/>
      <c r="T81" s="24"/>
      <c r="U81" s="24" t="n">
        <v>8</v>
      </c>
      <c r="V81" s="24" t="s">
        <v>160</v>
      </c>
      <c r="W81" s="24" t="s">
        <v>161</v>
      </c>
      <c r="X81" s="24" t="s">
        <v>162</v>
      </c>
      <c r="Y81" s="24"/>
      <c r="Z81" s="24" t="s">
        <v>163</v>
      </c>
      <c r="AA81" s="24" t="s">
        <v>773</v>
      </c>
      <c r="AB81" s="35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2"/>
      <c r="BW81" s="36" t="n">
        <f aca="false">(BW65)-(BW61*1+BW62*1+BW63*1+BW64*1+BW60*1)</f>
        <v>0</v>
      </c>
      <c r="BX81" s="36" t="n">
        <f aca="false">(BX65)-(BX61*1+BX62*1+BX63*1+BX64*1+BX60*1)</f>
        <v>0</v>
      </c>
      <c r="BY81" s="36" t="n">
        <f aca="false">(BY65)-(BY61*1+BY62*1+BY63*1+BY64*1+BY60*1)</f>
        <v>0</v>
      </c>
      <c r="BZ81" s="36" t="n">
        <f aca="false">(BZ65)-(BZ61*1+BZ62*1+BZ63*1+BZ64*1+BZ60*1)</f>
        <v>0</v>
      </c>
      <c r="CA81" s="36" t="n">
        <f aca="false">(CA65)-(CA61*1+CA62*1+CA63*1+CA64*1+CA60*1)</f>
        <v>0</v>
      </c>
      <c r="CB81" s="36" t="n">
        <f aca="false">(CB65)-(CB61*1+CB62*1+CB63*1+CB64*1+CB60*1)</f>
        <v>0</v>
      </c>
      <c r="CC81" s="36" t="n">
        <f aca="false">(CC65)-(CC61*1+CC62*1+CC63*1+CC64*1+CC60*1)</f>
        <v>0</v>
      </c>
      <c r="CD81" s="36" t="n">
        <f aca="false">(CD65)-(CD61*1+CD62*1+CD63*1+CD64*1+CD60*1)</f>
        <v>0</v>
      </c>
      <c r="CE81" s="36" t="n">
        <f aca="false">(CE65)-(CE61*1+CE62*1+CE63*1+CE64*1+CE60*1)</f>
        <v>0</v>
      </c>
      <c r="CF81" s="36" t="n">
        <f aca="false">(CF65)-(CF61*1+CF62*1+CF63*1+CF64*1+CF60*1)</f>
        <v>0</v>
      </c>
    </row>
  </sheetData>
  <sheetProtection sheet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7" ySplit="10" topLeftCell="AB28" activePane="bottomRight" state="frozen"/>
      <selection pane="topLeft" activeCell="A1" activeCellId="0" sqref="A1"/>
      <selection pane="topRight" activeCell="AB1" activeCellId="0" sqref="AB1"/>
      <selection pane="bottomLeft" activeCell="A28" activeCellId="0" sqref="A28"/>
      <selection pane="bottomRight" activeCell="AA10" activeCellId="0" sqref="AA10"/>
    </sheetView>
  </sheetViews>
  <sheetFormatPr defaultRowHeight="15" zeroHeight="false" outlineLevelRow="0" outlineLevelCol="1"/>
  <cols>
    <col collapsed="false" customWidth="true" hidden="true" outlineLevel="0" max="1" min="1" style="0" width="8.85"/>
    <col collapsed="false" customWidth="true" hidden="true" outlineLevel="1" max="14" min="2" style="0" width="8.85"/>
    <col collapsed="false" customWidth="true" hidden="true" outlineLevel="1" max="15" min="15" style="0" width="12.85"/>
    <col collapsed="false" customWidth="true" hidden="true" outlineLevel="1" max="21" min="16" style="0" width="8.85"/>
    <col collapsed="false" customWidth="true" hidden="true" outlineLevel="1" max="23" min="22" style="0" width="12.85"/>
    <col collapsed="false" customWidth="true" hidden="true" outlineLevel="1" max="26" min="24" style="0" width="8.85"/>
    <col collapsed="false" customWidth="true" hidden="false" outlineLevel="0" max="27" min="27" style="0" width="35.7"/>
    <col collapsed="false" customWidth="true" hidden="true" outlineLevel="1" max="31" min="28" style="0" width="12.85"/>
    <col collapsed="false" customWidth="true" hidden="false" outlineLevel="0" max="32" min="32" style="0" width="12.85"/>
    <col collapsed="false" customWidth="true" hidden="true" outlineLevel="1" max="36" min="33" style="0" width="12.85"/>
    <col collapsed="false" customWidth="true" hidden="false" outlineLevel="0" max="37" min="37" style="0" width="12.85"/>
    <col collapsed="false" customWidth="true" hidden="true" outlineLevel="1" max="41" min="38" style="0" width="12.85"/>
    <col collapsed="false" customWidth="true" hidden="false" outlineLevel="0" max="42" min="42" style="0" width="12.85"/>
    <col collapsed="false" customWidth="true" hidden="true" outlineLevel="1" max="46" min="43" style="0" width="12.85"/>
    <col collapsed="false" customWidth="true" hidden="false" outlineLevel="0" max="47" min="47" style="0" width="12.85"/>
    <col collapsed="false" customWidth="true" hidden="true" outlineLevel="1" max="51" min="48" style="0" width="12.85"/>
    <col collapsed="false" customWidth="true" hidden="false" outlineLevel="0" max="53" min="52" style="0" width="12.85"/>
    <col collapsed="false" customWidth="true" hidden="true" outlineLevel="1" max="56" min="54" style="1" width="12.85"/>
    <col collapsed="false" customWidth="true" hidden="false" outlineLevel="0" max="57" min="57" style="1" width="12.85"/>
    <col collapsed="false" customWidth="true" hidden="true" outlineLevel="1" max="60" min="58" style="1" width="12.85"/>
    <col collapsed="false" customWidth="true" hidden="false" outlineLevel="0" max="61" min="61" style="1" width="12.85"/>
    <col collapsed="false" customWidth="true" hidden="true" outlineLevel="1" max="64" min="62" style="1" width="12.85"/>
    <col collapsed="false" customWidth="true" hidden="false" outlineLevel="0" max="65" min="65" style="1" width="12.85"/>
    <col collapsed="false" customWidth="true" hidden="true" outlineLevel="1" max="68" min="66" style="1" width="12.85"/>
    <col collapsed="false" customWidth="true" hidden="false" outlineLevel="0" max="69" min="69" style="1" width="12.85"/>
    <col collapsed="false" customWidth="true" hidden="true" outlineLevel="1" max="72" min="70" style="1" width="12.85"/>
    <col collapsed="false" customWidth="true" hidden="false" outlineLevel="0" max="74" min="73" style="1" width="12.85"/>
    <col collapsed="false" customWidth="true" hidden="true" outlineLevel="0" max="76" min="75" style="0" width="12.85"/>
    <col collapsed="false" customWidth="true" hidden="true" outlineLevel="1" max="77" min="77" style="0" width="12.85"/>
    <col collapsed="false" customWidth="true" hidden="true" outlineLevel="0" max="78" min="78" style="0" width="12.85"/>
    <col collapsed="false" customWidth="true" hidden="true" outlineLevel="1" max="79" min="79" style="0" width="12.85"/>
    <col collapsed="false" customWidth="true" hidden="true" outlineLevel="0" max="80" min="80" style="0" width="12.85"/>
    <col collapsed="false" customWidth="true" hidden="true" outlineLevel="1" max="81" min="81" style="0" width="12.85"/>
    <col collapsed="false" customWidth="true" hidden="true" outlineLevel="0" max="82" min="82" style="0" width="12.85"/>
    <col collapsed="false" customWidth="true" hidden="true" outlineLevel="1" max="83" min="83" style="0" width="12.85"/>
    <col collapsed="false" customWidth="true" hidden="true" outlineLevel="0" max="84" min="84" style="0" width="12.85"/>
    <col collapsed="false" customWidth="true" hidden="false" outlineLevel="0" max="1025" min="85" style="0" width="8.85"/>
  </cols>
  <sheetData>
    <row r="1" customFormat="false" ht="15" hidden="true" customHeight="true" outlineLevel="0" collapsed="false"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customFormat="false" ht="15" hidden="true" customHeight="true" outlineLevel="0" collapsed="false"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customFormat="false" ht="15" hidden="true" customHeight="true" outlineLevel="0" collapsed="false">
      <c r="AK3" s="0" t="s">
        <v>137</v>
      </c>
      <c r="AL3" s="0" t="s">
        <v>1</v>
      </c>
      <c r="AM3" s="0" t="s">
        <v>140</v>
      </c>
      <c r="AN3" s="0" t="s">
        <v>141</v>
      </c>
      <c r="AO3" s="0" t="s">
        <v>2</v>
      </c>
      <c r="AP3" s="0" t="s">
        <v>3</v>
      </c>
      <c r="AQ3" s="0" t="s">
        <v>142</v>
      </c>
      <c r="AR3" s="0" t="s">
        <v>143</v>
      </c>
      <c r="AS3" s="0" t="s">
        <v>144</v>
      </c>
      <c r="AT3" s="0" t="s">
        <v>3</v>
      </c>
      <c r="AU3" s="0" t="s">
        <v>3</v>
      </c>
      <c r="AV3" s="3" t="s">
        <v>145</v>
      </c>
      <c r="BB3" s="2"/>
      <c r="BC3" s="2"/>
      <c r="BD3" s="2"/>
      <c r="BE3" s="2"/>
      <c r="BF3" s="2"/>
      <c r="BG3" s="2"/>
      <c r="BH3" s="2"/>
      <c r="BI3" s="2" t="s">
        <v>137</v>
      </c>
      <c r="BJ3" s="2" t="s">
        <v>1</v>
      </c>
      <c r="BK3" s="2" t="s">
        <v>140</v>
      </c>
      <c r="BL3" s="2" t="s">
        <v>141</v>
      </c>
      <c r="BM3" s="2" t="s">
        <v>3</v>
      </c>
      <c r="BN3" s="2" t="s">
        <v>142</v>
      </c>
      <c r="BO3" s="2" t="s">
        <v>143</v>
      </c>
      <c r="BP3" s="2" t="s">
        <v>144</v>
      </c>
      <c r="BQ3" s="2" t="s">
        <v>3</v>
      </c>
      <c r="BR3" s="2" t="s">
        <v>145</v>
      </c>
      <c r="BS3" s="2"/>
      <c r="BT3" s="2"/>
      <c r="BU3" s="2"/>
      <c r="BV3" s="2"/>
    </row>
    <row r="4" customFormat="false" ht="15" hidden="true" customHeight="true" outlineLevel="0" collapsed="false"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customFormat="false" ht="15" hidden="true" customHeight="true" outlineLevel="0" collapsed="false">
      <c r="AB5" s="4" t="s">
        <v>5</v>
      </c>
      <c r="AC5" s="4" t="s">
        <v>6</v>
      </c>
      <c r="AD5" s="4" t="s">
        <v>7</v>
      </c>
      <c r="AE5" s="4" t="s">
        <v>8</v>
      </c>
      <c r="AF5" s="4" t="s">
        <v>5</v>
      </c>
      <c r="AG5" s="4" t="s">
        <v>9</v>
      </c>
      <c r="AH5" s="4" t="s">
        <v>10</v>
      </c>
      <c r="AI5" s="4" t="s">
        <v>11</v>
      </c>
      <c r="AJ5" s="4" t="s">
        <v>12</v>
      </c>
      <c r="AK5" s="4" t="s">
        <v>9</v>
      </c>
      <c r="AL5" s="4" t="s">
        <v>13</v>
      </c>
      <c r="AM5" s="4" t="s">
        <v>14</v>
      </c>
      <c r="AN5" s="4" t="s">
        <v>15</v>
      </c>
      <c r="AO5" s="4" t="s">
        <v>16</v>
      </c>
      <c r="AP5" s="4" t="s">
        <v>13</v>
      </c>
      <c r="AQ5" s="4" t="s">
        <v>17</v>
      </c>
      <c r="AR5" s="4" t="s">
        <v>18</v>
      </c>
      <c r="AS5" s="4" t="s">
        <v>19</v>
      </c>
      <c r="AT5" s="4" t="s">
        <v>20</v>
      </c>
      <c r="AU5" s="4" t="s">
        <v>17</v>
      </c>
      <c r="AV5" s="4" t="s">
        <v>21</v>
      </c>
      <c r="AW5" s="4" t="s">
        <v>22</v>
      </c>
      <c r="AX5" s="4" t="s">
        <v>23</v>
      </c>
      <c r="AY5" s="4" t="s">
        <v>24</v>
      </c>
      <c r="AZ5" s="4" t="s">
        <v>21</v>
      </c>
      <c r="BA5" s="5" t="s">
        <v>25</v>
      </c>
      <c r="BB5" s="6" t="s">
        <v>5</v>
      </c>
      <c r="BC5" s="6" t="s">
        <v>5</v>
      </c>
      <c r="BD5" s="6" t="s">
        <v>5</v>
      </c>
      <c r="BE5" s="6" t="s">
        <v>5</v>
      </c>
      <c r="BF5" s="6" t="s">
        <v>9</v>
      </c>
      <c r="BG5" s="6" t="s">
        <v>9</v>
      </c>
      <c r="BH5" s="6" t="s">
        <v>9</v>
      </c>
      <c r="BI5" s="6" t="s">
        <v>9</v>
      </c>
      <c r="BJ5" s="6" t="s">
        <v>13</v>
      </c>
      <c r="BK5" s="6" t="s">
        <v>13</v>
      </c>
      <c r="BL5" s="6" t="s">
        <v>13</v>
      </c>
      <c r="BM5" s="6" t="s">
        <v>13</v>
      </c>
      <c r="BN5" s="6" t="s">
        <v>17</v>
      </c>
      <c r="BO5" s="6" t="s">
        <v>17</v>
      </c>
      <c r="BP5" s="6" t="s">
        <v>17</v>
      </c>
      <c r="BQ5" s="6" t="s">
        <v>17</v>
      </c>
      <c r="BR5" s="6" t="s">
        <v>21</v>
      </c>
      <c r="BS5" s="6" t="s">
        <v>21</v>
      </c>
      <c r="BT5" s="6" t="s">
        <v>21</v>
      </c>
      <c r="BU5" s="6" t="s">
        <v>21</v>
      </c>
      <c r="BV5" s="7" t="s">
        <v>25</v>
      </c>
      <c r="BW5" s="4" t="s">
        <v>5</v>
      </c>
      <c r="BX5" s="4" t="s">
        <v>7</v>
      </c>
      <c r="BY5" s="4" t="s">
        <v>9</v>
      </c>
      <c r="BZ5" s="4" t="s">
        <v>11</v>
      </c>
      <c r="CA5" s="4" t="s">
        <v>13</v>
      </c>
      <c r="CB5" s="4" t="s">
        <v>15</v>
      </c>
      <c r="CC5" s="4" t="s">
        <v>17</v>
      </c>
      <c r="CD5" s="4" t="s">
        <v>19</v>
      </c>
      <c r="CE5" s="4" t="s">
        <v>21</v>
      </c>
      <c r="CF5" s="4" t="s">
        <v>23</v>
      </c>
    </row>
    <row r="6" customFormat="false" ht="15" hidden="true" customHeight="true" outlineLevel="0" collapsed="false">
      <c r="AB6" s="4" t="s">
        <v>26</v>
      </c>
      <c r="AC6" s="4" t="s">
        <v>26</v>
      </c>
      <c r="AD6" s="4" t="s">
        <v>26</v>
      </c>
      <c r="AE6" s="4" t="s">
        <v>26</v>
      </c>
      <c r="AF6" s="0" t="s">
        <v>27</v>
      </c>
      <c r="AG6" s="4" t="s">
        <v>26</v>
      </c>
      <c r="AH6" s="4" t="s">
        <v>26</v>
      </c>
      <c r="AI6" s="4" t="s">
        <v>26</v>
      </c>
      <c r="AJ6" s="4" t="s">
        <v>26</v>
      </c>
      <c r="AK6" s="0" t="s">
        <v>27</v>
      </c>
      <c r="AL6" s="4" t="s">
        <v>26</v>
      </c>
      <c r="AM6" s="4" t="s">
        <v>26</v>
      </c>
      <c r="AN6" s="4" t="s">
        <v>26</v>
      </c>
      <c r="AO6" s="4" t="s">
        <v>26</v>
      </c>
      <c r="AP6" s="0" t="s">
        <v>27</v>
      </c>
      <c r="AQ6" s="4" t="s">
        <v>26</v>
      </c>
      <c r="AR6" s="4" t="s">
        <v>26</v>
      </c>
      <c r="AS6" s="4" t="s">
        <v>26</v>
      </c>
      <c r="AT6" s="4" t="s">
        <v>26</v>
      </c>
      <c r="AU6" s="0" t="s">
        <v>27</v>
      </c>
      <c r="AV6" s="4" t="s">
        <v>26</v>
      </c>
      <c r="AW6" s="4" t="s">
        <v>26</v>
      </c>
      <c r="AX6" s="4" t="s">
        <v>26</v>
      </c>
      <c r="AY6" s="4" t="s">
        <v>26</v>
      </c>
      <c r="AZ6" s="0" t="s">
        <v>27</v>
      </c>
      <c r="BA6" s="5" t="s">
        <v>26</v>
      </c>
      <c r="BB6" s="2" t="s">
        <v>28</v>
      </c>
      <c r="BC6" s="2" t="s">
        <v>28</v>
      </c>
      <c r="BD6" s="2" t="s">
        <v>28</v>
      </c>
      <c r="BE6" s="2" t="s">
        <v>28</v>
      </c>
      <c r="BF6" s="2" t="s">
        <v>28</v>
      </c>
      <c r="BG6" s="2" t="s">
        <v>28</v>
      </c>
      <c r="BH6" s="2" t="s">
        <v>28</v>
      </c>
      <c r="BI6" s="2" t="s">
        <v>28</v>
      </c>
      <c r="BJ6" s="2" t="s">
        <v>28</v>
      </c>
      <c r="BK6" s="2" t="s">
        <v>28</v>
      </c>
      <c r="BL6" s="2" t="s">
        <v>28</v>
      </c>
      <c r="BM6" s="2" t="s">
        <v>28</v>
      </c>
      <c r="BN6" s="2" t="s">
        <v>28</v>
      </c>
      <c r="BO6" s="2" t="s">
        <v>28</v>
      </c>
      <c r="BP6" s="2" t="s">
        <v>28</v>
      </c>
      <c r="BQ6" s="2" t="s">
        <v>28</v>
      </c>
      <c r="BR6" s="2" t="s">
        <v>28</v>
      </c>
      <c r="BS6" s="2" t="s">
        <v>28</v>
      </c>
      <c r="BT6" s="2" t="s">
        <v>28</v>
      </c>
      <c r="BU6" s="2" t="s">
        <v>28</v>
      </c>
      <c r="BV6" s="2" t="s">
        <v>28</v>
      </c>
      <c r="BW6" s="0" t="s">
        <v>29</v>
      </c>
      <c r="BX6" s="0" t="s">
        <v>29</v>
      </c>
      <c r="BY6" s="0" t="s">
        <v>29</v>
      </c>
      <c r="BZ6" s="0" t="s">
        <v>29</v>
      </c>
      <c r="CA6" s="0" t="s">
        <v>29</v>
      </c>
      <c r="CB6" s="0" t="s">
        <v>29</v>
      </c>
      <c r="CC6" s="0" t="s">
        <v>29</v>
      </c>
      <c r="CD6" s="0" t="s">
        <v>29</v>
      </c>
      <c r="CE6" s="0" t="s">
        <v>29</v>
      </c>
      <c r="CF6" s="0" t="s">
        <v>29</v>
      </c>
    </row>
    <row r="7" customFormat="false" ht="15" hidden="true" customHeight="true" outlineLevel="0" collapsed="false">
      <c r="AB7" s="4" t="n">
        <v>3073</v>
      </c>
      <c r="AC7" s="4" t="n">
        <v>3074</v>
      </c>
      <c r="AD7" s="4" t="n">
        <v>3075</v>
      </c>
      <c r="AE7" s="4" t="n">
        <v>3076</v>
      </c>
      <c r="AF7" s="0" t="n">
        <v>1019</v>
      </c>
      <c r="AG7" s="4" t="n">
        <v>3077</v>
      </c>
      <c r="AH7" s="4" t="n">
        <v>3078</v>
      </c>
      <c r="AI7" s="4" t="n">
        <v>3079</v>
      </c>
      <c r="AJ7" s="4" t="n">
        <v>3080</v>
      </c>
      <c r="AK7" s="0" t="n">
        <v>1020</v>
      </c>
      <c r="AL7" s="4" t="n">
        <v>3081</v>
      </c>
      <c r="AM7" s="4" t="n">
        <v>3082</v>
      </c>
      <c r="AN7" s="4" t="n">
        <v>3083</v>
      </c>
      <c r="AO7" s="4" t="n">
        <v>3084</v>
      </c>
      <c r="AP7" s="0" t="n">
        <v>1021</v>
      </c>
      <c r="AQ7" s="4" t="n">
        <v>3085</v>
      </c>
      <c r="AR7" s="4" t="n">
        <v>3086</v>
      </c>
      <c r="AS7" s="4" t="n">
        <v>3087</v>
      </c>
      <c r="AT7" s="4" t="n">
        <v>3088</v>
      </c>
      <c r="AU7" s="0" t="n">
        <v>1022</v>
      </c>
      <c r="AV7" s="4" t="n">
        <v>3089</v>
      </c>
      <c r="AW7" s="4" t="n">
        <v>3090</v>
      </c>
      <c r="AX7" s="4" t="n">
        <v>3091</v>
      </c>
      <c r="AY7" s="4" t="n">
        <v>3092</v>
      </c>
      <c r="AZ7" s="0" t="n">
        <v>1023</v>
      </c>
      <c r="BA7" s="5" t="n">
        <v>3093</v>
      </c>
      <c r="BB7" s="2" t="n">
        <v>4073</v>
      </c>
      <c r="BC7" s="2" t="n">
        <v>4074</v>
      </c>
      <c r="BD7" s="2" t="n">
        <v>4075</v>
      </c>
      <c r="BE7" s="2" t="n">
        <v>4076</v>
      </c>
      <c r="BF7" s="2" t="n">
        <v>4077</v>
      </c>
      <c r="BG7" s="2" t="n">
        <v>4078</v>
      </c>
      <c r="BH7" s="2" t="n">
        <v>4079</v>
      </c>
      <c r="BI7" s="2" t="n">
        <v>4080</v>
      </c>
      <c r="BJ7" s="2" t="n">
        <v>4081</v>
      </c>
      <c r="BK7" s="2" t="n">
        <v>4082</v>
      </c>
      <c r="BL7" s="2" t="n">
        <v>4083</v>
      </c>
      <c r="BM7" s="2" t="n">
        <v>4084</v>
      </c>
      <c r="BN7" s="2" t="n">
        <v>4085</v>
      </c>
      <c r="BO7" s="2" t="n">
        <v>4086</v>
      </c>
      <c r="BP7" s="2" t="n">
        <v>4087</v>
      </c>
      <c r="BQ7" s="2" t="n">
        <v>4088</v>
      </c>
      <c r="BR7" s="2" t="n">
        <v>4089</v>
      </c>
      <c r="BS7" s="2" t="n">
        <v>4090</v>
      </c>
      <c r="BT7" s="2" t="n">
        <v>4091</v>
      </c>
      <c r="BU7" s="2" t="n">
        <v>4092</v>
      </c>
      <c r="BV7" s="2" t="n">
        <v>4093</v>
      </c>
      <c r="BW7" s="0" t="n">
        <v>2035</v>
      </c>
      <c r="BX7" s="0" t="n">
        <v>2038</v>
      </c>
      <c r="BY7" s="0" t="n">
        <v>2039</v>
      </c>
      <c r="BZ7" s="0" t="n">
        <v>2040</v>
      </c>
      <c r="CA7" s="0" t="n">
        <v>2041</v>
      </c>
      <c r="CB7" s="0" t="n">
        <v>2042</v>
      </c>
      <c r="CC7" s="0" t="n">
        <v>2043</v>
      </c>
      <c r="CD7" s="0" t="n">
        <v>2044</v>
      </c>
      <c r="CE7" s="0" t="n">
        <v>2045</v>
      </c>
      <c r="CF7" s="0" t="n">
        <v>2046</v>
      </c>
    </row>
    <row r="8" customFormat="false" ht="15" hidden="false" customHeight="true" outlineLevel="0" collapsed="false">
      <c r="A8" s="8" t="s">
        <v>30</v>
      </c>
      <c r="B8" s="8" t="s">
        <v>31</v>
      </c>
      <c r="C8" s="8" t="s">
        <v>32</v>
      </c>
      <c r="D8" s="8" t="s">
        <v>33</v>
      </c>
      <c r="E8" s="8" t="s">
        <v>34</v>
      </c>
      <c r="F8" s="8" t="s">
        <v>35</v>
      </c>
      <c r="H8" s="8" t="s">
        <v>36</v>
      </c>
      <c r="J8" s="8" t="s">
        <v>37</v>
      </c>
      <c r="L8" s="8" t="s">
        <v>38</v>
      </c>
      <c r="M8" s="8" t="s">
        <v>39</v>
      </c>
      <c r="N8" s="8" t="s">
        <v>40</v>
      </c>
      <c r="O8" s="8" t="s">
        <v>41</v>
      </c>
      <c r="P8" s="8" t="s">
        <v>42</v>
      </c>
      <c r="Q8" s="8" t="s">
        <v>43</v>
      </c>
      <c r="R8" s="8" t="s">
        <v>44</v>
      </c>
      <c r="S8" s="8" t="s">
        <v>45</v>
      </c>
      <c r="T8" s="8" t="s">
        <v>46</v>
      </c>
      <c r="U8" s="8" t="s">
        <v>47</v>
      </c>
      <c r="V8" s="8" t="s">
        <v>48</v>
      </c>
      <c r="W8" s="8" t="s">
        <v>49</v>
      </c>
      <c r="X8" s="8" t="s">
        <v>50</v>
      </c>
      <c r="Y8" s="8" t="s">
        <v>51</v>
      </c>
      <c r="Z8" s="8" t="s">
        <v>52</v>
      </c>
      <c r="AA8" s="8" t="s">
        <v>53</v>
      </c>
      <c r="AB8" s="5" t="s">
        <v>54</v>
      </c>
      <c r="AC8" s="5" t="s">
        <v>55</v>
      </c>
      <c r="AD8" s="5" t="s">
        <v>56</v>
      </c>
      <c r="AE8" s="5" t="s">
        <v>57</v>
      </c>
      <c r="AF8" s="5" t="s">
        <v>58</v>
      </c>
      <c r="AG8" s="5" t="s">
        <v>59</v>
      </c>
      <c r="AH8" s="5" t="s">
        <v>60</v>
      </c>
      <c r="AI8" s="5" t="s">
        <v>61</v>
      </c>
      <c r="AJ8" s="5" t="s">
        <v>62</v>
      </c>
      <c r="AK8" s="5" t="s">
        <v>63</v>
      </c>
      <c r="AL8" s="5" t="s">
        <v>64</v>
      </c>
      <c r="AM8" s="5" t="s">
        <v>65</v>
      </c>
      <c r="AN8" s="5" t="s">
        <v>66</v>
      </c>
      <c r="AO8" s="5" t="s">
        <v>67</v>
      </c>
      <c r="AP8" s="5" t="s">
        <v>68</v>
      </c>
      <c r="AQ8" s="5" t="s">
        <v>69</v>
      </c>
      <c r="AR8" s="5" t="s">
        <v>70</v>
      </c>
      <c r="AS8" s="5" t="s">
        <v>71</v>
      </c>
      <c r="AT8" s="5" t="s">
        <v>72</v>
      </c>
      <c r="AU8" s="5" t="s">
        <v>73</v>
      </c>
      <c r="AV8" s="5" t="s">
        <v>74</v>
      </c>
      <c r="AW8" s="5" t="s">
        <v>75</v>
      </c>
      <c r="AX8" s="5" t="s">
        <v>76</v>
      </c>
      <c r="AY8" s="5" t="s">
        <v>77</v>
      </c>
      <c r="AZ8" s="5" t="s">
        <v>78</v>
      </c>
      <c r="BA8" s="5" t="s">
        <v>79</v>
      </c>
      <c r="BB8" s="7" t="s">
        <v>80</v>
      </c>
      <c r="BC8" s="7" t="s">
        <v>81</v>
      </c>
      <c r="BD8" s="7" t="s">
        <v>82</v>
      </c>
      <c r="BE8" s="7" t="s">
        <v>83</v>
      </c>
      <c r="BF8" s="7" t="s">
        <v>84</v>
      </c>
      <c r="BG8" s="7" t="s">
        <v>85</v>
      </c>
      <c r="BH8" s="7" t="s">
        <v>86</v>
      </c>
      <c r="BI8" s="7" t="s">
        <v>87</v>
      </c>
      <c r="BJ8" s="7" t="s">
        <v>88</v>
      </c>
      <c r="BK8" s="7" t="s">
        <v>89</v>
      </c>
      <c r="BL8" s="7" t="s">
        <v>90</v>
      </c>
      <c r="BM8" s="7" t="s">
        <v>91</v>
      </c>
      <c r="BN8" s="7" t="s">
        <v>92</v>
      </c>
      <c r="BO8" s="7" t="s">
        <v>93</v>
      </c>
      <c r="BP8" s="7" t="s">
        <v>94</v>
      </c>
      <c r="BQ8" s="7" t="s">
        <v>95</v>
      </c>
      <c r="BR8" s="7" t="s">
        <v>96</v>
      </c>
      <c r="BS8" s="7" t="s">
        <v>97</v>
      </c>
      <c r="BT8" s="7" t="s">
        <v>98</v>
      </c>
      <c r="BU8" s="7" t="s">
        <v>99</v>
      </c>
      <c r="BV8" s="7" t="s">
        <v>100</v>
      </c>
      <c r="BW8" s="5" t="s">
        <v>101</v>
      </c>
      <c r="BX8" s="5" t="s">
        <v>102</v>
      </c>
      <c r="BY8" s="5" t="s">
        <v>103</v>
      </c>
      <c r="BZ8" s="5" t="s">
        <v>104</v>
      </c>
      <c r="CA8" s="5" t="s">
        <v>105</v>
      </c>
      <c r="CB8" s="5" t="s">
        <v>106</v>
      </c>
      <c r="CC8" s="5" t="s">
        <v>107</v>
      </c>
      <c r="CD8" s="5" t="s">
        <v>108</v>
      </c>
      <c r="CE8" s="5" t="s">
        <v>109</v>
      </c>
      <c r="CF8" s="5" t="s">
        <v>110</v>
      </c>
    </row>
    <row r="9" customFormat="false" ht="15" hidden="false" customHeight="true" outlineLevel="0" collapsed="false">
      <c r="AA9" s="8" t="s">
        <v>111</v>
      </c>
      <c r="AB9" s="5" t="s">
        <v>112</v>
      </c>
      <c r="AC9" s="5" t="s">
        <v>113</v>
      </c>
      <c r="AD9" s="5" t="s">
        <v>114</v>
      </c>
      <c r="AE9" s="5" t="s">
        <v>115</v>
      </c>
      <c r="AF9" s="5" t="s">
        <v>115</v>
      </c>
      <c r="AG9" s="5" t="s">
        <v>116</v>
      </c>
      <c r="AH9" s="5" t="s">
        <v>117</v>
      </c>
      <c r="AI9" s="5" t="s">
        <v>118</v>
      </c>
      <c r="AJ9" s="5" t="s">
        <v>119</v>
      </c>
      <c r="AK9" s="5" t="s">
        <v>119</v>
      </c>
      <c r="AL9" s="5" t="s">
        <v>120</v>
      </c>
      <c r="AM9" s="5" t="s">
        <v>121</v>
      </c>
      <c r="AN9" s="5" t="s">
        <v>122</v>
      </c>
      <c r="AO9" s="5" t="s">
        <v>123</v>
      </c>
      <c r="AP9" s="5" t="s">
        <v>123</v>
      </c>
      <c r="AQ9" s="5" t="s">
        <v>124</v>
      </c>
      <c r="AR9" s="5" t="s">
        <v>125</v>
      </c>
      <c r="AS9" s="5" t="s">
        <v>126</v>
      </c>
      <c r="AT9" s="5" t="s">
        <v>127</v>
      </c>
      <c r="AU9" s="5" t="s">
        <v>127</v>
      </c>
      <c r="AV9" s="5" t="s">
        <v>128</v>
      </c>
      <c r="AW9" s="5" t="s">
        <v>129</v>
      </c>
      <c r="AX9" s="5" t="s">
        <v>130</v>
      </c>
      <c r="AY9" s="5" t="s">
        <v>131</v>
      </c>
      <c r="AZ9" s="5" t="s">
        <v>131</v>
      </c>
      <c r="BA9" s="5" t="s">
        <v>132</v>
      </c>
      <c r="BB9" s="7" t="s">
        <v>112</v>
      </c>
      <c r="BC9" s="7" t="s">
        <v>113</v>
      </c>
      <c r="BD9" s="7" t="s">
        <v>114</v>
      </c>
      <c r="BE9" s="7" t="s">
        <v>115</v>
      </c>
      <c r="BF9" s="7" t="s">
        <v>116</v>
      </c>
      <c r="BG9" s="7" t="s">
        <v>117</v>
      </c>
      <c r="BH9" s="7" t="s">
        <v>118</v>
      </c>
      <c r="BI9" s="7" t="s">
        <v>119</v>
      </c>
      <c r="BJ9" s="7" t="s">
        <v>120</v>
      </c>
      <c r="BK9" s="7" t="s">
        <v>121</v>
      </c>
      <c r="BL9" s="7" t="s">
        <v>122</v>
      </c>
      <c r="BM9" s="7" t="s">
        <v>123</v>
      </c>
      <c r="BN9" s="7" t="s">
        <v>124</v>
      </c>
      <c r="BO9" s="7" t="s">
        <v>125</v>
      </c>
      <c r="BP9" s="7" t="s">
        <v>126</v>
      </c>
      <c r="BQ9" s="7" t="s">
        <v>127</v>
      </c>
      <c r="BR9" s="7" t="s">
        <v>128</v>
      </c>
      <c r="BS9" s="7" t="s">
        <v>129</v>
      </c>
      <c r="BT9" s="7" t="s">
        <v>130</v>
      </c>
      <c r="BU9" s="7" t="s">
        <v>131</v>
      </c>
      <c r="BV9" s="7" t="s">
        <v>132</v>
      </c>
      <c r="BW9" s="5" t="s">
        <v>113</v>
      </c>
      <c r="BX9" s="5" t="s">
        <v>115</v>
      </c>
      <c r="BY9" s="5" t="s">
        <v>117</v>
      </c>
      <c r="BZ9" s="5" t="s">
        <v>119</v>
      </c>
      <c r="CA9" s="5" t="s">
        <v>121</v>
      </c>
      <c r="CB9" s="5" t="s">
        <v>123</v>
      </c>
      <c r="CC9" s="5" t="s">
        <v>125</v>
      </c>
      <c r="CD9" s="5" t="s">
        <v>127</v>
      </c>
      <c r="CE9" s="5" t="s">
        <v>129</v>
      </c>
      <c r="CF9" s="5" t="s">
        <v>131</v>
      </c>
    </row>
    <row r="10" customFormat="false" ht="15" hidden="false" customHeight="true" outlineLevel="0" collapsed="false">
      <c r="AA10" s="8" t="s">
        <v>133</v>
      </c>
      <c r="AB10" s="5" t="s">
        <v>134</v>
      </c>
      <c r="AC10" s="5" t="s">
        <v>135</v>
      </c>
      <c r="AD10" s="5" t="s">
        <v>136</v>
      </c>
      <c r="AE10" s="5" t="s">
        <v>149</v>
      </c>
      <c r="AF10" s="5" t="s">
        <v>149</v>
      </c>
      <c r="AG10" s="5" t="s">
        <v>138</v>
      </c>
      <c r="AH10" s="5" t="s">
        <v>0</v>
      </c>
      <c r="AI10" s="5" t="s">
        <v>139</v>
      </c>
      <c r="AJ10" s="5" t="s">
        <v>137</v>
      </c>
      <c r="AK10" s="5" t="s">
        <v>3</v>
      </c>
      <c r="AL10" s="5" t="s">
        <v>142</v>
      </c>
      <c r="AM10" s="5" t="s">
        <v>143</v>
      </c>
      <c r="AN10" s="5" t="s">
        <v>144</v>
      </c>
      <c r="AO10" s="5" t="s">
        <v>3</v>
      </c>
      <c r="AP10" s="5" t="s">
        <v>4</v>
      </c>
      <c r="AQ10" s="5" t="s">
        <v>145</v>
      </c>
      <c r="AR10" s="5" t="s">
        <v>146</v>
      </c>
      <c r="AS10" s="5" t="s">
        <v>147</v>
      </c>
      <c r="AT10" s="5" t="s">
        <v>4</v>
      </c>
      <c r="AU10" s="5" t="s">
        <v>4</v>
      </c>
      <c r="AV10" s="5" t="s">
        <v>148</v>
      </c>
      <c r="AW10" s="5" t="s">
        <v>146</v>
      </c>
      <c r="AX10" s="5" t="s">
        <v>147</v>
      </c>
      <c r="AY10" s="5" t="s">
        <v>4</v>
      </c>
      <c r="AZ10" s="5" t="s">
        <v>4</v>
      </c>
      <c r="BA10" s="5" t="s">
        <v>148</v>
      </c>
      <c r="BB10" s="7" t="s">
        <v>134</v>
      </c>
      <c r="BC10" s="7" t="s">
        <v>135</v>
      </c>
      <c r="BD10" s="7" t="s">
        <v>136</v>
      </c>
      <c r="BE10" s="7" t="s">
        <v>149</v>
      </c>
      <c r="BF10" s="7" t="s">
        <v>138</v>
      </c>
      <c r="BG10" s="7" t="s">
        <v>0</v>
      </c>
      <c r="BH10" s="7" t="s">
        <v>139</v>
      </c>
      <c r="BI10" s="7" t="s">
        <v>3</v>
      </c>
      <c r="BJ10" s="7" t="s">
        <v>142</v>
      </c>
      <c r="BK10" s="7" t="s">
        <v>143</v>
      </c>
      <c r="BL10" s="7" t="s">
        <v>144</v>
      </c>
      <c r="BM10" s="7" t="s">
        <v>4</v>
      </c>
      <c r="BN10" s="7" t="s">
        <v>145</v>
      </c>
      <c r="BO10" s="7" t="s">
        <v>146</v>
      </c>
      <c r="BP10" s="7" t="s">
        <v>147</v>
      </c>
      <c r="BQ10" s="7" t="s">
        <v>4</v>
      </c>
      <c r="BR10" s="7" t="s">
        <v>148</v>
      </c>
      <c r="BS10" s="7" t="s">
        <v>146</v>
      </c>
      <c r="BT10" s="7" t="s">
        <v>147</v>
      </c>
      <c r="BU10" s="7" t="s">
        <v>4</v>
      </c>
      <c r="BV10" s="7" t="s">
        <v>148</v>
      </c>
      <c r="BW10" s="5" t="s">
        <v>135</v>
      </c>
      <c r="BX10" s="5" t="s">
        <v>149</v>
      </c>
      <c r="BY10" s="5" t="s">
        <v>0</v>
      </c>
      <c r="BZ10" s="5" t="s">
        <v>137</v>
      </c>
      <c r="CA10" s="5" t="s">
        <v>140</v>
      </c>
      <c r="CB10" s="5" t="s">
        <v>2</v>
      </c>
      <c r="CC10" s="5" t="s">
        <v>143</v>
      </c>
      <c r="CD10" s="5" t="s">
        <v>3</v>
      </c>
      <c r="CE10" s="5" t="s">
        <v>146</v>
      </c>
      <c r="CF10" s="5" t="s">
        <v>4</v>
      </c>
    </row>
    <row r="11" s="3" customFormat="true" ht="15" hidden="false" customHeight="true" outlineLevel="0" collapsed="false">
      <c r="A11" s="9" t="s">
        <v>774</v>
      </c>
      <c r="B11" s="9" t="n">
        <v>0</v>
      </c>
      <c r="C11" s="9"/>
      <c r="D11" s="9"/>
      <c r="E11" s="9"/>
      <c r="F11" s="9" t="s">
        <v>775</v>
      </c>
      <c r="G11" s="9"/>
      <c r="H11" s="9"/>
      <c r="I11" s="9"/>
      <c r="J11" s="9"/>
      <c r="K11" s="9"/>
      <c r="L11" s="9"/>
      <c r="M11" s="9"/>
      <c r="N11" s="9"/>
      <c r="O11" s="9" t="s">
        <v>776</v>
      </c>
      <c r="P11" s="9"/>
      <c r="Q11" s="9"/>
      <c r="R11" s="9"/>
      <c r="S11" s="9"/>
      <c r="T11" s="9"/>
      <c r="U11" s="9"/>
      <c r="V11" s="9" t="s">
        <v>153</v>
      </c>
      <c r="W11" s="9"/>
      <c r="X11" s="9"/>
      <c r="Y11" s="9"/>
      <c r="Z11" s="9"/>
      <c r="AA11" s="9" t="s">
        <v>777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2"/>
      <c r="BW11" s="10"/>
      <c r="BX11" s="10"/>
      <c r="BY11" s="10"/>
      <c r="BZ11" s="10"/>
      <c r="CA11" s="10"/>
      <c r="CB11" s="10"/>
      <c r="CC11" s="10"/>
      <c r="CD11" s="10"/>
      <c r="CE11" s="10"/>
      <c r="CF11" s="10"/>
    </row>
    <row r="12" s="23" customFormat="true" ht="15" hidden="false" customHeight="true" outlineLevel="0" collapsed="false">
      <c r="A12" s="43" t="s">
        <v>778</v>
      </c>
      <c r="B12" s="43" t="n">
        <v>1</v>
      </c>
      <c r="C12" s="43"/>
      <c r="D12" s="43" t="s">
        <v>779</v>
      </c>
      <c r="E12" s="43"/>
      <c r="F12" s="43" t="s">
        <v>776</v>
      </c>
      <c r="G12" s="43"/>
      <c r="H12" s="43"/>
      <c r="I12" s="43"/>
      <c r="J12" s="43"/>
      <c r="K12" s="43"/>
      <c r="L12" s="43"/>
      <c r="M12" s="43"/>
      <c r="N12" s="43"/>
      <c r="O12" s="43" t="s">
        <v>780</v>
      </c>
      <c r="P12" s="43"/>
      <c r="Q12" s="43"/>
      <c r="R12" s="43"/>
      <c r="S12" s="43"/>
      <c r="T12" s="43"/>
      <c r="U12" s="43"/>
      <c r="V12" s="43" t="s">
        <v>160</v>
      </c>
      <c r="W12" s="43" t="s">
        <v>781</v>
      </c>
      <c r="X12" s="43" t="s">
        <v>162</v>
      </c>
      <c r="Y12" s="43"/>
      <c r="Z12" s="43" t="s">
        <v>163</v>
      </c>
      <c r="AA12" s="43" t="s">
        <v>782</v>
      </c>
      <c r="AB12" s="13" t="s">
        <v>783</v>
      </c>
      <c r="AC12" s="13" t="s">
        <v>784</v>
      </c>
      <c r="AD12" s="13" t="s">
        <v>785</v>
      </c>
      <c r="AE12" s="13" t="s">
        <v>786</v>
      </c>
      <c r="AF12" s="13" t="s">
        <v>787</v>
      </c>
      <c r="AG12" s="13" t="s">
        <v>788</v>
      </c>
      <c r="AH12" s="13" t="s">
        <v>789</v>
      </c>
      <c r="AI12" s="13" t="s">
        <v>790</v>
      </c>
      <c r="AJ12" s="13" t="s">
        <v>791</v>
      </c>
      <c r="AK12" s="13" t="s">
        <v>792</v>
      </c>
      <c r="AL12" s="13" t="s">
        <v>793</v>
      </c>
      <c r="AM12" s="13" t="s">
        <v>794</v>
      </c>
      <c r="AN12" s="13" t="s">
        <v>795</v>
      </c>
      <c r="AO12" s="13" t="s">
        <v>796</v>
      </c>
      <c r="AP12" s="13" t="n">
        <v>7799</v>
      </c>
      <c r="AQ12" s="13" t="n">
        <v>2209</v>
      </c>
      <c r="AR12" s="13" t="n">
        <v>2383</v>
      </c>
      <c r="AS12" s="13" t="n">
        <v>2506</v>
      </c>
      <c r="AT12" s="14" t="n">
        <v>2668</v>
      </c>
      <c r="AU12" s="13" t="n">
        <v>9766</v>
      </c>
      <c r="AV12" s="13" t="n">
        <v>2810</v>
      </c>
      <c r="AW12" s="13" t="n">
        <v>3060</v>
      </c>
      <c r="AX12" s="13" t="n">
        <v>3168</v>
      </c>
      <c r="AY12" s="14" t="n">
        <v>3375</v>
      </c>
      <c r="AZ12" s="13" t="n">
        <v>12413</v>
      </c>
      <c r="BA12" s="15" t="n">
        <v>3496</v>
      </c>
      <c r="BB12" s="20" t="s">
        <v>783</v>
      </c>
      <c r="BC12" s="20" t="s">
        <v>797</v>
      </c>
      <c r="BD12" s="20" t="s">
        <v>798</v>
      </c>
      <c r="BE12" s="20" t="s">
        <v>787</v>
      </c>
      <c r="BF12" s="20" t="s">
        <v>788</v>
      </c>
      <c r="BG12" s="20" t="s">
        <v>799</v>
      </c>
      <c r="BH12" s="20" t="s">
        <v>800</v>
      </c>
      <c r="BI12" s="20" t="s">
        <v>792</v>
      </c>
      <c r="BJ12" s="20" t="s">
        <v>793</v>
      </c>
      <c r="BK12" s="20" t="s">
        <v>801</v>
      </c>
      <c r="BL12" s="20" t="s">
        <v>802</v>
      </c>
      <c r="BM12" s="20" t="n">
        <v>7799</v>
      </c>
      <c r="BN12" s="20" t="n">
        <v>2209</v>
      </c>
      <c r="BO12" s="20" t="n">
        <v>4592</v>
      </c>
      <c r="BP12" s="20" t="n">
        <v>7098</v>
      </c>
      <c r="BQ12" s="20" t="n">
        <v>9766</v>
      </c>
      <c r="BR12" s="21" t="n">
        <v>2810</v>
      </c>
      <c r="BS12" s="21" t="n">
        <v>5870</v>
      </c>
      <c r="BT12" s="21" t="n">
        <v>9038</v>
      </c>
      <c r="BU12" s="21" t="n">
        <v>12413</v>
      </c>
      <c r="BV12" s="21" t="n">
        <v>3496</v>
      </c>
      <c r="BW12" s="13"/>
      <c r="BX12" s="13"/>
      <c r="BY12" s="13"/>
      <c r="BZ12" s="13"/>
      <c r="CA12" s="13"/>
      <c r="CB12" s="13"/>
      <c r="CC12" s="13"/>
      <c r="CD12" s="13"/>
      <c r="CE12" s="13"/>
      <c r="CF12" s="13"/>
    </row>
    <row r="13" s="23" customFormat="true" ht="15" hidden="false" customHeight="true" outlineLevel="0" collapsed="false">
      <c r="A13" s="43" t="s">
        <v>803</v>
      </c>
      <c r="B13" s="43" t="n">
        <v>1</v>
      </c>
      <c r="C13" s="43"/>
      <c r="D13" s="43" t="s">
        <v>804</v>
      </c>
      <c r="E13" s="43"/>
      <c r="F13" s="43" t="s">
        <v>776</v>
      </c>
      <c r="G13" s="43"/>
      <c r="H13" s="43"/>
      <c r="I13" s="43"/>
      <c r="J13" s="43"/>
      <c r="K13" s="43"/>
      <c r="L13" s="43"/>
      <c r="M13" s="43"/>
      <c r="N13" s="43"/>
      <c r="O13" s="43" t="s">
        <v>780</v>
      </c>
      <c r="P13" s="43"/>
      <c r="Q13" s="43"/>
      <c r="R13" s="43"/>
      <c r="S13" s="43"/>
      <c r="T13" s="43"/>
      <c r="U13" s="43"/>
      <c r="V13" s="43" t="s">
        <v>160</v>
      </c>
      <c r="W13" s="43" t="s">
        <v>781</v>
      </c>
      <c r="X13" s="43" t="s">
        <v>162</v>
      </c>
      <c r="Y13" s="43"/>
      <c r="Z13" s="43" t="s">
        <v>163</v>
      </c>
      <c r="AA13" s="44" t="s">
        <v>805</v>
      </c>
      <c r="AB13" s="13" t="s">
        <v>806</v>
      </c>
      <c r="AC13" s="13" t="s">
        <v>807</v>
      </c>
      <c r="AD13" s="13" t="s">
        <v>808</v>
      </c>
      <c r="AE13" s="13" t="s">
        <v>809</v>
      </c>
      <c r="AF13" s="13" t="s">
        <v>810</v>
      </c>
      <c r="AG13" s="13" t="s">
        <v>811</v>
      </c>
      <c r="AH13" s="13" t="s">
        <v>812</v>
      </c>
      <c r="AI13" s="13" t="s">
        <v>813</v>
      </c>
      <c r="AJ13" s="13" t="s">
        <v>814</v>
      </c>
      <c r="AK13" s="13" t="s">
        <v>815</v>
      </c>
      <c r="AL13" s="13" t="s">
        <v>816</v>
      </c>
      <c r="AM13" s="13" t="s">
        <v>817</v>
      </c>
      <c r="AN13" s="13" t="s">
        <v>818</v>
      </c>
      <c r="AO13" s="13" t="s">
        <v>819</v>
      </c>
      <c r="AP13" s="13" t="n">
        <v>638</v>
      </c>
      <c r="AQ13" s="13" t="n">
        <v>188</v>
      </c>
      <c r="AR13" s="13" t="n">
        <v>194</v>
      </c>
      <c r="AS13" s="13" t="n">
        <v>195</v>
      </c>
      <c r="AT13" s="14" t="n">
        <v>197</v>
      </c>
      <c r="AU13" s="13" t="n">
        <v>774</v>
      </c>
      <c r="AV13" s="13" t="n">
        <v>196</v>
      </c>
      <c r="AW13" s="13" t="n">
        <v>221</v>
      </c>
      <c r="AX13" s="13" t="n">
        <v>224</v>
      </c>
      <c r="AY13" s="14" t="n">
        <v>228</v>
      </c>
      <c r="AZ13" s="13" t="n">
        <v>869</v>
      </c>
      <c r="BA13" s="15" t="n">
        <v>241</v>
      </c>
      <c r="BB13" s="20" t="s">
        <v>806</v>
      </c>
      <c r="BC13" s="20" t="s">
        <v>820</v>
      </c>
      <c r="BD13" s="20" t="s">
        <v>821</v>
      </c>
      <c r="BE13" s="20" t="s">
        <v>810</v>
      </c>
      <c r="BF13" s="20" t="s">
        <v>811</v>
      </c>
      <c r="BG13" s="20" t="s">
        <v>822</v>
      </c>
      <c r="BH13" s="20" t="s">
        <v>823</v>
      </c>
      <c r="BI13" s="20" t="s">
        <v>815</v>
      </c>
      <c r="BJ13" s="20" t="s">
        <v>816</v>
      </c>
      <c r="BK13" s="20" t="s">
        <v>824</v>
      </c>
      <c r="BL13" s="20" t="s">
        <v>825</v>
      </c>
      <c r="BM13" s="20" t="n">
        <v>638</v>
      </c>
      <c r="BN13" s="20" t="n">
        <v>188</v>
      </c>
      <c r="BO13" s="20" t="n">
        <v>382</v>
      </c>
      <c r="BP13" s="20" t="n">
        <v>577</v>
      </c>
      <c r="BQ13" s="20" t="n">
        <v>774</v>
      </c>
      <c r="BR13" s="21" t="n">
        <v>196</v>
      </c>
      <c r="BS13" s="21" t="n">
        <v>417</v>
      </c>
      <c r="BT13" s="21" t="n">
        <v>641</v>
      </c>
      <c r="BU13" s="21" t="n">
        <v>869</v>
      </c>
      <c r="BV13" s="21" t="n">
        <v>241</v>
      </c>
      <c r="BW13" s="13"/>
      <c r="BX13" s="13"/>
      <c r="BY13" s="13"/>
      <c r="BZ13" s="13"/>
      <c r="CA13" s="13"/>
      <c r="CB13" s="13"/>
      <c r="CC13" s="13"/>
      <c r="CD13" s="13"/>
      <c r="CE13" s="13"/>
      <c r="CF13" s="13"/>
    </row>
    <row r="14" s="19" customFormat="true" ht="15" hidden="false" customHeight="true" outlineLevel="0" collapsed="false">
      <c r="A14" s="19" t="s">
        <v>826</v>
      </c>
      <c r="B14" s="19" t="n">
        <v>0</v>
      </c>
      <c r="F14" s="19" t="s">
        <v>776</v>
      </c>
      <c r="O14" s="19" t="s">
        <v>780</v>
      </c>
      <c r="V14" s="19" t="s">
        <v>160</v>
      </c>
      <c r="W14" s="19" t="s">
        <v>781</v>
      </c>
      <c r="X14" s="19" t="s">
        <v>162</v>
      </c>
      <c r="Z14" s="19" t="s">
        <v>163</v>
      </c>
      <c r="AA14" s="19" t="s">
        <v>827</v>
      </c>
      <c r="AB14" s="13" t="s">
        <v>828</v>
      </c>
      <c r="AC14" s="13" t="s">
        <v>829</v>
      </c>
      <c r="AD14" s="13" t="s">
        <v>830</v>
      </c>
      <c r="AE14" s="13" t="s">
        <v>831</v>
      </c>
      <c r="AF14" s="13" t="s">
        <v>832</v>
      </c>
      <c r="AG14" s="13" t="s">
        <v>833</v>
      </c>
      <c r="AH14" s="13" t="s">
        <v>834</v>
      </c>
      <c r="AI14" s="13" t="s">
        <v>835</v>
      </c>
      <c r="AJ14" s="13" t="s">
        <v>836</v>
      </c>
      <c r="AK14" s="13" t="s">
        <v>837</v>
      </c>
      <c r="AL14" s="13" t="s">
        <v>838</v>
      </c>
      <c r="AM14" s="13" t="s">
        <v>839</v>
      </c>
      <c r="AN14" s="13" t="s">
        <v>840</v>
      </c>
      <c r="AO14" s="13" t="s">
        <v>841</v>
      </c>
      <c r="AP14" s="13" t="n">
        <v>8437</v>
      </c>
      <c r="AQ14" s="13" t="n">
        <v>2397</v>
      </c>
      <c r="AR14" s="13" t="n">
        <v>2577</v>
      </c>
      <c r="AS14" s="13" t="n">
        <v>2701</v>
      </c>
      <c r="AT14" s="14" t="n">
        <v>2865</v>
      </c>
      <c r="AU14" s="13" t="n">
        <v>10540</v>
      </c>
      <c r="AV14" s="13" t="n">
        <v>3006</v>
      </c>
      <c r="AW14" s="13" t="n">
        <v>3281</v>
      </c>
      <c r="AX14" s="13" t="n">
        <v>3392</v>
      </c>
      <c r="AY14" s="14" t="n">
        <v>3603</v>
      </c>
      <c r="AZ14" s="13" t="n">
        <v>13282</v>
      </c>
      <c r="BA14" s="15" t="n">
        <v>3737</v>
      </c>
      <c r="BB14" s="20" t="s">
        <v>828</v>
      </c>
      <c r="BC14" s="20" t="s">
        <v>842</v>
      </c>
      <c r="BD14" s="20" t="s">
        <v>843</v>
      </c>
      <c r="BE14" s="20" t="s">
        <v>832</v>
      </c>
      <c r="BF14" s="20" t="s">
        <v>833</v>
      </c>
      <c r="BG14" s="20" t="s">
        <v>844</v>
      </c>
      <c r="BH14" s="20" t="s">
        <v>845</v>
      </c>
      <c r="BI14" s="20" t="s">
        <v>837</v>
      </c>
      <c r="BJ14" s="20" t="s">
        <v>838</v>
      </c>
      <c r="BK14" s="20" t="s">
        <v>846</v>
      </c>
      <c r="BL14" s="20" t="s">
        <v>847</v>
      </c>
      <c r="BM14" s="20" t="n">
        <v>8437</v>
      </c>
      <c r="BN14" s="20" t="n">
        <v>2397</v>
      </c>
      <c r="BO14" s="20" t="n">
        <v>4974</v>
      </c>
      <c r="BP14" s="20" t="n">
        <v>7675</v>
      </c>
      <c r="BQ14" s="20" t="n">
        <v>10540</v>
      </c>
      <c r="BR14" s="21" t="n">
        <v>3006</v>
      </c>
      <c r="BS14" s="21" t="n">
        <v>6287</v>
      </c>
      <c r="BT14" s="16" t="n">
        <v>9679</v>
      </c>
      <c r="BU14" s="16" t="n">
        <v>13282</v>
      </c>
      <c r="BV14" s="21" t="n">
        <v>3737</v>
      </c>
      <c r="BW14" s="13"/>
      <c r="BX14" s="13"/>
      <c r="BY14" s="13"/>
      <c r="BZ14" s="13"/>
      <c r="CA14" s="13"/>
      <c r="CB14" s="13"/>
      <c r="CC14" s="13"/>
      <c r="CD14" s="13"/>
      <c r="CE14" s="13"/>
      <c r="CF14" s="13"/>
    </row>
    <row r="15" s="12" customFormat="true" ht="15" hidden="false" customHeight="true" outlineLevel="0" collapsed="false">
      <c r="A15" s="9" t="s">
        <v>848</v>
      </c>
      <c r="B15" s="9" t="n">
        <v>0</v>
      </c>
      <c r="C15" s="9"/>
      <c r="D15" s="9"/>
      <c r="E15" s="9"/>
      <c r="F15" s="9" t="s">
        <v>775</v>
      </c>
      <c r="G15" s="9"/>
      <c r="H15" s="9"/>
      <c r="I15" s="9"/>
      <c r="J15" s="9"/>
      <c r="K15" s="9"/>
      <c r="L15" s="9"/>
      <c r="M15" s="9"/>
      <c r="N15" s="9"/>
      <c r="O15" s="9" t="s">
        <v>849</v>
      </c>
      <c r="P15" s="9"/>
      <c r="Q15" s="9"/>
      <c r="R15" s="9"/>
      <c r="S15" s="9"/>
      <c r="T15" s="9"/>
      <c r="U15" s="9"/>
      <c r="V15" s="9" t="s">
        <v>153</v>
      </c>
      <c r="W15" s="9"/>
      <c r="X15" s="9"/>
      <c r="Y15" s="9"/>
      <c r="Z15" s="9"/>
      <c r="AA15" s="9" t="s">
        <v>850</v>
      </c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7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6"/>
      <c r="BS15" s="28"/>
      <c r="BT15" s="45"/>
      <c r="BU15" s="45"/>
      <c r="BV15" s="29"/>
      <c r="BW15" s="25"/>
      <c r="BX15" s="25"/>
      <c r="BY15" s="25"/>
      <c r="BZ15" s="25"/>
      <c r="CA15" s="25"/>
      <c r="CB15" s="25"/>
      <c r="CC15" s="25"/>
      <c r="CD15" s="25"/>
      <c r="CE15" s="25"/>
      <c r="CF15" s="25"/>
    </row>
    <row r="16" s="23" customFormat="true" ht="15" hidden="false" customHeight="true" outlineLevel="0" collapsed="false">
      <c r="A16" s="43" t="s">
        <v>851</v>
      </c>
      <c r="B16" s="43" t="n">
        <v>1</v>
      </c>
      <c r="C16" s="43"/>
      <c r="D16" s="43" t="s">
        <v>779</v>
      </c>
      <c r="E16" s="43"/>
      <c r="F16" s="43" t="s">
        <v>849</v>
      </c>
      <c r="G16" s="43"/>
      <c r="H16" s="43"/>
      <c r="I16" s="43"/>
      <c r="J16" s="43"/>
      <c r="K16" s="43"/>
      <c r="L16" s="43"/>
      <c r="M16" s="43"/>
      <c r="N16" s="43"/>
      <c r="O16" s="43" t="s">
        <v>852</v>
      </c>
      <c r="P16" s="43"/>
      <c r="Q16" s="43"/>
      <c r="R16" s="43"/>
      <c r="S16" s="43"/>
      <c r="T16" s="43"/>
      <c r="U16" s="43"/>
      <c r="V16" s="43" t="s">
        <v>160</v>
      </c>
      <c r="W16" s="43" t="s">
        <v>781</v>
      </c>
      <c r="X16" s="43" t="s">
        <v>162</v>
      </c>
      <c r="Y16" s="43"/>
      <c r="Z16" s="43" t="s">
        <v>163</v>
      </c>
      <c r="AA16" s="44" t="s">
        <v>853</v>
      </c>
      <c r="AB16" s="13" t="s">
        <v>854</v>
      </c>
      <c r="AC16" s="13" t="s">
        <v>855</v>
      </c>
      <c r="AD16" s="13" t="s">
        <v>856</v>
      </c>
      <c r="AE16" s="13" t="s">
        <v>857</v>
      </c>
      <c r="AF16" s="13" t="s">
        <v>858</v>
      </c>
      <c r="AG16" s="13" t="s">
        <v>859</v>
      </c>
      <c r="AH16" s="13" t="s">
        <v>860</v>
      </c>
      <c r="AI16" s="13" t="s">
        <v>861</v>
      </c>
      <c r="AJ16" s="13" t="s">
        <v>862</v>
      </c>
      <c r="AK16" s="13" t="s">
        <v>863</v>
      </c>
      <c r="AL16" s="13" t="s">
        <v>864</v>
      </c>
      <c r="AM16" s="13" t="s">
        <v>865</v>
      </c>
      <c r="AN16" s="13" t="s">
        <v>866</v>
      </c>
      <c r="AO16" s="13" t="s">
        <v>867</v>
      </c>
      <c r="AP16" s="13" t="n">
        <v>1617</v>
      </c>
      <c r="AQ16" s="13" t="n">
        <v>463</v>
      </c>
      <c r="AR16" s="13" t="n">
        <v>494</v>
      </c>
      <c r="AS16" s="13" t="n">
        <v>528</v>
      </c>
      <c r="AT16" s="14" t="n">
        <v>548</v>
      </c>
      <c r="AU16" s="13" t="n">
        <v>2033</v>
      </c>
      <c r="AV16" s="13" t="n">
        <v>573</v>
      </c>
      <c r="AW16" s="13" t="n">
        <v>638</v>
      </c>
      <c r="AX16" s="13" t="n">
        <v>676</v>
      </c>
      <c r="AY16" s="14" t="n">
        <v>717</v>
      </c>
      <c r="AZ16" s="13" t="n">
        <v>2604</v>
      </c>
      <c r="BA16" s="15" t="n">
        <v>678</v>
      </c>
      <c r="BB16" s="20" t="s">
        <v>854</v>
      </c>
      <c r="BC16" s="20" t="s">
        <v>868</v>
      </c>
      <c r="BD16" s="20" t="s">
        <v>869</v>
      </c>
      <c r="BE16" s="20" t="s">
        <v>858</v>
      </c>
      <c r="BF16" s="20" t="s">
        <v>859</v>
      </c>
      <c r="BG16" s="20" t="s">
        <v>870</v>
      </c>
      <c r="BH16" s="20" t="s">
        <v>871</v>
      </c>
      <c r="BI16" s="20" t="s">
        <v>863</v>
      </c>
      <c r="BJ16" s="20" t="s">
        <v>864</v>
      </c>
      <c r="BK16" s="20" t="s">
        <v>872</v>
      </c>
      <c r="BL16" s="20" t="s">
        <v>873</v>
      </c>
      <c r="BM16" s="20" t="n">
        <v>1617</v>
      </c>
      <c r="BN16" s="20" t="n">
        <v>463</v>
      </c>
      <c r="BO16" s="20" t="n">
        <v>957</v>
      </c>
      <c r="BP16" s="20" t="n">
        <v>1485</v>
      </c>
      <c r="BQ16" s="20" t="n">
        <v>2033</v>
      </c>
      <c r="BR16" s="21" t="n">
        <v>573</v>
      </c>
      <c r="BS16" s="21" t="n">
        <v>1211</v>
      </c>
      <c r="BT16" s="21" t="n">
        <v>1887</v>
      </c>
      <c r="BU16" s="21" t="n">
        <v>2604</v>
      </c>
      <c r="BV16" s="21" t="n">
        <v>678</v>
      </c>
      <c r="BW16" s="13"/>
      <c r="BX16" s="13"/>
      <c r="BY16" s="13"/>
      <c r="BZ16" s="13"/>
      <c r="CA16" s="13"/>
      <c r="CB16" s="13"/>
      <c r="CC16" s="13"/>
      <c r="CD16" s="13"/>
      <c r="CE16" s="13"/>
      <c r="CF16" s="13"/>
    </row>
    <row r="17" s="23" customFormat="true" ht="15" hidden="false" customHeight="true" outlineLevel="0" collapsed="false">
      <c r="A17" s="43" t="s">
        <v>874</v>
      </c>
      <c r="B17" s="43" t="n">
        <v>1</v>
      </c>
      <c r="C17" s="43"/>
      <c r="D17" s="43" t="s">
        <v>804</v>
      </c>
      <c r="E17" s="43"/>
      <c r="F17" s="43" t="s">
        <v>849</v>
      </c>
      <c r="G17" s="43"/>
      <c r="H17" s="43"/>
      <c r="I17" s="43"/>
      <c r="J17" s="43"/>
      <c r="K17" s="43"/>
      <c r="L17" s="43"/>
      <c r="M17" s="43"/>
      <c r="N17" s="43"/>
      <c r="O17" s="43" t="s">
        <v>852</v>
      </c>
      <c r="P17" s="43"/>
      <c r="Q17" s="43"/>
      <c r="R17" s="43"/>
      <c r="S17" s="43"/>
      <c r="T17" s="43"/>
      <c r="U17" s="43"/>
      <c r="V17" s="43" t="s">
        <v>160</v>
      </c>
      <c r="W17" s="43" t="s">
        <v>781</v>
      </c>
      <c r="X17" s="43" t="s">
        <v>162</v>
      </c>
      <c r="Y17" s="43"/>
      <c r="Z17" s="43" t="s">
        <v>163</v>
      </c>
      <c r="AA17" s="44" t="s">
        <v>805</v>
      </c>
      <c r="AB17" s="13" t="s">
        <v>875</v>
      </c>
      <c r="AC17" s="13" t="s">
        <v>876</v>
      </c>
      <c r="AD17" s="13" t="s">
        <v>877</v>
      </c>
      <c r="AE17" s="13" t="s">
        <v>878</v>
      </c>
      <c r="AF17" s="13" t="s">
        <v>879</v>
      </c>
      <c r="AG17" s="13" t="s">
        <v>880</v>
      </c>
      <c r="AH17" s="13" t="s">
        <v>881</v>
      </c>
      <c r="AI17" s="13" t="s">
        <v>882</v>
      </c>
      <c r="AJ17" s="13" t="s">
        <v>883</v>
      </c>
      <c r="AK17" s="13" t="s">
        <v>884</v>
      </c>
      <c r="AL17" s="13" t="s">
        <v>885</v>
      </c>
      <c r="AM17" s="13" t="s">
        <v>886</v>
      </c>
      <c r="AN17" s="13" t="s">
        <v>887</v>
      </c>
      <c r="AO17" s="13" t="s">
        <v>888</v>
      </c>
      <c r="AP17" s="13" t="n">
        <v>617</v>
      </c>
      <c r="AQ17" s="13" t="n">
        <v>188</v>
      </c>
      <c r="AR17" s="13" t="n">
        <v>176</v>
      </c>
      <c r="AS17" s="13" t="n">
        <v>186</v>
      </c>
      <c r="AT17" s="14" t="n">
        <v>190</v>
      </c>
      <c r="AU17" s="13" t="n">
        <v>740</v>
      </c>
      <c r="AV17" s="13" t="n">
        <v>194</v>
      </c>
      <c r="AW17" s="13" t="n">
        <v>211</v>
      </c>
      <c r="AX17" s="13" t="n">
        <v>213</v>
      </c>
      <c r="AY17" s="14" t="n">
        <v>229</v>
      </c>
      <c r="AZ17" s="13" t="n">
        <v>847</v>
      </c>
      <c r="BA17" s="15" t="n">
        <v>236</v>
      </c>
      <c r="BB17" s="20" t="s">
        <v>875</v>
      </c>
      <c r="BC17" s="20" t="s">
        <v>889</v>
      </c>
      <c r="BD17" s="20" t="s">
        <v>890</v>
      </c>
      <c r="BE17" s="20" t="s">
        <v>879</v>
      </c>
      <c r="BF17" s="20" t="s">
        <v>880</v>
      </c>
      <c r="BG17" s="20" t="s">
        <v>891</v>
      </c>
      <c r="BH17" s="20" t="s">
        <v>892</v>
      </c>
      <c r="BI17" s="20" t="s">
        <v>884</v>
      </c>
      <c r="BJ17" s="20" t="s">
        <v>885</v>
      </c>
      <c r="BK17" s="20" t="s">
        <v>893</v>
      </c>
      <c r="BL17" s="20" t="s">
        <v>894</v>
      </c>
      <c r="BM17" s="20" t="n">
        <v>617</v>
      </c>
      <c r="BN17" s="20" t="n">
        <v>188</v>
      </c>
      <c r="BO17" s="20" t="n">
        <v>364</v>
      </c>
      <c r="BP17" s="20" t="n">
        <v>550</v>
      </c>
      <c r="BQ17" s="20" t="n">
        <v>740</v>
      </c>
      <c r="BR17" s="21" t="n">
        <v>194</v>
      </c>
      <c r="BS17" s="21" t="n">
        <v>405</v>
      </c>
      <c r="BT17" s="21" t="n">
        <v>618</v>
      </c>
      <c r="BU17" s="21" t="n">
        <v>847</v>
      </c>
      <c r="BV17" s="21" t="n">
        <v>236</v>
      </c>
      <c r="BW17" s="13"/>
      <c r="BX17" s="13"/>
      <c r="BY17" s="13"/>
      <c r="BZ17" s="13"/>
      <c r="CA17" s="13"/>
      <c r="CB17" s="13"/>
      <c r="CC17" s="13"/>
      <c r="CD17" s="13"/>
      <c r="CE17" s="13"/>
      <c r="CF17" s="13"/>
    </row>
    <row r="18" s="19" customFormat="true" ht="15" hidden="false" customHeight="true" outlineLevel="0" collapsed="false">
      <c r="A18" s="19" t="s">
        <v>895</v>
      </c>
      <c r="B18" s="19" t="n">
        <v>0</v>
      </c>
      <c r="F18" s="19" t="s">
        <v>849</v>
      </c>
      <c r="O18" s="19" t="s">
        <v>852</v>
      </c>
      <c r="V18" s="19" t="s">
        <v>160</v>
      </c>
      <c r="W18" s="19" t="s">
        <v>781</v>
      </c>
      <c r="X18" s="19" t="s">
        <v>162</v>
      </c>
      <c r="Z18" s="19" t="s">
        <v>163</v>
      </c>
      <c r="AA18" s="19" t="s">
        <v>896</v>
      </c>
      <c r="AB18" s="13" t="s">
        <v>897</v>
      </c>
      <c r="AC18" s="13" t="s">
        <v>898</v>
      </c>
      <c r="AD18" s="13" t="s">
        <v>899</v>
      </c>
      <c r="AE18" s="13" t="s">
        <v>900</v>
      </c>
      <c r="AF18" s="13" t="s">
        <v>901</v>
      </c>
      <c r="AG18" s="13" t="s">
        <v>902</v>
      </c>
      <c r="AH18" s="13" t="s">
        <v>903</v>
      </c>
      <c r="AI18" s="13" t="s">
        <v>904</v>
      </c>
      <c r="AJ18" s="13" t="s">
        <v>905</v>
      </c>
      <c r="AK18" s="13" t="s">
        <v>906</v>
      </c>
      <c r="AL18" s="13" t="s">
        <v>907</v>
      </c>
      <c r="AM18" s="13" t="s">
        <v>908</v>
      </c>
      <c r="AN18" s="13" t="s">
        <v>909</v>
      </c>
      <c r="AO18" s="13" t="s">
        <v>910</v>
      </c>
      <c r="AP18" s="13" t="n">
        <v>2234</v>
      </c>
      <c r="AQ18" s="13" t="n">
        <v>651</v>
      </c>
      <c r="AR18" s="13" t="n">
        <v>670</v>
      </c>
      <c r="AS18" s="13" t="n">
        <v>714</v>
      </c>
      <c r="AT18" s="14" t="n">
        <v>738</v>
      </c>
      <c r="AU18" s="13" t="n">
        <v>2773</v>
      </c>
      <c r="AV18" s="13" t="n">
        <v>767</v>
      </c>
      <c r="AW18" s="13" t="n">
        <v>849</v>
      </c>
      <c r="AX18" s="13" t="n">
        <v>889</v>
      </c>
      <c r="AY18" s="14" t="n">
        <v>946</v>
      </c>
      <c r="AZ18" s="13" t="n">
        <v>3451</v>
      </c>
      <c r="BA18" s="15" t="n">
        <v>914</v>
      </c>
      <c r="BB18" s="20" t="s">
        <v>897</v>
      </c>
      <c r="BC18" s="20" t="s">
        <v>911</v>
      </c>
      <c r="BD18" s="20" t="s">
        <v>912</v>
      </c>
      <c r="BE18" s="20" t="s">
        <v>901</v>
      </c>
      <c r="BF18" s="20" t="s">
        <v>902</v>
      </c>
      <c r="BG18" s="20" t="s">
        <v>913</v>
      </c>
      <c r="BH18" s="20" t="s">
        <v>914</v>
      </c>
      <c r="BI18" s="20" t="s">
        <v>906</v>
      </c>
      <c r="BJ18" s="20" t="s">
        <v>907</v>
      </c>
      <c r="BK18" s="20" t="s">
        <v>915</v>
      </c>
      <c r="BL18" s="20" t="s">
        <v>916</v>
      </c>
      <c r="BM18" s="20" t="n">
        <v>2234</v>
      </c>
      <c r="BN18" s="20" t="n">
        <v>651</v>
      </c>
      <c r="BO18" s="20" t="n">
        <v>1321</v>
      </c>
      <c r="BP18" s="20" t="n">
        <v>2035</v>
      </c>
      <c r="BQ18" s="20" t="n">
        <v>2773</v>
      </c>
      <c r="BR18" s="21" t="n">
        <v>767</v>
      </c>
      <c r="BS18" s="21" t="n">
        <v>1616</v>
      </c>
      <c r="BT18" s="16" t="n">
        <v>2505</v>
      </c>
      <c r="BU18" s="16" t="n">
        <v>3451</v>
      </c>
      <c r="BV18" s="21" t="n">
        <v>914</v>
      </c>
      <c r="BW18" s="13"/>
      <c r="BX18" s="13"/>
      <c r="BY18" s="13"/>
      <c r="BZ18" s="13"/>
      <c r="CA18" s="13"/>
      <c r="CB18" s="13"/>
      <c r="CC18" s="13"/>
      <c r="CD18" s="13"/>
      <c r="CE18" s="13"/>
      <c r="CF18" s="13"/>
    </row>
    <row r="19" s="19" customFormat="true" ht="15" hidden="false" customHeight="true" outlineLevel="0" collapsed="false">
      <c r="A19" s="19" t="s">
        <v>917</v>
      </c>
      <c r="B19" s="19" t="n">
        <v>0</v>
      </c>
      <c r="D19" s="19" t="s">
        <v>269</v>
      </c>
      <c r="F19" s="19" t="s">
        <v>849</v>
      </c>
      <c r="O19" s="19" t="s">
        <v>918</v>
      </c>
      <c r="V19" s="19" t="s">
        <v>160</v>
      </c>
      <c r="W19" s="19" t="s">
        <v>781</v>
      </c>
      <c r="X19" s="19" t="s">
        <v>162</v>
      </c>
      <c r="Z19" s="19" t="s">
        <v>163</v>
      </c>
      <c r="AA19" s="19" t="s">
        <v>919</v>
      </c>
      <c r="AB19" s="13" t="s">
        <v>920</v>
      </c>
      <c r="AC19" s="13" t="s">
        <v>921</v>
      </c>
      <c r="AD19" s="13" t="s">
        <v>922</v>
      </c>
      <c r="AE19" s="14" t="s">
        <v>923</v>
      </c>
      <c r="AF19" s="14" t="s">
        <v>924</v>
      </c>
      <c r="AG19" s="13" t="s">
        <v>925</v>
      </c>
      <c r="AH19" s="13" t="s">
        <v>926</v>
      </c>
      <c r="AI19" s="13" t="s">
        <v>927</v>
      </c>
      <c r="AJ19" s="14" t="s">
        <v>928</v>
      </c>
      <c r="AK19" s="14" t="s">
        <v>929</v>
      </c>
      <c r="AL19" s="13" t="s">
        <v>930</v>
      </c>
      <c r="AM19" s="13" t="s">
        <v>931</v>
      </c>
      <c r="AN19" s="13" t="s">
        <v>932</v>
      </c>
      <c r="AO19" s="14" t="s">
        <v>933</v>
      </c>
      <c r="AP19" s="14" t="n">
        <v>6203</v>
      </c>
      <c r="AQ19" s="13" t="n">
        <v>1746</v>
      </c>
      <c r="AR19" s="13" t="n">
        <v>1907</v>
      </c>
      <c r="AS19" s="13" t="n">
        <v>1987</v>
      </c>
      <c r="AT19" s="14" t="n">
        <v>2127</v>
      </c>
      <c r="AU19" s="14" t="n">
        <v>7767</v>
      </c>
      <c r="AV19" s="13" t="n">
        <v>2239</v>
      </c>
      <c r="AW19" s="13" t="n">
        <v>2432</v>
      </c>
      <c r="AX19" s="13" t="n">
        <v>2503</v>
      </c>
      <c r="AY19" s="14" t="n">
        <v>2657</v>
      </c>
      <c r="AZ19" s="13" t="n">
        <v>9831</v>
      </c>
      <c r="BA19" s="15" t="n">
        <v>2823</v>
      </c>
      <c r="BB19" s="21" t="s">
        <v>920</v>
      </c>
      <c r="BC19" s="21" t="s">
        <v>934</v>
      </c>
      <c r="BD19" s="21" t="s">
        <v>935</v>
      </c>
      <c r="BE19" s="21" t="s">
        <v>924</v>
      </c>
      <c r="BF19" s="21" t="s">
        <v>925</v>
      </c>
      <c r="BG19" s="21" t="s">
        <v>936</v>
      </c>
      <c r="BH19" s="21" t="s">
        <v>937</v>
      </c>
      <c r="BI19" s="21" t="s">
        <v>929</v>
      </c>
      <c r="BJ19" s="21" t="s">
        <v>930</v>
      </c>
      <c r="BK19" s="21" t="s">
        <v>938</v>
      </c>
      <c r="BL19" s="21" t="s">
        <v>939</v>
      </c>
      <c r="BM19" s="21" t="n">
        <v>6203</v>
      </c>
      <c r="BN19" s="21" t="n">
        <v>1746</v>
      </c>
      <c r="BO19" s="21" t="n">
        <v>3653</v>
      </c>
      <c r="BP19" s="21" t="n">
        <v>5640</v>
      </c>
      <c r="BQ19" s="21" t="n">
        <v>7767</v>
      </c>
      <c r="BR19" s="21" t="n">
        <v>2239</v>
      </c>
      <c r="BS19" s="21" t="n">
        <v>4671</v>
      </c>
      <c r="BT19" s="16" t="n">
        <v>7174</v>
      </c>
      <c r="BU19" s="16" t="n">
        <v>9831</v>
      </c>
      <c r="BV19" s="21" t="n">
        <v>2823</v>
      </c>
      <c r="BW19" s="13"/>
      <c r="BX19" s="13"/>
      <c r="BY19" s="13"/>
      <c r="BZ19" s="13"/>
      <c r="CA19" s="13"/>
      <c r="CB19" s="13"/>
      <c r="CC19" s="13"/>
      <c r="CD19" s="13"/>
      <c r="CE19" s="13"/>
      <c r="CF19" s="13"/>
    </row>
    <row r="20" s="12" customFormat="true" ht="15" hidden="false" customHeight="true" outlineLevel="0" collapsed="false">
      <c r="A20" s="9" t="s">
        <v>940</v>
      </c>
      <c r="B20" s="9" t="n">
        <v>0</v>
      </c>
      <c r="C20" s="9"/>
      <c r="D20" s="9"/>
      <c r="E20" s="9"/>
      <c r="F20" s="9" t="s">
        <v>775</v>
      </c>
      <c r="G20" s="9"/>
      <c r="H20" s="9"/>
      <c r="I20" s="9"/>
      <c r="J20" s="9"/>
      <c r="K20" s="9"/>
      <c r="L20" s="9"/>
      <c r="M20" s="9"/>
      <c r="N20" s="9"/>
      <c r="O20" s="9" t="s">
        <v>941</v>
      </c>
      <c r="P20" s="9"/>
      <c r="Q20" s="9"/>
      <c r="R20" s="9"/>
      <c r="S20" s="9"/>
      <c r="T20" s="9"/>
      <c r="U20" s="9"/>
      <c r="V20" s="9" t="s">
        <v>153</v>
      </c>
      <c r="W20" s="9"/>
      <c r="X20" s="9"/>
      <c r="Y20" s="9"/>
      <c r="Z20" s="9"/>
      <c r="AA20" s="9" t="s">
        <v>942</v>
      </c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7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6"/>
      <c r="BS20" s="28"/>
      <c r="BT20" s="45"/>
      <c r="BU20" s="45"/>
      <c r="BV20" s="29"/>
      <c r="BW20" s="25"/>
      <c r="BX20" s="25"/>
      <c r="BY20" s="25"/>
      <c r="BZ20" s="25"/>
      <c r="CA20" s="25"/>
      <c r="CB20" s="25"/>
      <c r="CC20" s="25"/>
      <c r="CD20" s="25"/>
      <c r="CE20" s="25"/>
      <c r="CF20" s="25"/>
    </row>
    <row r="21" s="19" customFormat="true" ht="15" hidden="false" customHeight="true" outlineLevel="0" collapsed="false">
      <c r="A21" s="19" t="s">
        <v>943</v>
      </c>
      <c r="B21" s="19" t="n">
        <v>0</v>
      </c>
      <c r="F21" s="19" t="s">
        <v>941</v>
      </c>
      <c r="O21" s="19" t="s">
        <v>944</v>
      </c>
      <c r="V21" s="19" t="s">
        <v>160</v>
      </c>
      <c r="W21" s="19" t="s">
        <v>781</v>
      </c>
      <c r="X21" s="19" t="s">
        <v>162</v>
      </c>
      <c r="Z21" s="19" t="s">
        <v>163</v>
      </c>
      <c r="AA21" s="19" t="s">
        <v>945</v>
      </c>
      <c r="AB21" s="13" t="s">
        <v>946</v>
      </c>
      <c r="AC21" s="13" t="s">
        <v>947</v>
      </c>
      <c r="AD21" s="13" t="s">
        <v>948</v>
      </c>
      <c r="AE21" s="14" t="s">
        <v>949</v>
      </c>
      <c r="AF21" s="14" t="s">
        <v>950</v>
      </c>
      <c r="AG21" s="13" t="s">
        <v>951</v>
      </c>
      <c r="AH21" s="13" t="s">
        <v>952</v>
      </c>
      <c r="AI21" s="13" t="s">
        <v>953</v>
      </c>
      <c r="AJ21" s="14" t="s">
        <v>954</v>
      </c>
      <c r="AK21" s="14" t="s">
        <v>955</v>
      </c>
      <c r="AL21" s="13" t="s">
        <v>956</v>
      </c>
      <c r="AM21" s="13" t="s">
        <v>957</v>
      </c>
      <c r="AN21" s="13" t="s">
        <v>958</v>
      </c>
      <c r="AO21" s="14" t="s">
        <v>959</v>
      </c>
      <c r="AP21" s="14" t="n">
        <v>1208</v>
      </c>
      <c r="AQ21" s="13" t="n">
        <v>376</v>
      </c>
      <c r="AR21" s="13" t="n">
        <v>387</v>
      </c>
      <c r="AS21" s="13" t="n">
        <v>394</v>
      </c>
      <c r="AT21" s="14" t="n">
        <v>396</v>
      </c>
      <c r="AU21" s="14" t="n">
        <v>1553</v>
      </c>
      <c r="AV21" s="13" t="n">
        <v>424</v>
      </c>
      <c r="AW21" s="13" t="n">
        <v>463</v>
      </c>
      <c r="AX21" s="13" t="n">
        <v>481</v>
      </c>
      <c r="AY21" s="14" t="n">
        <v>518</v>
      </c>
      <c r="AZ21" s="13" t="n">
        <v>1886</v>
      </c>
      <c r="BA21" s="15" t="n">
        <v>554</v>
      </c>
      <c r="BB21" s="21" t="s">
        <v>946</v>
      </c>
      <c r="BC21" s="21" t="s">
        <v>960</v>
      </c>
      <c r="BD21" s="21" t="s">
        <v>961</v>
      </c>
      <c r="BE21" s="21" t="s">
        <v>950</v>
      </c>
      <c r="BF21" s="21" t="s">
        <v>951</v>
      </c>
      <c r="BG21" s="21" t="s">
        <v>962</v>
      </c>
      <c r="BH21" s="21" t="s">
        <v>963</v>
      </c>
      <c r="BI21" s="21" t="s">
        <v>955</v>
      </c>
      <c r="BJ21" s="21" t="s">
        <v>956</v>
      </c>
      <c r="BK21" s="21" t="s">
        <v>964</v>
      </c>
      <c r="BL21" s="21" t="s">
        <v>965</v>
      </c>
      <c r="BM21" s="21" t="n">
        <v>1208</v>
      </c>
      <c r="BN21" s="21" t="n">
        <v>376</v>
      </c>
      <c r="BO21" s="21" t="n">
        <v>763</v>
      </c>
      <c r="BP21" s="21" t="n">
        <v>1157</v>
      </c>
      <c r="BQ21" s="21" t="n">
        <v>1553</v>
      </c>
      <c r="BR21" s="21" t="n">
        <v>424</v>
      </c>
      <c r="BS21" s="21" t="n">
        <v>887</v>
      </c>
      <c r="BT21" s="16" t="n">
        <v>1368</v>
      </c>
      <c r="BU21" s="16" t="n">
        <v>1886</v>
      </c>
      <c r="BV21" s="21" t="n">
        <v>554</v>
      </c>
      <c r="BW21" s="13"/>
      <c r="BX21" s="13"/>
      <c r="BY21" s="13"/>
      <c r="BZ21" s="13"/>
      <c r="CA21" s="13"/>
      <c r="CB21" s="13"/>
      <c r="CC21" s="13"/>
      <c r="CD21" s="13"/>
      <c r="CE21" s="13"/>
      <c r="CF21" s="13"/>
    </row>
    <row r="22" s="19" customFormat="true" ht="15" hidden="false" customHeight="true" outlineLevel="0" collapsed="false">
      <c r="A22" s="19" t="s">
        <v>966</v>
      </c>
      <c r="B22" s="19" t="n">
        <v>0</v>
      </c>
      <c r="F22" s="19" t="s">
        <v>941</v>
      </c>
      <c r="O22" s="19" t="s">
        <v>967</v>
      </c>
      <c r="V22" s="19" t="s">
        <v>160</v>
      </c>
      <c r="W22" s="19" t="s">
        <v>781</v>
      </c>
      <c r="X22" s="19" t="s">
        <v>162</v>
      </c>
      <c r="Z22" s="19" t="s">
        <v>163</v>
      </c>
      <c r="AA22" s="19" t="s">
        <v>968</v>
      </c>
      <c r="AB22" s="13" t="s">
        <v>969</v>
      </c>
      <c r="AC22" s="13" t="s">
        <v>970</v>
      </c>
      <c r="AD22" s="13" t="s">
        <v>971</v>
      </c>
      <c r="AE22" s="14" t="s">
        <v>972</v>
      </c>
      <c r="AF22" s="14" t="s">
        <v>973</v>
      </c>
      <c r="AG22" s="13" t="s">
        <v>974</v>
      </c>
      <c r="AH22" s="13" t="s">
        <v>975</v>
      </c>
      <c r="AI22" s="13" t="s">
        <v>976</v>
      </c>
      <c r="AJ22" s="14" t="s">
        <v>977</v>
      </c>
      <c r="AK22" s="14" t="s">
        <v>978</v>
      </c>
      <c r="AL22" s="13" t="s">
        <v>979</v>
      </c>
      <c r="AM22" s="13" t="s">
        <v>980</v>
      </c>
      <c r="AN22" s="13" t="s">
        <v>981</v>
      </c>
      <c r="AO22" s="14" t="s">
        <v>982</v>
      </c>
      <c r="AP22" s="14" t="n">
        <v>3811</v>
      </c>
      <c r="AQ22" s="13" t="n">
        <v>1106</v>
      </c>
      <c r="AR22" s="13" t="n">
        <v>1153</v>
      </c>
      <c r="AS22" s="13" t="n">
        <v>1167</v>
      </c>
      <c r="AT22" s="14" t="n">
        <v>1245</v>
      </c>
      <c r="AU22" s="14" t="n">
        <v>4671</v>
      </c>
      <c r="AV22" s="13" t="n">
        <v>1329</v>
      </c>
      <c r="AW22" s="13" t="n">
        <v>1504</v>
      </c>
      <c r="AX22" s="13" t="n">
        <v>1588</v>
      </c>
      <c r="AY22" s="14" t="n">
        <v>1643</v>
      </c>
      <c r="AZ22" s="13" t="n">
        <v>6064</v>
      </c>
      <c r="BA22" s="15" t="n">
        <v>1697</v>
      </c>
      <c r="BB22" s="21" t="s">
        <v>969</v>
      </c>
      <c r="BC22" s="21" t="s">
        <v>983</v>
      </c>
      <c r="BD22" s="21" t="s">
        <v>984</v>
      </c>
      <c r="BE22" s="21" t="s">
        <v>973</v>
      </c>
      <c r="BF22" s="21" t="s">
        <v>974</v>
      </c>
      <c r="BG22" s="21" t="s">
        <v>985</v>
      </c>
      <c r="BH22" s="21" t="s">
        <v>986</v>
      </c>
      <c r="BI22" s="21" t="s">
        <v>978</v>
      </c>
      <c r="BJ22" s="21" t="s">
        <v>979</v>
      </c>
      <c r="BK22" s="21" t="s">
        <v>987</v>
      </c>
      <c r="BL22" s="21" t="s">
        <v>988</v>
      </c>
      <c r="BM22" s="21" t="n">
        <v>3811</v>
      </c>
      <c r="BN22" s="21" t="n">
        <v>1106</v>
      </c>
      <c r="BO22" s="21" t="n">
        <v>2259</v>
      </c>
      <c r="BP22" s="21" t="n">
        <v>3426</v>
      </c>
      <c r="BQ22" s="21" t="n">
        <v>4671</v>
      </c>
      <c r="BR22" s="21" t="n">
        <v>1329</v>
      </c>
      <c r="BS22" s="21" t="n">
        <v>2833</v>
      </c>
      <c r="BT22" s="16" t="n">
        <v>4421</v>
      </c>
      <c r="BU22" s="16" t="n">
        <v>6064</v>
      </c>
      <c r="BV22" s="21" t="n">
        <v>1697</v>
      </c>
      <c r="BW22" s="13"/>
      <c r="BX22" s="13"/>
      <c r="BY22" s="13"/>
      <c r="BZ22" s="13"/>
      <c r="CA22" s="13"/>
      <c r="CB22" s="13"/>
      <c r="CC22" s="13"/>
      <c r="CD22" s="13"/>
      <c r="CE22" s="13"/>
      <c r="CF22" s="13"/>
    </row>
    <row r="23" s="19" customFormat="true" ht="15" hidden="false" customHeight="true" outlineLevel="0" collapsed="false">
      <c r="A23" s="19" t="s">
        <v>989</v>
      </c>
      <c r="B23" s="19" t="n">
        <v>0</v>
      </c>
      <c r="F23" s="19" t="s">
        <v>941</v>
      </c>
      <c r="O23" s="19" t="s">
        <v>990</v>
      </c>
      <c r="V23" s="19" t="s">
        <v>160</v>
      </c>
      <c r="W23" s="19" t="s">
        <v>781</v>
      </c>
      <c r="X23" s="19" t="s">
        <v>162</v>
      </c>
      <c r="Z23" s="19" t="s">
        <v>163</v>
      </c>
      <c r="AA23" s="19" t="s">
        <v>991</v>
      </c>
      <c r="AB23" s="13" t="s">
        <v>992</v>
      </c>
      <c r="AC23" s="13" t="s">
        <v>993</v>
      </c>
      <c r="AD23" s="13" t="s">
        <v>994</v>
      </c>
      <c r="AE23" s="14" t="s">
        <v>995</v>
      </c>
      <c r="AF23" s="14" t="s">
        <v>996</v>
      </c>
      <c r="AG23" s="13" t="s">
        <v>997</v>
      </c>
      <c r="AH23" s="13" t="s">
        <v>998</v>
      </c>
      <c r="AI23" s="13" t="s">
        <v>999</v>
      </c>
      <c r="AJ23" s="14" t="s">
        <v>1000</v>
      </c>
      <c r="AK23" s="14" t="s">
        <v>1001</v>
      </c>
      <c r="AL23" s="13" t="s">
        <v>1002</v>
      </c>
      <c r="AM23" s="13" t="s">
        <v>1003</v>
      </c>
      <c r="AN23" s="13" t="s">
        <v>1004</v>
      </c>
      <c r="AO23" s="14" t="s">
        <v>1005</v>
      </c>
      <c r="AP23" s="14" t="n">
        <v>966</v>
      </c>
      <c r="AQ23" s="13" t="n">
        <v>260</v>
      </c>
      <c r="AR23" s="13" t="n">
        <v>283</v>
      </c>
      <c r="AS23" s="13" t="n">
        <v>271</v>
      </c>
      <c r="AT23" s="14" t="n">
        <v>275</v>
      </c>
      <c r="AU23" s="14" t="n">
        <v>1089</v>
      </c>
      <c r="AV23" s="13" t="n">
        <v>295</v>
      </c>
      <c r="AW23" s="13" t="n">
        <v>350</v>
      </c>
      <c r="AX23" s="13" t="n">
        <v>342</v>
      </c>
      <c r="AY23" s="14" t="n">
        <v>359</v>
      </c>
      <c r="AZ23" s="13" t="n">
        <v>1346</v>
      </c>
      <c r="BA23" s="15" t="n">
        <v>362</v>
      </c>
      <c r="BB23" s="21" t="s">
        <v>992</v>
      </c>
      <c r="BC23" s="21" t="s">
        <v>1006</v>
      </c>
      <c r="BD23" s="21" t="s">
        <v>1007</v>
      </c>
      <c r="BE23" s="21" t="s">
        <v>996</v>
      </c>
      <c r="BF23" s="21" t="s">
        <v>997</v>
      </c>
      <c r="BG23" s="21" t="s">
        <v>1008</v>
      </c>
      <c r="BH23" s="21" t="s">
        <v>1009</v>
      </c>
      <c r="BI23" s="21" t="s">
        <v>1001</v>
      </c>
      <c r="BJ23" s="21" t="s">
        <v>1002</v>
      </c>
      <c r="BK23" s="21" t="s">
        <v>1010</v>
      </c>
      <c r="BL23" s="21" t="s">
        <v>1011</v>
      </c>
      <c r="BM23" s="21" t="n">
        <v>966</v>
      </c>
      <c r="BN23" s="21" t="n">
        <v>260</v>
      </c>
      <c r="BO23" s="21" t="n">
        <v>543</v>
      </c>
      <c r="BP23" s="21" t="n">
        <v>814</v>
      </c>
      <c r="BQ23" s="21" t="n">
        <v>1089</v>
      </c>
      <c r="BR23" s="21" t="n">
        <v>295</v>
      </c>
      <c r="BS23" s="21" t="n">
        <v>645</v>
      </c>
      <c r="BT23" s="16" t="n">
        <v>987</v>
      </c>
      <c r="BU23" s="16" t="n">
        <v>1346</v>
      </c>
      <c r="BV23" s="21" t="n">
        <v>362</v>
      </c>
      <c r="BW23" s="13"/>
      <c r="BX23" s="13"/>
      <c r="BY23" s="13"/>
      <c r="BZ23" s="13"/>
      <c r="CA23" s="13"/>
      <c r="CB23" s="13"/>
      <c r="CC23" s="13"/>
      <c r="CD23" s="13"/>
      <c r="CE23" s="13"/>
      <c r="CF23" s="13"/>
    </row>
    <row r="24" s="23" customFormat="true" ht="15" hidden="false" customHeight="true" outlineLevel="0" collapsed="false">
      <c r="A24" s="22" t="s">
        <v>1012</v>
      </c>
      <c r="B24" s="22" t="n">
        <v>0</v>
      </c>
      <c r="C24" s="22"/>
      <c r="D24" s="22"/>
      <c r="E24" s="22" t="s">
        <v>238</v>
      </c>
      <c r="F24" s="22" t="s">
        <v>941</v>
      </c>
      <c r="G24" s="22"/>
      <c r="H24" s="22"/>
      <c r="I24" s="22"/>
      <c r="J24" s="22"/>
      <c r="K24" s="22"/>
      <c r="L24" s="22"/>
      <c r="M24" s="22"/>
      <c r="N24" s="22"/>
      <c r="O24" s="22" t="s">
        <v>1013</v>
      </c>
      <c r="P24" s="22"/>
      <c r="Q24" s="22"/>
      <c r="R24" s="22"/>
      <c r="S24" s="22"/>
      <c r="T24" s="22"/>
      <c r="U24" s="22"/>
      <c r="V24" s="22" t="s">
        <v>160</v>
      </c>
      <c r="W24" s="22" t="s">
        <v>781</v>
      </c>
      <c r="X24" s="22" t="s">
        <v>162</v>
      </c>
      <c r="Y24" s="22"/>
      <c r="Z24" s="22" t="s">
        <v>163</v>
      </c>
      <c r="AA24" s="22" t="s">
        <v>1014</v>
      </c>
      <c r="AB24" s="13" t="s">
        <v>267</v>
      </c>
      <c r="AC24" s="14" t="s">
        <v>267</v>
      </c>
      <c r="AD24" s="14" t="s">
        <v>267</v>
      </c>
      <c r="AE24" s="14" t="s">
        <v>267</v>
      </c>
      <c r="AF24" s="14" t="s">
        <v>267</v>
      </c>
      <c r="AG24" s="14" t="s">
        <v>1015</v>
      </c>
      <c r="AH24" s="14" t="s">
        <v>267</v>
      </c>
      <c r="AI24" s="14" t="s">
        <v>267</v>
      </c>
      <c r="AJ24" s="14" t="s">
        <v>267</v>
      </c>
      <c r="AK24" s="14" t="s">
        <v>1015</v>
      </c>
      <c r="AL24" s="14" t="s">
        <v>267</v>
      </c>
      <c r="AM24" s="14" t="s">
        <v>267</v>
      </c>
      <c r="AN24" s="14" t="s">
        <v>267</v>
      </c>
      <c r="AO24" s="14" t="s">
        <v>267</v>
      </c>
      <c r="AP24" s="14" t="s">
        <v>267</v>
      </c>
      <c r="AQ24" s="13"/>
      <c r="AR24" s="13"/>
      <c r="AS24" s="13"/>
      <c r="AT24" s="13"/>
      <c r="AU24" s="13" t="s">
        <v>267</v>
      </c>
      <c r="AV24" s="13"/>
      <c r="AW24" s="13"/>
      <c r="AX24" s="13"/>
      <c r="AY24" s="13"/>
      <c r="AZ24" s="13"/>
      <c r="BB24" s="20" t="s">
        <v>267</v>
      </c>
      <c r="BC24" s="21" t="s">
        <v>267</v>
      </c>
      <c r="BD24" s="21" t="s">
        <v>267</v>
      </c>
      <c r="BE24" s="21" t="s">
        <v>267</v>
      </c>
      <c r="BF24" s="21" t="s">
        <v>1015</v>
      </c>
      <c r="BG24" s="21" t="s">
        <v>1015</v>
      </c>
      <c r="BH24" s="21" t="s">
        <v>1015</v>
      </c>
      <c r="BI24" s="21" t="s">
        <v>1015</v>
      </c>
      <c r="BJ24" s="21" t="s">
        <v>267</v>
      </c>
      <c r="BK24" s="21" t="s">
        <v>267</v>
      </c>
      <c r="BL24" s="21" t="s">
        <v>267</v>
      </c>
      <c r="BM24" s="21" t="s">
        <v>267</v>
      </c>
      <c r="BN24" s="21"/>
      <c r="BO24" s="21"/>
      <c r="BP24" s="21"/>
      <c r="BQ24" s="21" t="s">
        <v>267</v>
      </c>
      <c r="BR24" s="14"/>
      <c r="BS24" s="21"/>
      <c r="BT24" s="21"/>
      <c r="BU24" s="21"/>
      <c r="BV24" s="17"/>
      <c r="BW24" s="13"/>
      <c r="BX24" s="13"/>
      <c r="BY24" s="13"/>
      <c r="BZ24" s="13"/>
      <c r="CA24" s="13"/>
      <c r="CB24" s="13"/>
      <c r="CC24" s="13"/>
      <c r="CD24" s="13"/>
      <c r="CE24" s="13"/>
      <c r="CF24" s="13"/>
    </row>
    <row r="25" s="19" customFormat="true" ht="15" hidden="false" customHeight="true" outlineLevel="0" collapsed="false">
      <c r="A25" s="19" t="s">
        <v>1016</v>
      </c>
      <c r="B25" s="19" t="n">
        <v>0</v>
      </c>
      <c r="D25" s="19" t="s">
        <v>269</v>
      </c>
      <c r="F25" s="19" t="s">
        <v>941</v>
      </c>
      <c r="O25" s="19" t="s">
        <v>1017</v>
      </c>
      <c r="V25" s="19" t="s">
        <v>160</v>
      </c>
      <c r="W25" s="19" t="s">
        <v>781</v>
      </c>
      <c r="X25" s="19" t="s">
        <v>162</v>
      </c>
      <c r="Z25" s="19" t="s">
        <v>163</v>
      </c>
      <c r="AA25" s="19" t="s">
        <v>1018</v>
      </c>
      <c r="AB25" s="13" t="s">
        <v>1019</v>
      </c>
      <c r="AC25" s="13" t="s">
        <v>1020</v>
      </c>
      <c r="AD25" s="13" t="s">
        <v>1021</v>
      </c>
      <c r="AE25" s="14" t="s">
        <v>1022</v>
      </c>
      <c r="AF25" s="14" t="s">
        <v>1023</v>
      </c>
      <c r="AG25" s="13" t="s">
        <v>1024</v>
      </c>
      <c r="AH25" s="13" t="s">
        <v>1025</v>
      </c>
      <c r="AI25" s="13" t="s">
        <v>1026</v>
      </c>
      <c r="AJ25" s="14" t="s">
        <v>1027</v>
      </c>
      <c r="AK25" s="14" t="s">
        <v>1028</v>
      </c>
      <c r="AL25" s="13" t="s">
        <v>1029</v>
      </c>
      <c r="AM25" s="13" t="s">
        <v>1030</v>
      </c>
      <c r="AN25" s="13" t="s">
        <v>1031</v>
      </c>
      <c r="AO25" s="14" t="s">
        <v>1032</v>
      </c>
      <c r="AP25" s="14" t="n">
        <v>5985</v>
      </c>
      <c r="AQ25" s="13" t="n">
        <v>1742</v>
      </c>
      <c r="AR25" s="13" t="n">
        <v>1823</v>
      </c>
      <c r="AS25" s="13" t="n">
        <v>1832</v>
      </c>
      <c r="AT25" s="14" t="n">
        <v>1916</v>
      </c>
      <c r="AU25" s="14" t="n">
        <v>7313</v>
      </c>
      <c r="AV25" s="13" t="n">
        <v>2048</v>
      </c>
      <c r="AW25" s="13" t="n">
        <v>2317</v>
      </c>
      <c r="AX25" s="13" t="n">
        <v>2411</v>
      </c>
      <c r="AY25" s="14" t="n">
        <v>2520</v>
      </c>
      <c r="AZ25" s="13" t="n">
        <v>9296</v>
      </c>
      <c r="BA25" s="15" t="n">
        <v>2613</v>
      </c>
      <c r="BB25" s="21" t="s">
        <v>1019</v>
      </c>
      <c r="BC25" s="21" t="s">
        <v>1033</v>
      </c>
      <c r="BD25" s="21" t="s">
        <v>1034</v>
      </c>
      <c r="BE25" s="21" t="s">
        <v>1023</v>
      </c>
      <c r="BF25" s="21" t="s">
        <v>1024</v>
      </c>
      <c r="BG25" s="21" t="s">
        <v>1035</v>
      </c>
      <c r="BH25" s="21" t="s">
        <v>1036</v>
      </c>
      <c r="BI25" s="21" t="s">
        <v>1028</v>
      </c>
      <c r="BJ25" s="21" t="s">
        <v>1029</v>
      </c>
      <c r="BK25" s="21" t="s">
        <v>1037</v>
      </c>
      <c r="BL25" s="21" t="s">
        <v>1038</v>
      </c>
      <c r="BM25" s="21" t="n">
        <v>5985</v>
      </c>
      <c r="BN25" s="21" t="n">
        <v>1742</v>
      </c>
      <c r="BO25" s="21" t="n">
        <v>3565</v>
      </c>
      <c r="BP25" s="21" t="n">
        <v>5397</v>
      </c>
      <c r="BQ25" s="21" t="n">
        <v>7313</v>
      </c>
      <c r="BR25" s="21" t="n">
        <v>2048</v>
      </c>
      <c r="BS25" s="21" t="n">
        <v>4365</v>
      </c>
      <c r="BT25" s="21" t="n">
        <v>6776</v>
      </c>
      <c r="BU25" s="21" t="n">
        <v>9296</v>
      </c>
      <c r="BV25" s="21" t="n">
        <v>2613</v>
      </c>
      <c r="BW25" s="13"/>
      <c r="BX25" s="13"/>
      <c r="BY25" s="13"/>
      <c r="BZ25" s="13"/>
      <c r="CA25" s="13"/>
      <c r="CB25" s="13"/>
      <c r="CC25" s="13"/>
      <c r="CD25" s="13"/>
      <c r="CE25" s="13"/>
      <c r="CF25" s="13"/>
    </row>
    <row r="26" s="19" customFormat="true" ht="15" hidden="false" customHeight="true" outlineLevel="0" collapsed="false">
      <c r="A26" s="19" t="s">
        <v>1039</v>
      </c>
      <c r="B26" s="19" t="n">
        <v>0</v>
      </c>
      <c r="D26" s="19" t="s">
        <v>269</v>
      </c>
      <c r="F26" s="19" t="s">
        <v>941</v>
      </c>
      <c r="O26" s="19" t="s">
        <v>1040</v>
      </c>
      <c r="V26" s="19" t="s">
        <v>160</v>
      </c>
      <c r="W26" s="19" t="s">
        <v>781</v>
      </c>
      <c r="X26" s="19" t="s">
        <v>162</v>
      </c>
      <c r="Z26" s="19" t="s">
        <v>163</v>
      </c>
      <c r="AA26" s="19" t="s">
        <v>1041</v>
      </c>
      <c r="AB26" s="13" t="s">
        <v>1042</v>
      </c>
      <c r="AC26" s="13" t="s">
        <v>1043</v>
      </c>
      <c r="AD26" s="13" t="s">
        <v>1044</v>
      </c>
      <c r="AE26" s="14" t="s">
        <v>1045</v>
      </c>
      <c r="AF26" s="14" t="s">
        <v>1046</v>
      </c>
      <c r="AG26" s="13" t="s">
        <v>1047</v>
      </c>
      <c r="AH26" s="13" t="s">
        <v>1048</v>
      </c>
      <c r="AI26" s="13" t="s">
        <v>1049</v>
      </c>
      <c r="AJ26" s="14" t="s">
        <v>1050</v>
      </c>
      <c r="AK26" s="14" t="s">
        <v>1051</v>
      </c>
      <c r="AL26" s="13" t="s">
        <v>1052</v>
      </c>
      <c r="AM26" s="13" t="s">
        <v>1053</v>
      </c>
      <c r="AN26" s="13" t="s">
        <v>1054</v>
      </c>
      <c r="AO26" s="14" t="s">
        <v>1055</v>
      </c>
      <c r="AP26" s="14" t="n">
        <v>218</v>
      </c>
      <c r="AQ26" s="13" t="n">
        <v>4</v>
      </c>
      <c r="AR26" s="13" t="n">
        <v>84</v>
      </c>
      <c r="AS26" s="13" t="n">
        <v>155</v>
      </c>
      <c r="AT26" s="14" t="n">
        <v>211</v>
      </c>
      <c r="AU26" s="14" t="n">
        <v>454</v>
      </c>
      <c r="AV26" s="13" t="n">
        <v>191</v>
      </c>
      <c r="AW26" s="13" t="n">
        <v>115</v>
      </c>
      <c r="AX26" s="13" t="n">
        <v>92</v>
      </c>
      <c r="AY26" s="14" t="n">
        <v>137</v>
      </c>
      <c r="AZ26" s="13" t="n">
        <v>535</v>
      </c>
      <c r="BA26" s="15" t="n">
        <v>210</v>
      </c>
      <c r="BB26" s="21" t="s">
        <v>1042</v>
      </c>
      <c r="BC26" s="21" t="s">
        <v>1056</v>
      </c>
      <c r="BD26" s="21" t="s">
        <v>1057</v>
      </c>
      <c r="BE26" s="21" t="s">
        <v>1046</v>
      </c>
      <c r="BF26" s="21" t="s">
        <v>1047</v>
      </c>
      <c r="BG26" s="21" t="s">
        <v>1058</v>
      </c>
      <c r="BH26" s="21" t="s">
        <v>1059</v>
      </c>
      <c r="BI26" s="21" t="s">
        <v>1051</v>
      </c>
      <c r="BJ26" s="21" t="s">
        <v>1052</v>
      </c>
      <c r="BK26" s="21" t="s">
        <v>1060</v>
      </c>
      <c r="BL26" s="21" t="s">
        <v>1061</v>
      </c>
      <c r="BM26" s="21" t="n">
        <v>218</v>
      </c>
      <c r="BN26" s="21" t="n">
        <v>4</v>
      </c>
      <c r="BO26" s="21" t="n">
        <v>88</v>
      </c>
      <c r="BP26" s="21" t="n">
        <v>243</v>
      </c>
      <c r="BQ26" s="21" t="n">
        <v>454</v>
      </c>
      <c r="BR26" s="21" t="n">
        <v>191</v>
      </c>
      <c r="BS26" s="21" t="n">
        <v>306</v>
      </c>
      <c r="BT26" s="21" t="n">
        <v>398</v>
      </c>
      <c r="BU26" s="21" t="n">
        <v>535</v>
      </c>
      <c r="BV26" s="21" t="n">
        <v>210</v>
      </c>
      <c r="BW26" s="13"/>
      <c r="BX26" s="13"/>
      <c r="BY26" s="13"/>
      <c r="BZ26" s="13"/>
      <c r="CA26" s="13"/>
      <c r="CB26" s="13"/>
      <c r="CC26" s="13"/>
      <c r="CD26" s="13"/>
      <c r="CE26" s="13"/>
      <c r="CF26" s="13"/>
    </row>
    <row r="27" s="19" customFormat="true" ht="15" hidden="false" customHeight="true" outlineLevel="0" collapsed="false">
      <c r="A27" s="19" t="s">
        <v>1062</v>
      </c>
      <c r="B27" s="19" t="n">
        <v>0</v>
      </c>
      <c r="F27" s="19" t="s">
        <v>941</v>
      </c>
      <c r="O27" s="19" t="s">
        <v>1063</v>
      </c>
      <c r="V27" s="19" t="s">
        <v>160</v>
      </c>
      <c r="W27" s="19" t="s">
        <v>781</v>
      </c>
      <c r="X27" s="19" t="s">
        <v>162</v>
      </c>
      <c r="Z27" s="19" t="s">
        <v>163</v>
      </c>
      <c r="AA27" s="19" t="s">
        <v>1064</v>
      </c>
      <c r="AB27" s="13" t="s">
        <v>1065</v>
      </c>
      <c r="AC27" s="13" t="s">
        <v>1066</v>
      </c>
      <c r="AD27" s="13" t="s">
        <v>1067</v>
      </c>
      <c r="AE27" s="14" t="s">
        <v>1068</v>
      </c>
      <c r="AF27" s="14" t="s">
        <v>1069</v>
      </c>
      <c r="AG27" s="13" t="s">
        <v>1070</v>
      </c>
      <c r="AH27" s="13" t="s">
        <v>1071</v>
      </c>
      <c r="AI27" s="13" t="s">
        <v>1072</v>
      </c>
      <c r="AJ27" s="14" t="s">
        <v>1073</v>
      </c>
      <c r="AK27" s="14" t="s">
        <v>1074</v>
      </c>
      <c r="AL27" s="13" t="s">
        <v>1075</v>
      </c>
      <c r="AM27" s="13" t="s">
        <v>1076</v>
      </c>
      <c r="AN27" s="13" t="s">
        <v>1077</v>
      </c>
      <c r="AO27" s="14" t="s">
        <v>1078</v>
      </c>
      <c r="AP27" s="14" t="n">
        <v>27</v>
      </c>
      <c r="AQ27" s="13" t="n">
        <v>5</v>
      </c>
      <c r="AR27" s="13" t="n">
        <v>9</v>
      </c>
      <c r="AS27" s="13" t="n">
        <v>10</v>
      </c>
      <c r="AT27" s="14" t="n">
        <v>12</v>
      </c>
      <c r="AU27" s="14" t="n">
        <v>36</v>
      </c>
      <c r="AV27" s="14" t="n">
        <v>0</v>
      </c>
      <c r="AW27" s="13" t="n">
        <v>12</v>
      </c>
      <c r="AX27" s="13" t="n">
        <v>13</v>
      </c>
      <c r="AY27" s="14" t="n">
        <v>16</v>
      </c>
      <c r="AZ27" s="13" t="n">
        <v>57</v>
      </c>
      <c r="BA27" s="15"/>
      <c r="BB27" s="21" t="s">
        <v>1065</v>
      </c>
      <c r="BC27" s="21" t="s">
        <v>1079</v>
      </c>
      <c r="BD27" s="21" t="s">
        <v>1080</v>
      </c>
      <c r="BE27" s="21" t="s">
        <v>1069</v>
      </c>
      <c r="BF27" s="21" t="s">
        <v>1070</v>
      </c>
      <c r="BG27" s="21" t="s">
        <v>1081</v>
      </c>
      <c r="BH27" s="21" t="s">
        <v>1082</v>
      </c>
      <c r="BI27" s="21" t="s">
        <v>1074</v>
      </c>
      <c r="BJ27" s="21" t="s">
        <v>1075</v>
      </c>
      <c r="BK27" s="21" t="s">
        <v>1083</v>
      </c>
      <c r="BL27" s="21" t="s">
        <v>1084</v>
      </c>
      <c r="BM27" s="21" t="n">
        <v>27</v>
      </c>
      <c r="BN27" s="21" t="n">
        <v>5</v>
      </c>
      <c r="BO27" s="21" t="n">
        <v>14</v>
      </c>
      <c r="BP27" s="21" t="n">
        <v>24</v>
      </c>
      <c r="BQ27" s="21" t="n">
        <v>36</v>
      </c>
      <c r="BR27" s="21" t="n">
        <v>0</v>
      </c>
      <c r="BS27" s="21" t="n">
        <v>28</v>
      </c>
      <c r="BT27" s="21" t="n">
        <v>41</v>
      </c>
      <c r="BU27" s="21" t="n">
        <v>57</v>
      </c>
      <c r="BV27" s="17"/>
      <c r="BW27" s="13"/>
      <c r="BX27" s="13"/>
      <c r="BY27" s="13"/>
      <c r="BZ27" s="13"/>
      <c r="CA27" s="13"/>
      <c r="CB27" s="13"/>
      <c r="CC27" s="13"/>
      <c r="CD27" s="13"/>
      <c r="CE27" s="13"/>
      <c r="CF27" s="13"/>
    </row>
    <row r="28" s="19" customFormat="true" ht="15" hidden="false" customHeight="true" outlineLevel="0" collapsed="false">
      <c r="A28" s="19" t="s">
        <v>1085</v>
      </c>
      <c r="B28" s="19" t="n">
        <v>0</v>
      </c>
      <c r="F28" s="19" t="s">
        <v>941</v>
      </c>
      <c r="O28" s="19" t="s">
        <v>1086</v>
      </c>
      <c r="V28" s="19" t="s">
        <v>160</v>
      </c>
      <c r="W28" s="19" t="s">
        <v>781</v>
      </c>
      <c r="X28" s="19" t="s">
        <v>162</v>
      </c>
      <c r="Z28" s="19" t="s">
        <v>163</v>
      </c>
      <c r="AA28" s="19" t="s">
        <v>1087</v>
      </c>
      <c r="AB28" s="13" t="s">
        <v>1088</v>
      </c>
      <c r="AC28" s="13" t="s">
        <v>1089</v>
      </c>
      <c r="AD28" s="13" t="s">
        <v>1090</v>
      </c>
      <c r="AE28" s="14" t="s">
        <v>1091</v>
      </c>
      <c r="AF28" s="14" t="s">
        <v>1092</v>
      </c>
      <c r="AG28" s="13" t="s">
        <v>1093</v>
      </c>
      <c r="AH28" s="13" t="s">
        <v>1094</v>
      </c>
      <c r="AI28" s="13" t="s">
        <v>1095</v>
      </c>
      <c r="AJ28" s="14" t="s">
        <v>1096</v>
      </c>
      <c r="AK28" s="14" t="s">
        <v>1097</v>
      </c>
      <c r="AL28" s="13" t="s">
        <v>1098</v>
      </c>
      <c r="AM28" s="13" t="s">
        <v>1099</v>
      </c>
      <c r="AN28" s="13" t="s">
        <v>1100</v>
      </c>
      <c r="AO28" s="14" t="s">
        <v>1101</v>
      </c>
      <c r="AP28" s="14" t="n">
        <v>-89</v>
      </c>
      <c r="AQ28" s="13" t="n">
        <v>-22</v>
      </c>
      <c r="AR28" s="13" t="n">
        <v>-22</v>
      </c>
      <c r="AS28" s="13" t="n">
        <v>-21</v>
      </c>
      <c r="AT28" s="14" t="n">
        <v>-22</v>
      </c>
      <c r="AU28" s="14" t="n">
        <v>-87</v>
      </c>
      <c r="AV28" s="14" t="n">
        <v>0</v>
      </c>
      <c r="AW28" s="13" t="n">
        <v>-39</v>
      </c>
      <c r="AX28" s="13" t="n">
        <v>-40</v>
      </c>
      <c r="AY28" s="14" t="n">
        <v>-41</v>
      </c>
      <c r="AZ28" s="13" t="n">
        <v>-154</v>
      </c>
      <c r="BA28" s="15"/>
      <c r="BB28" s="21" t="s">
        <v>1088</v>
      </c>
      <c r="BC28" s="21" t="s">
        <v>1102</v>
      </c>
      <c r="BD28" s="21" t="s">
        <v>1103</v>
      </c>
      <c r="BE28" s="21" t="s">
        <v>1092</v>
      </c>
      <c r="BF28" s="21" t="s">
        <v>1093</v>
      </c>
      <c r="BG28" s="21" t="s">
        <v>1104</v>
      </c>
      <c r="BH28" s="21" t="s">
        <v>1105</v>
      </c>
      <c r="BI28" s="21" t="s">
        <v>1097</v>
      </c>
      <c r="BJ28" s="21" t="s">
        <v>1098</v>
      </c>
      <c r="BK28" s="21" t="s">
        <v>1106</v>
      </c>
      <c r="BL28" s="21" t="s">
        <v>1107</v>
      </c>
      <c r="BM28" s="21" t="n">
        <v>-89</v>
      </c>
      <c r="BN28" s="21" t="n">
        <v>-22</v>
      </c>
      <c r="BO28" s="21" t="n">
        <v>-44</v>
      </c>
      <c r="BP28" s="21" t="n">
        <v>-65</v>
      </c>
      <c r="BQ28" s="21" t="n">
        <v>-87</v>
      </c>
      <c r="BR28" s="21" t="n">
        <v>0</v>
      </c>
      <c r="BS28" s="21" t="n">
        <v>-73</v>
      </c>
      <c r="BT28" s="21" t="n">
        <v>-113</v>
      </c>
      <c r="BU28" s="21" t="n">
        <v>-154</v>
      </c>
      <c r="BV28" s="17"/>
      <c r="BW28" s="13"/>
      <c r="BX28" s="13"/>
      <c r="BY28" s="13"/>
      <c r="BZ28" s="13"/>
      <c r="CA28" s="13"/>
      <c r="CB28" s="13"/>
      <c r="CC28" s="13"/>
      <c r="CD28" s="13"/>
      <c r="CE28" s="13"/>
      <c r="CF28" s="13"/>
    </row>
    <row r="29" s="19" customFormat="true" ht="15" hidden="false" customHeight="true" outlineLevel="0" collapsed="false">
      <c r="A29" s="19" t="s">
        <v>1108</v>
      </c>
      <c r="B29" s="19" t="n">
        <v>0</v>
      </c>
      <c r="F29" s="19" t="s">
        <v>941</v>
      </c>
      <c r="O29" s="19" t="s">
        <v>1109</v>
      </c>
      <c r="V29" s="19" t="s">
        <v>160</v>
      </c>
      <c r="W29" s="19" t="s">
        <v>781</v>
      </c>
      <c r="X29" s="19" t="s">
        <v>162</v>
      </c>
      <c r="Z29" s="19" t="s">
        <v>163</v>
      </c>
      <c r="AA29" s="19" t="s">
        <v>1110</v>
      </c>
      <c r="AB29" s="13"/>
      <c r="AC29" s="13"/>
      <c r="AD29" s="13"/>
      <c r="AE29" s="13"/>
      <c r="AF29" s="13" t="s">
        <v>267</v>
      </c>
      <c r="AG29" s="13" t="s">
        <v>267</v>
      </c>
      <c r="AH29" s="14" t="s">
        <v>267</v>
      </c>
      <c r="AI29" s="13" t="s">
        <v>267</v>
      </c>
      <c r="AJ29" s="14" t="s">
        <v>267</v>
      </c>
      <c r="AK29" s="14" t="s">
        <v>267</v>
      </c>
      <c r="AL29" s="14" t="s">
        <v>1111</v>
      </c>
      <c r="AM29" s="14" t="s">
        <v>267</v>
      </c>
      <c r="AN29" s="14" t="s">
        <v>1112</v>
      </c>
      <c r="AO29" s="14" t="s">
        <v>267</v>
      </c>
      <c r="AP29" s="14" t="n">
        <v>31</v>
      </c>
      <c r="AQ29" s="14" t="n">
        <v>3</v>
      </c>
      <c r="AR29" s="14" t="n">
        <v>-8</v>
      </c>
      <c r="AS29" s="14" t="n">
        <v>1</v>
      </c>
      <c r="AT29" s="14" t="n">
        <v>23</v>
      </c>
      <c r="AU29" s="14" t="n">
        <v>19</v>
      </c>
      <c r="AV29" s="13" t="n">
        <v>211</v>
      </c>
      <c r="AW29" s="13" t="n">
        <v>143</v>
      </c>
      <c r="AX29" s="13" t="n">
        <v>63</v>
      </c>
      <c r="AY29" s="14" t="n">
        <v>125</v>
      </c>
      <c r="AZ29" s="13" t="n">
        <v>542</v>
      </c>
      <c r="BA29" s="15" t="n">
        <v>281</v>
      </c>
      <c r="BB29" s="20"/>
      <c r="BC29" s="20"/>
      <c r="BD29" s="20"/>
      <c r="BE29" s="20" t="s">
        <v>267</v>
      </c>
      <c r="BF29" s="20" t="s">
        <v>267</v>
      </c>
      <c r="BG29" s="21" t="s">
        <v>267</v>
      </c>
      <c r="BH29" s="20" t="s">
        <v>267</v>
      </c>
      <c r="BI29" s="21" t="s">
        <v>267</v>
      </c>
      <c r="BJ29" s="21" t="s">
        <v>1111</v>
      </c>
      <c r="BK29" s="21" t="s">
        <v>1111</v>
      </c>
      <c r="BL29" s="21" t="s">
        <v>1113</v>
      </c>
      <c r="BM29" s="21" t="n">
        <v>31</v>
      </c>
      <c r="BN29" s="21" t="n">
        <v>3</v>
      </c>
      <c r="BO29" s="21" t="n">
        <v>-5</v>
      </c>
      <c r="BP29" s="21" t="n">
        <v>-4</v>
      </c>
      <c r="BQ29" s="21" t="n">
        <v>19</v>
      </c>
      <c r="BR29" s="21" t="n">
        <v>211</v>
      </c>
      <c r="BS29" s="21" t="n">
        <v>354</v>
      </c>
      <c r="BT29" s="21" t="n">
        <v>417</v>
      </c>
      <c r="BU29" s="21" t="n">
        <v>542</v>
      </c>
      <c r="BV29" s="21" t="n">
        <v>281</v>
      </c>
      <c r="BW29" s="13"/>
      <c r="BX29" s="13"/>
      <c r="BY29" s="13"/>
      <c r="BZ29" s="13"/>
      <c r="CA29" s="13"/>
      <c r="CB29" s="13"/>
      <c r="CC29" s="13"/>
      <c r="CD29" s="13"/>
      <c r="CE29" s="13"/>
      <c r="CF29" s="13"/>
    </row>
    <row r="30" s="23" customFormat="true" ht="15" hidden="false" customHeight="true" outlineLevel="0" collapsed="false">
      <c r="A30" s="22" t="s">
        <v>1114</v>
      </c>
      <c r="B30" s="22" t="n">
        <v>0</v>
      </c>
      <c r="C30" s="22"/>
      <c r="D30" s="22"/>
      <c r="E30" s="22" t="s">
        <v>238</v>
      </c>
      <c r="F30" s="22" t="s">
        <v>941</v>
      </c>
      <c r="G30" s="22"/>
      <c r="H30" s="22"/>
      <c r="I30" s="22"/>
      <c r="J30" s="22"/>
      <c r="K30" s="22"/>
      <c r="L30" s="22"/>
      <c r="M30" s="22"/>
      <c r="N30" s="22"/>
      <c r="O30" s="22" t="s">
        <v>1115</v>
      </c>
      <c r="P30" s="22"/>
      <c r="Q30" s="22"/>
      <c r="R30" s="22"/>
      <c r="S30" s="22"/>
      <c r="T30" s="22"/>
      <c r="U30" s="22"/>
      <c r="V30" s="22" t="s">
        <v>160</v>
      </c>
      <c r="W30" s="22" t="s">
        <v>781</v>
      </c>
      <c r="X30" s="22" t="s">
        <v>162</v>
      </c>
      <c r="Y30" s="22"/>
      <c r="Z30" s="22" t="s">
        <v>163</v>
      </c>
      <c r="AA30" s="22" t="s">
        <v>1116</v>
      </c>
      <c r="AB30" s="13"/>
      <c r="AC30" s="13"/>
      <c r="AD30" s="13" t="s">
        <v>1117</v>
      </c>
      <c r="AE30" s="13" t="s">
        <v>267</v>
      </c>
      <c r="AF30" s="13" t="s">
        <v>1117</v>
      </c>
      <c r="AG30" s="13"/>
      <c r="AH30" s="13"/>
      <c r="AI30" s="13" t="s">
        <v>1118</v>
      </c>
      <c r="AJ30" s="14" t="s">
        <v>267</v>
      </c>
      <c r="AK30" s="14" t="s">
        <v>1118</v>
      </c>
      <c r="AL30" s="13"/>
      <c r="AM30" s="13"/>
      <c r="AN30" s="13" t="s">
        <v>267</v>
      </c>
      <c r="AO30" s="14" t="s">
        <v>267</v>
      </c>
      <c r="AP30" s="14" t="s">
        <v>267</v>
      </c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B30" s="20"/>
      <c r="BC30" s="20"/>
      <c r="BD30" s="20" t="s">
        <v>1117</v>
      </c>
      <c r="BE30" s="20" t="s">
        <v>1117</v>
      </c>
      <c r="BF30" s="20"/>
      <c r="BG30" s="20"/>
      <c r="BH30" s="20" t="s">
        <v>1118</v>
      </c>
      <c r="BI30" s="21" t="s">
        <v>1118</v>
      </c>
      <c r="BJ30" s="20"/>
      <c r="BK30" s="20"/>
      <c r="BL30" s="20" t="s">
        <v>267</v>
      </c>
      <c r="BM30" s="21" t="s">
        <v>267</v>
      </c>
      <c r="BN30" s="21"/>
      <c r="BO30" s="21"/>
      <c r="BP30" s="21"/>
      <c r="BQ30" s="21"/>
      <c r="BR30" s="14"/>
      <c r="BS30" s="21"/>
      <c r="BT30" s="21"/>
      <c r="BU30" s="21"/>
      <c r="BV30" s="17"/>
      <c r="BW30" s="13"/>
      <c r="BX30" s="13"/>
      <c r="BY30" s="13"/>
      <c r="BZ30" s="13"/>
      <c r="CA30" s="13"/>
      <c r="CB30" s="13"/>
      <c r="CC30" s="13"/>
      <c r="CD30" s="13"/>
      <c r="CE30" s="13"/>
      <c r="CF30" s="13"/>
    </row>
    <row r="31" s="23" customFormat="true" ht="15" hidden="false" customHeight="true" outlineLevel="0" collapsed="false">
      <c r="A31" s="22" t="s">
        <v>1119</v>
      </c>
      <c r="B31" s="22" t="n">
        <v>0</v>
      </c>
      <c r="C31" s="22"/>
      <c r="D31" s="22"/>
      <c r="E31" s="22" t="s">
        <v>238</v>
      </c>
      <c r="F31" s="22" t="s">
        <v>941</v>
      </c>
      <c r="G31" s="22"/>
      <c r="H31" s="22"/>
      <c r="I31" s="22"/>
      <c r="J31" s="22"/>
      <c r="K31" s="22"/>
      <c r="L31" s="22"/>
      <c r="M31" s="22"/>
      <c r="N31" s="22"/>
      <c r="O31" s="22" t="s">
        <v>1120</v>
      </c>
      <c r="P31" s="22"/>
      <c r="Q31" s="22"/>
      <c r="R31" s="22"/>
      <c r="S31" s="22"/>
      <c r="T31" s="22"/>
      <c r="U31" s="22"/>
      <c r="V31" s="22" t="s">
        <v>160</v>
      </c>
      <c r="W31" s="22" t="s">
        <v>781</v>
      </c>
      <c r="X31" s="22" t="s">
        <v>162</v>
      </c>
      <c r="Y31" s="22"/>
      <c r="Z31" s="22" t="s">
        <v>163</v>
      </c>
      <c r="AA31" s="22" t="s">
        <v>1116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 t="s">
        <v>1118</v>
      </c>
      <c r="AL31" s="13"/>
      <c r="AM31" s="13"/>
      <c r="AN31" s="13"/>
      <c r="AO31" s="13"/>
      <c r="AP31" s="13" t="s">
        <v>267</v>
      </c>
      <c r="AQ31" s="13"/>
      <c r="AR31" s="13"/>
      <c r="AS31" s="13"/>
      <c r="AT31" s="13"/>
      <c r="AU31" s="13" t="s">
        <v>267</v>
      </c>
      <c r="AV31" s="13"/>
      <c r="AW31" s="13"/>
      <c r="AX31" s="13"/>
      <c r="AY31" s="13"/>
      <c r="AZ31" s="13"/>
      <c r="BB31" s="20"/>
      <c r="BC31" s="20"/>
      <c r="BD31" s="20"/>
      <c r="BE31" s="20"/>
      <c r="BF31" s="20"/>
      <c r="BG31" s="20"/>
      <c r="BH31" s="20"/>
      <c r="BI31" s="20" t="s">
        <v>1118</v>
      </c>
      <c r="BJ31" s="20"/>
      <c r="BK31" s="20"/>
      <c r="BL31" s="20"/>
      <c r="BM31" s="20" t="s">
        <v>267</v>
      </c>
      <c r="BN31" s="20"/>
      <c r="BO31" s="20"/>
      <c r="BP31" s="20"/>
      <c r="BQ31" s="21" t="s">
        <v>267</v>
      </c>
      <c r="BR31" s="14"/>
      <c r="BS31" s="21"/>
      <c r="BT31" s="21"/>
      <c r="BU31" s="21"/>
      <c r="BV31" s="17"/>
      <c r="BW31" s="13"/>
      <c r="BX31" s="13"/>
      <c r="BY31" s="13"/>
      <c r="BZ31" s="13"/>
      <c r="CA31" s="13"/>
      <c r="CB31" s="13"/>
      <c r="CC31" s="13"/>
      <c r="CD31" s="13"/>
      <c r="CE31" s="13"/>
      <c r="CF31" s="13"/>
    </row>
    <row r="32" s="19" customFormat="true" ht="15" hidden="false" customHeight="true" outlineLevel="0" collapsed="false">
      <c r="A32" s="19" t="s">
        <v>1121</v>
      </c>
      <c r="B32" s="19" t="n">
        <v>0</v>
      </c>
      <c r="F32" s="19" t="s">
        <v>941</v>
      </c>
      <c r="O32" s="19" t="s">
        <v>1122</v>
      </c>
      <c r="V32" s="19" t="s">
        <v>160</v>
      </c>
      <c r="W32" s="19" t="s">
        <v>781</v>
      </c>
      <c r="X32" s="19" t="s">
        <v>162</v>
      </c>
      <c r="Z32" s="19" t="s">
        <v>163</v>
      </c>
      <c r="AA32" s="19" t="s">
        <v>1123</v>
      </c>
      <c r="AB32" s="13" t="s">
        <v>1124</v>
      </c>
      <c r="AC32" s="13" t="s">
        <v>1125</v>
      </c>
      <c r="AD32" s="13" t="s">
        <v>1126</v>
      </c>
      <c r="AE32" s="13" t="s">
        <v>1127</v>
      </c>
      <c r="AF32" s="13" t="s">
        <v>1128</v>
      </c>
      <c r="AG32" s="13" t="s">
        <v>1129</v>
      </c>
      <c r="AH32" s="13" t="s">
        <v>1130</v>
      </c>
      <c r="AI32" s="13" t="s">
        <v>1131</v>
      </c>
      <c r="AJ32" s="14" t="s">
        <v>1132</v>
      </c>
      <c r="AK32" s="14" t="s">
        <v>1133</v>
      </c>
      <c r="AL32" s="13" t="s">
        <v>1134</v>
      </c>
      <c r="AM32" s="13" t="s">
        <v>1135</v>
      </c>
      <c r="AN32" s="13" t="s">
        <v>1136</v>
      </c>
      <c r="AO32" s="14" t="s">
        <v>1137</v>
      </c>
      <c r="AP32" s="14" t="n">
        <v>-8</v>
      </c>
      <c r="AQ32" s="13" t="n">
        <v>0</v>
      </c>
      <c r="AR32" s="14" t="n">
        <v>0</v>
      </c>
      <c r="AS32" s="14" t="n">
        <v>1</v>
      </c>
      <c r="AT32" s="14" t="n">
        <v>-3</v>
      </c>
      <c r="AU32" s="14" t="n">
        <v>-2</v>
      </c>
      <c r="AV32" s="14" t="n">
        <v>-17</v>
      </c>
      <c r="AW32" s="14" t="n">
        <v>0</v>
      </c>
      <c r="AX32" s="14" t="n">
        <v>0</v>
      </c>
      <c r="AY32" s="14" t="n">
        <v>2</v>
      </c>
      <c r="AZ32" s="13" t="n">
        <v>3</v>
      </c>
      <c r="BA32" s="15" t="n">
        <v>-9</v>
      </c>
      <c r="BB32" s="20" t="s">
        <v>1124</v>
      </c>
      <c r="BC32" s="20" t="s">
        <v>1138</v>
      </c>
      <c r="BD32" s="20" t="s">
        <v>1139</v>
      </c>
      <c r="BE32" s="20" t="s">
        <v>1128</v>
      </c>
      <c r="BF32" s="20" t="s">
        <v>1129</v>
      </c>
      <c r="BG32" s="20" t="s">
        <v>1140</v>
      </c>
      <c r="BH32" s="20" t="s">
        <v>1141</v>
      </c>
      <c r="BI32" s="21" t="s">
        <v>1133</v>
      </c>
      <c r="BJ32" s="20" t="s">
        <v>1134</v>
      </c>
      <c r="BK32" s="21" t="s">
        <v>1142</v>
      </c>
      <c r="BL32" s="21" t="s">
        <v>1143</v>
      </c>
      <c r="BM32" s="21" t="n">
        <v>-8</v>
      </c>
      <c r="BN32" s="21" t="n">
        <v>0</v>
      </c>
      <c r="BO32" s="21" t="n">
        <v>0</v>
      </c>
      <c r="BP32" s="21" t="n">
        <v>1</v>
      </c>
      <c r="BQ32" s="21" t="n">
        <v>-2</v>
      </c>
      <c r="BR32" s="21" t="n">
        <v>-17</v>
      </c>
      <c r="BS32" s="21" t="n">
        <v>1</v>
      </c>
      <c r="BT32" s="21" t="n">
        <v>1</v>
      </c>
      <c r="BU32" s="21" t="n">
        <v>3</v>
      </c>
      <c r="BV32" s="21" t="n">
        <v>-9</v>
      </c>
      <c r="BW32" s="13"/>
      <c r="BX32" s="13"/>
      <c r="BY32" s="13"/>
      <c r="BZ32" s="13"/>
      <c r="CA32" s="13"/>
      <c r="CB32" s="13"/>
      <c r="CC32" s="13"/>
      <c r="CD32" s="13"/>
      <c r="CE32" s="13"/>
      <c r="CF32" s="13"/>
    </row>
    <row r="33" s="19" customFormat="true" ht="15" hidden="false" customHeight="true" outlineLevel="0" collapsed="false">
      <c r="A33" s="19" t="s">
        <v>1144</v>
      </c>
      <c r="B33" s="19" t="n">
        <v>0</v>
      </c>
      <c r="D33" s="19" t="s">
        <v>269</v>
      </c>
      <c r="F33" s="19" t="s">
        <v>941</v>
      </c>
      <c r="O33" s="19" t="s">
        <v>1145</v>
      </c>
      <c r="V33" s="19" t="s">
        <v>160</v>
      </c>
      <c r="W33" s="19" t="s">
        <v>781</v>
      </c>
      <c r="X33" s="19" t="s">
        <v>162</v>
      </c>
      <c r="Z33" s="19" t="s">
        <v>163</v>
      </c>
      <c r="AA33" s="19" t="s">
        <v>1146</v>
      </c>
      <c r="AB33" s="13" t="s">
        <v>1147</v>
      </c>
      <c r="AC33" s="13" t="s">
        <v>1148</v>
      </c>
      <c r="AD33" s="13" t="s">
        <v>1149</v>
      </c>
      <c r="AE33" s="14" t="s">
        <v>1150</v>
      </c>
      <c r="AF33" s="14" t="s">
        <v>1151</v>
      </c>
      <c r="AG33" s="13" t="s">
        <v>1152</v>
      </c>
      <c r="AH33" s="13" t="s">
        <v>1153</v>
      </c>
      <c r="AI33" s="13" t="s">
        <v>1154</v>
      </c>
      <c r="AJ33" s="14" t="s">
        <v>1155</v>
      </c>
      <c r="AK33" s="14" t="s">
        <v>1156</v>
      </c>
      <c r="AL33" s="13" t="s">
        <v>1157</v>
      </c>
      <c r="AM33" s="13" t="s">
        <v>1158</v>
      </c>
      <c r="AN33" s="13" t="s">
        <v>1159</v>
      </c>
      <c r="AO33" s="14" t="s">
        <v>1160</v>
      </c>
      <c r="AP33" s="14" t="n">
        <v>179</v>
      </c>
      <c r="AQ33" s="13" t="n">
        <v>-10</v>
      </c>
      <c r="AR33" s="13" t="n">
        <v>63</v>
      </c>
      <c r="AS33" s="13" t="n">
        <v>146</v>
      </c>
      <c r="AT33" s="14" t="n">
        <v>221</v>
      </c>
      <c r="AU33" s="14" t="n">
        <v>420</v>
      </c>
      <c r="AV33" s="13" t="n">
        <v>385</v>
      </c>
      <c r="AW33" s="13" t="n">
        <v>231</v>
      </c>
      <c r="AX33" s="13" t="n">
        <v>128</v>
      </c>
      <c r="AY33" s="14" t="n">
        <v>239</v>
      </c>
      <c r="AZ33" s="13" t="n">
        <v>983</v>
      </c>
      <c r="BA33" s="15" t="n">
        <v>482</v>
      </c>
      <c r="BB33" s="21" t="s">
        <v>1147</v>
      </c>
      <c r="BC33" s="21" t="s">
        <v>1161</v>
      </c>
      <c r="BD33" s="21" t="s">
        <v>1162</v>
      </c>
      <c r="BE33" s="21" t="s">
        <v>1151</v>
      </c>
      <c r="BF33" s="21" t="s">
        <v>1152</v>
      </c>
      <c r="BG33" s="21" t="s">
        <v>1163</v>
      </c>
      <c r="BH33" s="21" t="s">
        <v>1164</v>
      </c>
      <c r="BI33" s="21" t="s">
        <v>1156</v>
      </c>
      <c r="BJ33" s="21" t="s">
        <v>1157</v>
      </c>
      <c r="BK33" s="21" t="s">
        <v>1165</v>
      </c>
      <c r="BL33" s="21" t="s">
        <v>1166</v>
      </c>
      <c r="BM33" s="21" t="n">
        <v>179</v>
      </c>
      <c r="BN33" s="21" t="n">
        <v>-10</v>
      </c>
      <c r="BO33" s="21" t="n">
        <v>53</v>
      </c>
      <c r="BP33" s="21" t="n">
        <v>199</v>
      </c>
      <c r="BQ33" s="21" t="n">
        <v>420</v>
      </c>
      <c r="BR33" s="21" t="n">
        <v>385</v>
      </c>
      <c r="BS33" s="21" t="n">
        <v>616</v>
      </c>
      <c r="BT33" s="21" t="n">
        <v>744</v>
      </c>
      <c r="BU33" s="21" t="n">
        <v>983</v>
      </c>
      <c r="BV33" s="21" t="n">
        <v>482</v>
      </c>
      <c r="BW33" s="13"/>
      <c r="BX33" s="13"/>
      <c r="BY33" s="13"/>
      <c r="BZ33" s="13"/>
      <c r="CA33" s="13"/>
      <c r="CB33" s="13"/>
      <c r="CC33" s="13"/>
      <c r="CD33" s="13"/>
      <c r="CE33" s="13"/>
      <c r="CF33" s="13"/>
    </row>
    <row r="34" s="19" customFormat="true" ht="15" hidden="false" customHeight="true" outlineLevel="0" collapsed="false">
      <c r="A34" s="19" t="s">
        <v>1167</v>
      </c>
      <c r="B34" s="19" t="n">
        <v>0</v>
      </c>
      <c r="F34" s="19" t="s">
        <v>941</v>
      </c>
      <c r="O34" s="19" t="s">
        <v>1168</v>
      </c>
      <c r="V34" s="19" t="s">
        <v>160</v>
      </c>
      <c r="W34" s="19" t="s">
        <v>781</v>
      </c>
      <c r="X34" s="19" t="s">
        <v>162</v>
      </c>
      <c r="Z34" s="19" t="s">
        <v>163</v>
      </c>
      <c r="AA34" s="19" t="s">
        <v>1169</v>
      </c>
      <c r="AB34" s="13" t="s">
        <v>1170</v>
      </c>
      <c r="AC34" s="13" t="s">
        <v>1171</v>
      </c>
      <c r="AD34" s="13" t="s">
        <v>1172</v>
      </c>
      <c r="AE34" s="14" t="s">
        <v>1173</v>
      </c>
      <c r="AF34" s="14" t="s">
        <v>1174</v>
      </c>
      <c r="AG34" s="13" t="s">
        <v>1175</v>
      </c>
      <c r="AH34" s="13" t="s">
        <v>1176</v>
      </c>
      <c r="AI34" s="13" t="s">
        <v>1177</v>
      </c>
      <c r="AJ34" s="14" t="s">
        <v>1178</v>
      </c>
      <c r="AK34" s="14" t="s">
        <v>1179</v>
      </c>
      <c r="AL34" s="13" t="s">
        <v>1180</v>
      </c>
      <c r="AM34" s="13" t="s">
        <v>1181</v>
      </c>
      <c r="AN34" s="13" t="s">
        <v>1182</v>
      </c>
      <c r="AO34" s="14" t="s">
        <v>1183</v>
      </c>
      <c r="AP34" s="14" t="n">
        <v>144</v>
      </c>
      <c r="AQ34" s="13" t="n">
        <v>11</v>
      </c>
      <c r="AR34" s="13" t="n">
        <v>-17</v>
      </c>
      <c r="AS34" s="13" t="n">
        <v>-39</v>
      </c>
      <c r="AT34" s="14" t="n">
        <v>-15</v>
      </c>
      <c r="AU34" s="14" t="n">
        <v>-60</v>
      </c>
      <c r="AV34" s="13" t="n">
        <v>-41</v>
      </c>
      <c r="AW34" s="13" t="n">
        <v>68</v>
      </c>
      <c r="AX34" s="13" t="n">
        <v>-23</v>
      </c>
      <c r="AY34" s="14" t="n">
        <v>123</v>
      </c>
      <c r="AZ34" s="13" t="n">
        <v>127</v>
      </c>
      <c r="BA34" s="15" t="n">
        <v>-90</v>
      </c>
      <c r="BB34" s="21" t="s">
        <v>1170</v>
      </c>
      <c r="BC34" s="21" t="s">
        <v>1184</v>
      </c>
      <c r="BD34" s="21" t="s">
        <v>1185</v>
      </c>
      <c r="BE34" s="21" t="s">
        <v>1174</v>
      </c>
      <c r="BF34" s="21" t="s">
        <v>1175</v>
      </c>
      <c r="BG34" s="21" t="s">
        <v>1186</v>
      </c>
      <c r="BH34" s="21" t="s">
        <v>1187</v>
      </c>
      <c r="BI34" s="21" t="s">
        <v>1179</v>
      </c>
      <c r="BJ34" s="21" t="s">
        <v>1180</v>
      </c>
      <c r="BK34" s="21" t="s">
        <v>1188</v>
      </c>
      <c r="BL34" s="21" t="s">
        <v>1189</v>
      </c>
      <c r="BM34" s="21" t="n">
        <v>144</v>
      </c>
      <c r="BN34" s="21" t="n">
        <v>11</v>
      </c>
      <c r="BO34" s="21" t="n">
        <v>-6</v>
      </c>
      <c r="BP34" s="21" t="n">
        <v>-45</v>
      </c>
      <c r="BQ34" s="21" t="n">
        <v>-60</v>
      </c>
      <c r="BR34" s="21" t="n">
        <v>-41</v>
      </c>
      <c r="BS34" s="21" t="n">
        <v>27</v>
      </c>
      <c r="BT34" s="21" t="n">
        <v>4</v>
      </c>
      <c r="BU34" s="21" t="n">
        <v>127</v>
      </c>
      <c r="BV34" s="21" t="n">
        <v>-90</v>
      </c>
      <c r="BW34" s="13"/>
      <c r="BX34" s="13"/>
      <c r="BY34" s="13"/>
      <c r="BZ34" s="13"/>
      <c r="CA34" s="13"/>
      <c r="CB34" s="13"/>
      <c r="CC34" s="13"/>
      <c r="CD34" s="13"/>
      <c r="CE34" s="13"/>
      <c r="CF34" s="13"/>
    </row>
    <row r="35" s="19" customFormat="true" ht="15" hidden="false" customHeight="true" outlineLevel="0" collapsed="false">
      <c r="A35" s="19" t="s">
        <v>1190</v>
      </c>
      <c r="B35" s="19" t="n">
        <v>0</v>
      </c>
      <c r="D35" s="19" t="s">
        <v>269</v>
      </c>
      <c r="F35" s="19" t="s">
        <v>941</v>
      </c>
      <c r="O35" s="19" t="s">
        <v>1191</v>
      </c>
      <c r="V35" s="19" t="s">
        <v>160</v>
      </c>
      <c r="W35" s="19" t="s">
        <v>781</v>
      </c>
      <c r="X35" s="19" t="s">
        <v>162</v>
      </c>
      <c r="Z35" s="19" t="s">
        <v>163</v>
      </c>
      <c r="AA35" s="19" t="s">
        <v>1192</v>
      </c>
      <c r="AB35" s="13" t="s">
        <v>1193</v>
      </c>
      <c r="AC35" s="13" t="s">
        <v>1194</v>
      </c>
      <c r="AD35" s="13" t="s">
        <v>1195</v>
      </c>
      <c r="AE35" s="14" t="s">
        <v>1196</v>
      </c>
      <c r="AF35" s="14" t="s">
        <v>1197</v>
      </c>
      <c r="AG35" s="13" t="s">
        <v>1198</v>
      </c>
      <c r="AH35" s="13" t="s">
        <v>1199</v>
      </c>
      <c r="AI35" s="13" t="s">
        <v>1200</v>
      </c>
      <c r="AJ35" s="14" t="s">
        <v>1201</v>
      </c>
      <c r="AK35" s="14" t="s">
        <v>1202</v>
      </c>
      <c r="AL35" s="13" t="s">
        <v>1203</v>
      </c>
      <c r="AM35" s="13" t="s">
        <v>1204</v>
      </c>
      <c r="AN35" s="13" t="s">
        <v>1205</v>
      </c>
      <c r="AO35" s="14" t="s">
        <v>1206</v>
      </c>
      <c r="AP35" s="14" t="n">
        <v>323</v>
      </c>
      <c r="AQ35" s="13" t="n">
        <v>1</v>
      </c>
      <c r="AR35" s="13" t="n">
        <v>46</v>
      </c>
      <c r="AS35" s="13" t="n">
        <v>107</v>
      </c>
      <c r="AT35" s="14" t="n">
        <v>206</v>
      </c>
      <c r="AU35" s="14" t="n">
        <v>360</v>
      </c>
      <c r="AV35" s="13" t="n">
        <v>344</v>
      </c>
      <c r="AW35" s="13" t="n">
        <v>299</v>
      </c>
      <c r="AX35" s="13" t="n">
        <v>105</v>
      </c>
      <c r="AY35" s="14" t="n">
        <v>362</v>
      </c>
      <c r="AZ35" s="13" t="n">
        <v>1110</v>
      </c>
      <c r="BA35" s="15" t="n">
        <v>392</v>
      </c>
      <c r="BB35" s="21" t="s">
        <v>1193</v>
      </c>
      <c r="BC35" s="21" t="s">
        <v>1207</v>
      </c>
      <c r="BD35" s="21" t="s">
        <v>1208</v>
      </c>
      <c r="BE35" s="21" t="s">
        <v>1197</v>
      </c>
      <c r="BF35" s="21" t="s">
        <v>1198</v>
      </c>
      <c r="BG35" s="21" t="s">
        <v>1209</v>
      </c>
      <c r="BH35" s="21" t="s">
        <v>1210</v>
      </c>
      <c r="BI35" s="21" t="s">
        <v>1202</v>
      </c>
      <c r="BJ35" s="21" t="s">
        <v>1203</v>
      </c>
      <c r="BK35" s="21" t="s">
        <v>1211</v>
      </c>
      <c r="BL35" s="21" t="s">
        <v>1212</v>
      </c>
      <c r="BM35" s="21" t="n">
        <v>323</v>
      </c>
      <c r="BN35" s="21" t="n">
        <v>1</v>
      </c>
      <c r="BO35" s="21" t="n">
        <v>47</v>
      </c>
      <c r="BP35" s="21" t="n">
        <v>154</v>
      </c>
      <c r="BQ35" s="21" t="n">
        <v>360</v>
      </c>
      <c r="BR35" s="21" t="n">
        <v>344</v>
      </c>
      <c r="BS35" s="21" t="n">
        <v>643</v>
      </c>
      <c r="BT35" s="21" t="n">
        <v>748</v>
      </c>
      <c r="BU35" s="21" t="n">
        <v>1110</v>
      </c>
      <c r="BV35" s="21" t="n">
        <v>392</v>
      </c>
      <c r="BW35" s="13"/>
      <c r="BX35" s="13"/>
      <c r="BY35" s="13"/>
      <c r="BZ35" s="13"/>
      <c r="CA35" s="13"/>
      <c r="CB35" s="13"/>
      <c r="CC35" s="13"/>
      <c r="CD35" s="13"/>
      <c r="CE35" s="13"/>
      <c r="CF35" s="13"/>
    </row>
    <row r="36" s="46" customFormat="true" ht="15" hidden="false" customHeight="true" outlineLevel="0" collapsed="false">
      <c r="A36" s="46" t="s">
        <v>1213</v>
      </c>
      <c r="B36" s="46" t="n">
        <v>0</v>
      </c>
      <c r="F36" s="46" t="s">
        <v>775</v>
      </c>
      <c r="O36" s="46" t="s">
        <v>1214</v>
      </c>
      <c r="V36" s="46" t="s">
        <v>1215</v>
      </c>
      <c r="W36" s="46" t="s">
        <v>781</v>
      </c>
      <c r="X36" s="46" t="s">
        <v>162</v>
      </c>
      <c r="Z36" s="46" t="s">
        <v>1216</v>
      </c>
      <c r="AA36" s="46" t="s">
        <v>1217</v>
      </c>
      <c r="AB36" s="47" t="n">
        <v>-0.16</v>
      </c>
      <c r="AC36" s="48" t="n">
        <v>-0.1</v>
      </c>
      <c r="AD36" s="47" t="n">
        <v>-0.06</v>
      </c>
      <c r="AE36" s="48" t="n">
        <v>-0.1</v>
      </c>
      <c r="AF36" s="48" t="n">
        <v>-0.42</v>
      </c>
      <c r="AG36" s="47" t="n">
        <v>0.01</v>
      </c>
      <c r="AH36" s="48" t="n">
        <v>0</v>
      </c>
      <c r="AI36" s="47" t="n">
        <v>-0.04</v>
      </c>
      <c r="AJ36" s="48" t="n">
        <v>-0.04</v>
      </c>
      <c r="AK36" s="48" t="n">
        <v>-0.07</v>
      </c>
      <c r="AL36" s="47" t="n">
        <v>0.06</v>
      </c>
      <c r="AM36" s="47" t="n">
        <v>0.34</v>
      </c>
      <c r="AN36" s="47" t="n">
        <v>-0.05</v>
      </c>
      <c r="AO36" s="48" t="n">
        <v>-0.07</v>
      </c>
      <c r="AP36" s="48" t="n">
        <v>0.47</v>
      </c>
      <c r="AQ36" s="47" t="n">
        <v>0</v>
      </c>
      <c r="AR36" s="47" t="n">
        <v>0.06</v>
      </c>
      <c r="AS36" s="47" t="n">
        <v>0.15</v>
      </c>
      <c r="AT36" s="48" t="n">
        <v>0.28</v>
      </c>
      <c r="AU36" s="48" t="n">
        <v>0.5</v>
      </c>
      <c r="AV36" s="47" t="n">
        <v>0.47</v>
      </c>
      <c r="AW36" s="47" t="n">
        <v>0.4</v>
      </c>
      <c r="AX36" s="47" t="n">
        <v>0.14</v>
      </c>
      <c r="AY36" s="48" t="n">
        <v>0.47</v>
      </c>
      <c r="AZ36" s="47" t="n">
        <v>1.48</v>
      </c>
      <c r="BA36" s="49" t="n">
        <v>0.51</v>
      </c>
      <c r="BB36" s="50" t="n">
        <v>-0.16</v>
      </c>
      <c r="BC36" s="50" t="n">
        <v>-0.26</v>
      </c>
      <c r="BD36" s="50" t="n">
        <v>-0.32</v>
      </c>
      <c r="BE36" s="50" t="n">
        <v>-0.42</v>
      </c>
      <c r="BF36" s="50" t="n">
        <v>0.01</v>
      </c>
      <c r="BG36" s="50" t="n">
        <v>0</v>
      </c>
      <c r="BH36" s="50" t="n">
        <v>-0.03</v>
      </c>
      <c r="BI36" s="50" t="n">
        <v>-0.07</v>
      </c>
      <c r="BJ36" s="50" t="n">
        <v>0.06</v>
      </c>
      <c r="BK36" s="50" t="n">
        <v>0.4</v>
      </c>
      <c r="BL36" s="50" t="n">
        <v>0.34</v>
      </c>
      <c r="BM36" s="50" t="n">
        <v>0.47</v>
      </c>
      <c r="BN36" s="50" t="n">
        <v>0</v>
      </c>
      <c r="BO36" s="50" t="n">
        <v>0.07</v>
      </c>
      <c r="BP36" s="50" t="n">
        <v>0.22</v>
      </c>
      <c r="BQ36" s="50" t="n">
        <v>0.5</v>
      </c>
      <c r="BR36" s="50" t="n">
        <v>0.47</v>
      </c>
      <c r="BS36" s="50" t="n">
        <v>0.87</v>
      </c>
      <c r="BT36" s="50" t="n">
        <v>1</v>
      </c>
      <c r="BU36" s="50" t="n">
        <v>1.48</v>
      </c>
      <c r="BV36" s="50" t="n">
        <v>0.51</v>
      </c>
      <c r="BW36" s="47"/>
      <c r="BX36" s="47"/>
      <c r="BY36" s="47"/>
      <c r="BZ36" s="47"/>
      <c r="CA36" s="47"/>
      <c r="CB36" s="47"/>
      <c r="CC36" s="47"/>
      <c r="CD36" s="47"/>
      <c r="CE36" s="47"/>
      <c r="CF36" s="47"/>
    </row>
    <row r="37" s="46" customFormat="true" ht="15" hidden="false" customHeight="true" outlineLevel="0" collapsed="false">
      <c r="A37" s="46" t="s">
        <v>1218</v>
      </c>
      <c r="B37" s="46" t="n">
        <v>0</v>
      </c>
      <c r="F37" s="46" t="s">
        <v>775</v>
      </c>
      <c r="O37" s="46" t="s">
        <v>1219</v>
      </c>
      <c r="V37" s="46" t="s">
        <v>1215</v>
      </c>
      <c r="W37" s="46" t="s">
        <v>781</v>
      </c>
      <c r="X37" s="46" t="s">
        <v>162</v>
      </c>
      <c r="Z37" s="46" t="s">
        <v>1216</v>
      </c>
      <c r="AA37" s="46" t="s">
        <v>1220</v>
      </c>
      <c r="AB37" s="47" t="n">
        <v>-0.16</v>
      </c>
      <c r="AC37" s="47" t="n">
        <v>-0.1</v>
      </c>
      <c r="AD37" s="47" t="n">
        <v>-0.06</v>
      </c>
      <c r="AE37" s="48" t="n">
        <v>-0.1</v>
      </c>
      <c r="AF37" s="47" t="n">
        <v>-0.42</v>
      </c>
      <c r="AG37" s="47" t="n">
        <v>0.01</v>
      </c>
      <c r="AH37" s="47" t="n">
        <v>0</v>
      </c>
      <c r="AI37" s="47" t="n">
        <v>-0.04</v>
      </c>
      <c r="AJ37" s="48" t="n">
        <v>-0.04</v>
      </c>
      <c r="AK37" s="47" t="n">
        <v>-0.07</v>
      </c>
      <c r="AL37" s="47" t="n">
        <v>0.06</v>
      </c>
      <c r="AM37" s="47" t="n">
        <v>0.33</v>
      </c>
      <c r="AN37" s="47" t="n">
        <v>-0.05</v>
      </c>
      <c r="AO37" s="48" t="n">
        <v>-0.07</v>
      </c>
      <c r="AP37" s="47" t="n">
        <v>0.46</v>
      </c>
      <c r="AQ37" s="47" t="n">
        <v>0</v>
      </c>
      <c r="AR37" s="47" t="n">
        <v>0.06</v>
      </c>
      <c r="AS37" s="47" t="n">
        <v>0.14</v>
      </c>
      <c r="AT37" s="48" t="n">
        <v>0.28</v>
      </c>
      <c r="AU37" s="47" t="n">
        <v>0.49</v>
      </c>
      <c r="AV37" s="47" t="n">
        <v>0.46</v>
      </c>
      <c r="AW37" s="47" t="n">
        <v>0.39</v>
      </c>
      <c r="AX37" s="47" t="n">
        <v>0.13</v>
      </c>
      <c r="AY37" s="48" t="n">
        <v>0.46</v>
      </c>
      <c r="AZ37" s="47" t="n">
        <v>1.43</v>
      </c>
      <c r="BA37" s="49" t="n">
        <v>0.49</v>
      </c>
      <c r="BB37" s="50" t="n">
        <v>-0.16</v>
      </c>
      <c r="BC37" s="50" t="n">
        <v>-0.26</v>
      </c>
      <c r="BD37" s="50" t="n">
        <v>-0.32</v>
      </c>
      <c r="BE37" s="50" t="n">
        <v>-0.42</v>
      </c>
      <c r="BF37" s="50" t="n">
        <v>0.01</v>
      </c>
      <c r="BG37" s="50" t="n">
        <v>0</v>
      </c>
      <c r="BH37" s="50" t="n">
        <v>-0.03</v>
      </c>
      <c r="BI37" s="50" t="n">
        <v>-0.07</v>
      </c>
      <c r="BJ37" s="50" t="n">
        <v>0.06</v>
      </c>
      <c r="BK37" s="50" t="n">
        <v>0.39</v>
      </c>
      <c r="BL37" s="50" t="n">
        <v>0.33</v>
      </c>
      <c r="BM37" s="50" t="n">
        <v>0.46</v>
      </c>
      <c r="BN37" s="50" t="n">
        <v>0</v>
      </c>
      <c r="BO37" s="50" t="n">
        <v>0.06</v>
      </c>
      <c r="BP37" s="50" t="n">
        <v>0.21</v>
      </c>
      <c r="BQ37" s="50" t="n">
        <v>0.49</v>
      </c>
      <c r="BR37" s="50" t="n">
        <v>0.46</v>
      </c>
      <c r="BS37" s="50" t="n">
        <v>0.84</v>
      </c>
      <c r="BT37" s="50" t="n">
        <v>0.97</v>
      </c>
      <c r="BU37" s="50" t="n">
        <v>1.43</v>
      </c>
      <c r="BV37" s="50" t="n">
        <v>0.49</v>
      </c>
      <c r="BW37" s="47"/>
      <c r="BX37" s="47"/>
      <c r="BY37" s="47"/>
      <c r="BZ37" s="47"/>
      <c r="CA37" s="47"/>
      <c r="CB37" s="47"/>
      <c r="CC37" s="47"/>
      <c r="CD37" s="47"/>
      <c r="CE37" s="47"/>
      <c r="CF37" s="47"/>
    </row>
    <row r="38" s="19" customFormat="true" ht="15" hidden="false" customHeight="true" outlineLevel="0" collapsed="false">
      <c r="A38" s="19" t="s">
        <v>1221</v>
      </c>
      <c r="B38" s="19" t="n">
        <v>0</v>
      </c>
      <c r="F38" s="19" t="s">
        <v>775</v>
      </c>
      <c r="O38" s="19" t="s">
        <v>1222</v>
      </c>
      <c r="V38" s="19" t="s">
        <v>1223</v>
      </c>
      <c r="W38" s="19" t="s">
        <v>781</v>
      </c>
      <c r="X38" s="19" t="s">
        <v>162</v>
      </c>
      <c r="Z38" s="19" t="s">
        <v>163</v>
      </c>
      <c r="AA38" s="19" t="s">
        <v>1224</v>
      </c>
      <c r="AB38" s="13" t="s">
        <v>1225</v>
      </c>
      <c r="AC38" s="13" t="s">
        <v>1226</v>
      </c>
      <c r="AD38" s="13" t="s">
        <v>1227</v>
      </c>
      <c r="AE38" s="14" t="s">
        <v>1228</v>
      </c>
      <c r="AF38" s="13" t="s">
        <v>1229</v>
      </c>
      <c r="AG38" s="13" t="s">
        <v>1230</v>
      </c>
      <c r="AH38" s="13" t="s">
        <v>1231</v>
      </c>
      <c r="AI38" s="13" t="s">
        <v>1232</v>
      </c>
      <c r="AJ38" s="14" t="s">
        <v>1233</v>
      </c>
      <c r="AK38" s="13" t="s">
        <v>1234</v>
      </c>
      <c r="AL38" s="13" t="s">
        <v>1235</v>
      </c>
      <c r="AM38" s="13" t="s">
        <v>1236</v>
      </c>
      <c r="AN38" s="13" t="s">
        <v>1237</v>
      </c>
      <c r="AO38" s="14" t="s">
        <v>1238</v>
      </c>
      <c r="AP38" s="13" t="n">
        <v>688</v>
      </c>
      <c r="AQ38" s="13" t="n">
        <v>706</v>
      </c>
      <c r="AR38" s="13" t="n">
        <v>712</v>
      </c>
      <c r="AS38" s="13" t="n">
        <v>717</v>
      </c>
      <c r="AT38" s="14" t="n">
        <v>724</v>
      </c>
      <c r="AU38" s="13" t="n">
        <v>715</v>
      </c>
      <c r="AV38" s="13" t="n">
        <v>729</v>
      </c>
      <c r="AW38" s="13" t="n">
        <v>747</v>
      </c>
      <c r="AX38" s="13" t="n">
        <v>760</v>
      </c>
      <c r="AY38" s="14" t="n">
        <v>766</v>
      </c>
      <c r="AZ38" s="13" t="n">
        <v>751</v>
      </c>
      <c r="BA38" s="15" t="n">
        <v>771</v>
      </c>
      <c r="BB38" s="21" t="s">
        <v>1225</v>
      </c>
      <c r="BC38" s="21" t="s">
        <v>1239</v>
      </c>
      <c r="BD38" s="21" t="s">
        <v>1240</v>
      </c>
      <c r="BE38" s="21" t="s">
        <v>1229</v>
      </c>
      <c r="BF38" s="21" t="s">
        <v>1230</v>
      </c>
      <c r="BG38" s="21" t="s">
        <v>1241</v>
      </c>
      <c r="BH38" s="21" t="s">
        <v>1242</v>
      </c>
      <c r="BI38" s="21" t="s">
        <v>1234</v>
      </c>
      <c r="BJ38" s="21" t="s">
        <v>1235</v>
      </c>
      <c r="BK38" s="21" t="s">
        <v>1243</v>
      </c>
      <c r="BL38" s="21" t="s">
        <v>1244</v>
      </c>
      <c r="BM38" s="21" t="n">
        <v>688</v>
      </c>
      <c r="BN38" s="21" t="n">
        <v>706</v>
      </c>
      <c r="BO38" s="21" t="n">
        <v>709</v>
      </c>
      <c r="BP38" s="21" t="n">
        <v>712</v>
      </c>
      <c r="BQ38" s="21" t="n">
        <v>715</v>
      </c>
      <c r="BR38" s="21" t="n">
        <v>729</v>
      </c>
      <c r="BS38" s="21" t="n">
        <v>737</v>
      </c>
      <c r="BT38" s="21" t="n">
        <v>746</v>
      </c>
      <c r="BU38" s="21" t="n">
        <v>751</v>
      </c>
      <c r="BV38" s="21" t="n">
        <v>771</v>
      </c>
      <c r="BW38" s="13"/>
      <c r="BX38" s="13"/>
      <c r="BY38" s="13"/>
      <c r="BZ38" s="13"/>
      <c r="CA38" s="13"/>
      <c r="CB38" s="13"/>
      <c r="CC38" s="13"/>
      <c r="CD38" s="13"/>
      <c r="CE38" s="13"/>
      <c r="CF38" s="13"/>
    </row>
    <row r="39" s="19" customFormat="true" ht="15" hidden="false" customHeight="true" outlineLevel="0" collapsed="false">
      <c r="A39" s="19" t="s">
        <v>1245</v>
      </c>
      <c r="B39" s="19" t="n">
        <v>0</v>
      </c>
      <c r="F39" s="19" t="s">
        <v>775</v>
      </c>
      <c r="O39" s="19" t="s">
        <v>1246</v>
      </c>
      <c r="V39" s="19" t="s">
        <v>1223</v>
      </c>
      <c r="W39" s="19" t="s">
        <v>781</v>
      </c>
      <c r="X39" s="19" t="s">
        <v>162</v>
      </c>
      <c r="Z39" s="19" t="s">
        <v>163</v>
      </c>
      <c r="AA39" s="19" t="s">
        <v>1247</v>
      </c>
      <c r="AB39" s="13" t="s">
        <v>1225</v>
      </c>
      <c r="AC39" s="13" t="s">
        <v>1226</v>
      </c>
      <c r="AD39" s="13" t="s">
        <v>1227</v>
      </c>
      <c r="AE39" s="14" t="s">
        <v>1228</v>
      </c>
      <c r="AF39" s="13" t="s">
        <v>1229</v>
      </c>
      <c r="AG39" s="13" t="s">
        <v>1248</v>
      </c>
      <c r="AH39" s="13" t="s">
        <v>1231</v>
      </c>
      <c r="AI39" s="13" t="s">
        <v>1232</v>
      </c>
      <c r="AJ39" s="14" t="s">
        <v>1233</v>
      </c>
      <c r="AK39" s="13" t="s">
        <v>1234</v>
      </c>
      <c r="AL39" s="13" t="s">
        <v>1249</v>
      </c>
      <c r="AM39" s="13" t="s">
        <v>1250</v>
      </c>
      <c r="AN39" s="13" t="s">
        <v>1237</v>
      </c>
      <c r="AO39" s="14" t="s">
        <v>1238</v>
      </c>
      <c r="AP39" s="13" t="n">
        <v>700</v>
      </c>
      <c r="AQ39" s="13" t="n">
        <v>722</v>
      </c>
      <c r="AR39" s="13" t="n">
        <v>729</v>
      </c>
      <c r="AS39" s="13" t="n">
        <v>738</v>
      </c>
      <c r="AT39" s="14" t="n">
        <v>749</v>
      </c>
      <c r="AU39" s="13" t="n">
        <v>735</v>
      </c>
      <c r="AV39" s="13" t="n">
        <v>754</v>
      </c>
      <c r="AW39" s="13" t="n">
        <v>774</v>
      </c>
      <c r="AX39" s="13" t="n">
        <v>785</v>
      </c>
      <c r="AY39" s="14" t="n">
        <v>786</v>
      </c>
      <c r="AZ39" s="13" t="n">
        <v>775</v>
      </c>
      <c r="BA39" s="15" t="n">
        <v>793</v>
      </c>
      <c r="BB39" s="21" t="s">
        <v>1225</v>
      </c>
      <c r="BC39" s="21" t="s">
        <v>1239</v>
      </c>
      <c r="BD39" s="21" t="s">
        <v>1240</v>
      </c>
      <c r="BE39" s="21" t="s">
        <v>1229</v>
      </c>
      <c r="BF39" s="21" t="s">
        <v>1248</v>
      </c>
      <c r="BG39" s="21" t="s">
        <v>1251</v>
      </c>
      <c r="BH39" s="21" t="s">
        <v>1242</v>
      </c>
      <c r="BI39" s="21" t="s">
        <v>1234</v>
      </c>
      <c r="BJ39" s="21" t="s">
        <v>1249</v>
      </c>
      <c r="BK39" s="21" t="s">
        <v>1252</v>
      </c>
      <c r="BL39" s="21" t="s">
        <v>1253</v>
      </c>
      <c r="BM39" s="21" t="n">
        <v>700</v>
      </c>
      <c r="BN39" s="21" t="n">
        <v>722</v>
      </c>
      <c r="BO39" s="21" t="n">
        <v>726</v>
      </c>
      <c r="BP39" s="21" t="n">
        <v>730</v>
      </c>
      <c r="BQ39" s="21" t="n">
        <v>735</v>
      </c>
      <c r="BR39" s="21" t="n">
        <v>754</v>
      </c>
      <c r="BS39" s="21" t="n">
        <v>763</v>
      </c>
      <c r="BT39" s="21" t="n">
        <v>772</v>
      </c>
      <c r="BU39" s="21" t="n">
        <v>775</v>
      </c>
      <c r="BV39" s="21" t="n">
        <v>793</v>
      </c>
      <c r="BW39" s="13"/>
      <c r="BX39" s="13"/>
      <c r="BY39" s="13"/>
      <c r="BZ39" s="13"/>
      <c r="CA39" s="13"/>
      <c r="CB39" s="13"/>
      <c r="CC39" s="13"/>
      <c r="CD39" s="13"/>
      <c r="CE39" s="13"/>
      <c r="CF39" s="13"/>
    </row>
    <row r="40" s="12" customFormat="true" ht="15" hidden="false" customHeight="true" outlineLevel="0" collapsed="false">
      <c r="A40" s="9" t="s">
        <v>1254</v>
      </c>
      <c r="B40" s="9" t="n">
        <v>1</v>
      </c>
      <c r="C40" s="9"/>
      <c r="D40" s="9"/>
      <c r="E40" s="9"/>
      <c r="F40" s="9" t="s">
        <v>1255</v>
      </c>
      <c r="G40" s="9"/>
      <c r="H40" s="9"/>
      <c r="I40" s="9"/>
      <c r="J40" s="9"/>
      <c r="K40" s="9"/>
      <c r="L40" s="9"/>
      <c r="M40" s="9"/>
      <c r="N40" s="9"/>
      <c r="O40" s="9" t="s">
        <v>779</v>
      </c>
      <c r="P40" s="9"/>
      <c r="Q40" s="9"/>
      <c r="R40" s="9"/>
      <c r="S40" s="9"/>
      <c r="T40" s="9"/>
      <c r="U40" s="9"/>
      <c r="V40" s="9" t="s">
        <v>153</v>
      </c>
      <c r="W40" s="9"/>
      <c r="X40" s="9"/>
      <c r="Y40" s="9"/>
      <c r="Z40" s="9"/>
      <c r="AA40" s="9" t="s">
        <v>782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2"/>
      <c r="BT40" s="52"/>
      <c r="BU40" s="52"/>
      <c r="BV40" s="2"/>
      <c r="BW40" s="10"/>
      <c r="BX40" s="10"/>
      <c r="BY40" s="10"/>
      <c r="BZ40" s="10"/>
      <c r="CA40" s="10"/>
      <c r="CB40" s="10"/>
      <c r="CC40" s="10"/>
      <c r="CD40" s="10"/>
      <c r="CE40" s="10"/>
      <c r="CF40" s="10"/>
    </row>
    <row r="41" s="12" customFormat="true" ht="15" hidden="false" customHeight="true" outlineLevel="0" collapsed="false">
      <c r="A41" s="9" t="s">
        <v>1256</v>
      </c>
      <c r="B41" s="9" t="n">
        <v>1</v>
      </c>
      <c r="C41" s="9"/>
      <c r="D41" s="9" t="s">
        <v>779</v>
      </c>
      <c r="E41" s="9"/>
      <c r="F41" s="9" t="s">
        <v>1257</v>
      </c>
      <c r="G41" s="9"/>
      <c r="H41" s="9"/>
      <c r="I41" s="9"/>
      <c r="J41" s="9"/>
      <c r="K41" s="9"/>
      <c r="L41" s="9"/>
      <c r="M41" s="9"/>
      <c r="N41" s="9"/>
      <c r="O41" s="9" t="s">
        <v>776</v>
      </c>
      <c r="P41" s="9"/>
      <c r="Q41" s="9"/>
      <c r="R41" s="9"/>
      <c r="S41" s="9"/>
      <c r="T41" s="9"/>
      <c r="U41" s="9"/>
      <c r="V41" s="9" t="s">
        <v>153</v>
      </c>
      <c r="W41" s="9"/>
      <c r="X41" s="9"/>
      <c r="Y41" s="9"/>
      <c r="Z41" s="9"/>
      <c r="AA41" s="9" t="s">
        <v>777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2"/>
      <c r="BT41" s="52"/>
      <c r="BU41" s="52"/>
      <c r="BV41" s="2"/>
      <c r="BW41" s="10"/>
      <c r="BX41" s="10"/>
      <c r="BY41" s="10"/>
      <c r="BZ41" s="10"/>
      <c r="CA41" s="10"/>
      <c r="CB41" s="10"/>
      <c r="CC41" s="10"/>
      <c r="CD41" s="10"/>
      <c r="CE41" s="10"/>
      <c r="CF41" s="10"/>
    </row>
    <row r="42" s="12" customFormat="true" ht="15" hidden="false" customHeight="true" outlineLevel="0" collapsed="false">
      <c r="A42" s="9" t="s">
        <v>1258</v>
      </c>
      <c r="B42" s="9" t="n">
        <v>1</v>
      </c>
      <c r="C42" s="9"/>
      <c r="D42" s="9" t="s">
        <v>779</v>
      </c>
      <c r="E42" s="9"/>
      <c r="F42" s="9" t="s">
        <v>1257</v>
      </c>
      <c r="G42" s="9"/>
      <c r="H42" s="9"/>
      <c r="I42" s="9"/>
      <c r="J42" s="9"/>
      <c r="K42" s="9"/>
      <c r="L42" s="9"/>
      <c r="M42" s="9"/>
      <c r="N42" s="9"/>
      <c r="O42" s="9" t="s">
        <v>849</v>
      </c>
      <c r="P42" s="9"/>
      <c r="Q42" s="9"/>
      <c r="R42" s="9"/>
      <c r="S42" s="9"/>
      <c r="T42" s="9"/>
      <c r="U42" s="9"/>
      <c r="V42" s="9" t="s">
        <v>153</v>
      </c>
      <c r="W42" s="9"/>
      <c r="X42" s="9"/>
      <c r="Y42" s="9"/>
      <c r="Z42" s="9"/>
      <c r="AA42" s="9" t="s">
        <v>850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2"/>
      <c r="BT42" s="52"/>
      <c r="BU42" s="52"/>
      <c r="BV42" s="2"/>
      <c r="BW42" s="10"/>
      <c r="BX42" s="10"/>
      <c r="BY42" s="10"/>
      <c r="BZ42" s="10"/>
      <c r="CA42" s="10"/>
      <c r="CB42" s="10"/>
      <c r="CC42" s="10"/>
      <c r="CD42" s="10"/>
      <c r="CE42" s="10"/>
      <c r="CF42" s="10"/>
    </row>
    <row r="43" s="12" customFormat="true" ht="15" hidden="false" customHeight="true" outlineLevel="0" collapsed="false">
      <c r="A43" s="9" t="s">
        <v>1259</v>
      </c>
      <c r="B43" s="9" t="n">
        <v>1</v>
      </c>
      <c r="C43" s="9"/>
      <c r="D43" s="9"/>
      <c r="E43" s="9"/>
      <c r="F43" s="9" t="s">
        <v>1255</v>
      </c>
      <c r="G43" s="9"/>
      <c r="H43" s="9"/>
      <c r="I43" s="9"/>
      <c r="J43" s="9"/>
      <c r="K43" s="9"/>
      <c r="L43" s="9"/>
      <c r="M43" s="9"/>
      <c r="N43" s="9"/>
      <c r="O43" s="9" t="s">
        <v>804</v>
      </c>
      <c r="P43" s="9"/>
      <c r="Q43" s="9"/>
      <c r="R43" s="9"/>
      <c r="S43" s="9"/>
      <c r="T43" s="9"/>
      <c r="U43" s="9"/>
      <c r="V43" s="9" t="s">
        <v>153</v>
      </c>
      <c r="W43" s="9"/>
      <c r="X43" s="9"/>
      <c r="Y43" s="9"/>
      <c r="Z43" s="9"/>
      <c r="AA43" s="9" t="s">
        <v>1260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2"/>
      <c r="BT43" s="52"/>
      <c r="BU43" s="52"/>
      <c r="BV43" s="2"/>
      <c r="BW43" s="10"/>
      <c r="BX43" s="10"/>
      <c r="BY43" s="10"/>
      <c r="BZ43" s="10"/>
      <c r="CA43" s="10"/>
      <c r="CB43" s="10"/>
      <c r="CC43" s="10"/>
      <c r="CD43" s="10"/>
      <c r="CE43" s="10"/>
      <c r="CF43" s="10"/>
    </row>
    <row r="44" s="12" customFormat="true" ht="15" hidden="false" customHeight="true" outlineLevel="0" collapsed="false">
      <c r="A44" s="9" t="s">
        <v>1261</v>
      </c>
      <c r="B44" s="9" t="n">
        <v>1</v>
      </c>
      <c r="C44" s="9"/>
      <c r="D44" s="9" t="s">
        <v>804</v>
      </c>
      <c r="E44" s="9"/>
      <c r="F44" s="9" t="s">
        <v>1257</v>
      </c>
      <c r="G44" s="9"/>
      <c r="H44" s="9"/>
      <c r="I44" s="9"/>
      <c r="J44" s="9"/>
      <c r="K44" s="9"/>
      <c r="L44" s="9"/>
      <c r="M44" s="9"/>
      <c r="N44" s="9"/>
      <c r="O44" s="9" t="s">
        <v>776</v>
      </c>
      <c r="P44" s="9"/>
      <c r="Q44" s="9"/>
      <c r="R44" s="9"/>
      <c r="S44" s="9"/>
      <c r="T44" s="9"/>
      <c r="U44" s="9"/>
      <c r="V44" s="9" t="s">
        <v>153</v>
      </c>
      <c r="W44" s="9"/>
      <c r="X44" s="9"/>
      <c r="Y44" s="9"/>
      <c r="Z44" s="9"/>
      <c r="AA44" s="9" t="s">
        <v>777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2"/>
      <c r="BT44" s="52"/>
      <c r="BU44" s="52"/>
      <c r="BV44" s="2"/>
      <c r="BW44" s="10"/>
      <c r="BX44" s="10"/>
      <c r="BY44" s="10"/>
      <c r="BZ44" s="10"/>
      <c r="CA44" s="10"/>
      <c r="CB44" s="10"/>
      <c r="CC44" s="10"/>
      <c r="CD44" s="10"/>
      <c r="CE44" s="10"/>
      <c r="CF44" s="10"/>
    </row>
    <row r="45" s="12" customFormat="true" ht="15" hidden="false" customHeight="true" outlineLevel="0" collapsed="false">
      <c r="A45" s="9" t="s">
        <v>1262</v>
      </c>
      <c r="B45" s="9" t="n">
        <v>1</v>
      </c>
      <c r="C45" s="9"/>
      <c r="D45" s="9" t="s">
        <v>804</v>
      </c>
      <c r="E45" s="9"/>
      <c r="F45" s="9" t="s">
        <v>1257</v>
      </c>
      <c r="G45" s="9"/>
      <c r="H45" s="9"/>
      <c r="I45" s="9"/>
      <c r="J45" s="9"/>
      <c r="K45" s="9"/>
      <c r="L45" s="9"/>
      <c r="M45" s="9"/>
      <c r="N45" s="9"/>
      <c r="O45" s="9" t="s">
        <v>849</v>
      </c>
      <c r="P45" s="9"/>
      <c r="Q45" s="9"/>
      <c r="R45" s="9"/>
      <c r="S45" s="9"/>
      <c r="T45" s="9"/>
      <c r="U45" s="9"/>
      <c r="V45" s="9" t="s">
        <v>153</v>
      </c>
      <c r="W45" s="9"/>
      <c r="X45" s="9"/>
      <c r="Y45" s="9"/>
      <c r="Z45" s="9"/>
      <c r="AA45" s="9" t="s">
        <v>850</v>
      </c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2"/>
      <c r="BT45" s="52"/>
      <c r="BU45" s="52"/>
      <c r="BV45" s="2"/>
      <c r="BW45" s="10"/>
      <c r="BX45" s="10"/>
      <c r="BY45" s="10"/>
      <c r="BZ45" s="10"/>
      <c r="CA45" s="10"/>
      <c r="CB45" s="10"/>
      <c r="CC45" s="10"/>
      <c r="CD45" s="10"/>
      <c r="CE45" s="10"/>
      <c r="CF45" s="10"/>
    </row>
    <row r="46" s="37" customFormat="true" ht="15" hidden="false" customHeight="true" outlineLevel="0" collapsed="false">
      <c r="A46" s="24" t="s">
        <v>1263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 t="s">
        <v>1264</v>
      </c>
      <c r="P46" s="24"/>
      <c r="Q46" s="24"/>
      <c r="R46" s="24"/>
      <c r="S46" s="24"/>
      <c r="T46" s="24"/>
      <c r="U46" s="24" t="n">
        <v>19</v>
      </c>
      <c r="V46" s="24"/>
      <c r="W46" s="24"/>
      <c r="X46" s="24"/>
      <c r="Y46" s="24"/>
      <c r="Z46" s="24"/>
      <c r="AA46" s="24"/>
      <c r="AB46" s="35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5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5"/>
      <c r="BX46" s="35"/>
      <c r="BY46" s="35"/>
      <c r="BZ46" s="35"/>
      <c r="CA46" s="35"/>
      <c r="CB46" s="35"/>
      <c r="CC46" s="35"/>
      <c r="CD46" s="35"/>
      <c r="CE46" s="35"/>
      <c r="CF46" s="35"/>
    </row>
    <row r="47" s="37" customFormat="true" ht="15" hidden="false" customHeight="true" outlineLevel="0" collapsed="false">
      <c r="A47" s="38" t="s">
        <v>1265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 t="s">
        <v>1266</v>
      </c>
      <c r="P47" s="38"/>
      <c r="Q47" s="38"/>
      <c r="R47" s="38"/>
      <c r="S47" s="38"/>
      <c r="T47" s="38"/>
      <c r="U47" s="38" t="n">
        <v>19</v>
      </c>
      <c r="V47" s="38" t="s">
        <v>153</v>
      </c>
      <c r="W47" s="38"/>
      <c r="X47" s="38"/>
      <c r="Y47" s="38"/>
      <c r="Z47" s="38"/>
      <c r="AA47" s="38" t="s">
        <v>743</v>
      </c>
      <c r="AB47" s="39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39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39"/>
      <c r="BX47" s="39"/>
      <c r="BY47" s="39"/>
      <c r="BZ47" s="39"/>
      <c r="CA47" s="39"/>
      <c r="CB47" s="39"/>
      <c r="CC47" s="39"/>
      <c r="CD47" s="39"/>
      <c r="CE47" s="39"/>
      <c r="CF47" s="39"/>
    </row>
    <row r="48" s="37" customFormat="true" ht="15" hidden="false" customHeight="true" outlineLevel="0" collapsed="false">
      <c r="A48" s="24" t="s">
        <v>1267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 t="s">
        <v>1268</v>
      </c>
      <c r="P48" s="24"/>
      <c r="Q48" s="24"/>
      <c r="R48" s="24"/>
      <c r="S48" s="24"/>
      <c r="T48" s="24"/>
      <c r="U48" s="24" t="n">
        <v>19</v>
      </c>
      <c r="V48" s="24" t="s">
        <v>160</v>
      </c>
      <c r="W48" s="24" t="s">
        <v>781</v>
      </c>
      <c r="X48" s="24" t="s">
        <v>162</v>
      </c>
      <c r="Y48" s="24"/>
      <c r="Z48" s="24" t="s">
        <v>746</v>
      </c>
      <c r="AA48" s="24" t="s">
        <v>827</v>
      </c>
      <c r="AB48" s="36" t="n">
        <f aca="false">AB14-SUM(AB12,AB13)</f>
        <v>1226.772</v>
      </c>
      <c r="AC48" s="36" t="n">
        <f aca="false">AC14-SUM(AC12,AC13)</f>
        <v>1318.551</v>
      </c>
      <c r="AD48" s="36" t="n">
        <f aca="false">AD14-SUM(AD12,AD13)</f>
        <v>1383.655</v>
      </c>
      <c r="AE48" s="36" t="n">
        <f aca="false">AE14-SUM(AE12,AE13)</f>
        <v>1444.608</v>
      </c>
      <c r="AF48" s="36" t="n">
        <f aca="false">AF14-SUM(AF12,AF13)</f>
        <v>5373.586</v>
      </c>
      <c r="AG48" s="36" t="n">
        <f aca="false">AG14-SUM(AG12,AG13)</f>
        <v>1511.167</v>
      </c>
      <c r="AH48" s="36" t="n">
        <f aca="false">AH14-SUM(AH12,AH13)</f>
        <v>1634.684</v>
      </c>
      <c r="AI48" s="36" t="n">
        <f aca="false">AI14-SUM(AI12,AI13)</f>
        <v>1711.967</v>
      </c>
      <c r="AJ48" s="36" t="n">
        <f aca="false">AJ14-SUM(AJ12,AJ13)</f>
        <v>1809.398</v>
      </c>
      <c r="AK48" s="36" t="n">
        <f aca="false">AK14-SUM(AK12,AK13)</f>
        <v>6667.216</v>
      </c>
      <c r="AL48" s="36" t="n">
        <f aca="false">AL14-SUM(AL12,AL13)</f>
        <v>1916.603</v>
      </c>
      <c r="AM48" s="36" t="n">
        <f aca="false">AM14-SUM(AM12,AM13)</f>
        <v>2036.618</v>
      </c>
      <c r="AN48" s="36" t="n">
        <f aca="false">AN14-SUM(AN12,AN13)</f>
        <v>2144.775</v>
      </c>
      <c r="AO48" s="36" t="n">
        <f aca="false">AO14-SUM(AO12,AO13)</f>
        <v>2293.988</v>
      </c>
      <c r="AP48" s="36" t="n">
        <f aca="false">AP14-SUM(AP12,AP13)</f>
        <v>0</v>
      </c>
      <c r="AQ48" s="36" t="n">
        <f aca="false">AQ14-SUM(AQ12,AQ13)</f>
        <v>0</v>
      </c>
      <c r="AR48" s="36" t="n">
        <f aca="false">AR14-SUM(AR12,AR13)</f>
        <v>0</v>
      </c>
      <c r="AS48" s="36" t="n">
        <f aca="false">AS14-SUM(AS12,AS13)</f>
        <v>0</v>
      </c>
      <c r="AT48" s="36" t="n">
        <f aca="false">AT14-SUM(AT12,AT13)</f>
        <v>0</v>
      </c>
      <c r="AU48" s="36" t="n">
        <f aca="false">AU14-SUM(AU12,AU13)</f>
        <v>0</v>
      </c>
      <c r="AV48" s="36" t="n">
        <f aca="false">AV14-SUM(AV12,AV13)</f>
        <v>0</v>
      </c>
      <c r="AW48" s="36" t="n">
        <f aca="false">AW14-SUM(AW12,AW13)</f>
        <v>0</v>
      </c>
      <c r="AX48" s="36" t="n">
        <f aca="false">AX14-SUM(AX12,AX13)</f>
        <v>0</v>
      </c>
      <c r="AY48" s="36" t="n">
        <f aca="false">AY14-SUM(AY12,AY13)</f>
        <v>0</v>
      </c>
      <c r="AZ48" s="36" t="n">
        <f aca="false">AZ14-SUM(AZ12,AZ13)</f>
        <v>0</v>
      </c>
      <c r="BA48" s="36" t="n">
        <f aca="false">BA14-SUM(BA12,BA13)</f>
        <v>0</v>
      </c>
      <c r="BB48" s="36" t="n">
        <f aca="false">BB14-SUM(BB12,BB13)</f>
        <v>1226.772</v>
      </c>
      <c r="BC48" s="36" t="n">
        <f aca="false">BC14-SUM(BC12,BC13)</f>
        <v>2545.323</v>
      </c>
      <c r="BD48" s="36" t="n">
        <f aca="false">BD14-SUM(BD12,BD13)</f>
        <v>3928.978</v>
      </c>
      <c r="BE48" s="36" t="n">
        <f aca="false">BE14-SUM(BE12,BE13)</f>
        <v>5373.586</v>
      </c>
      <c r="BF48" s="36" t="n">
        <f aca="false">BF14-SUM(BF12,BF13)</f>
        <v>1511.167</v>
      </c>
      <c r="BG48" s="36" t="n">
        <f aca="false">BG14-SUM(BG12,BG13)</f>
        <v>3145.851</v>
      </c>
      <c r="BH48" s="36" t="n">
        <f aca="false">BH14-SUM(BH12,BH13)</f>
        <v>4857.818</v>
      </c>
      <c r="BI48" s="36" t="n">
        <f aca="false">BI14-SUM(BI12,BI13)</f>
        <v>6667.216</v>
      </c>
      <c r="BJ48" s="36" t="n">
        <f aca="false">BJ14-SUM(BJ12,BJ13)</f>
        <v>1916.603</v>
      </c>
      <c r="BK48" s="36" t="n">
        <f aca="false">BK14-SUM(BK12,BK13)</f>
        <v>3953.221</v>
      </c>
      <c r="BL48" s="36" t="n">
        <f aca="false">BL14-SUM(BL12,BL13)</f>
        <v>6097.996</v>
      </c>
      <c r="BM48" s="36" t="n">
        <f aca="false">BM14-SUM(BM12,BM13)</f>
        <v>0</v>
      </c>
      <c r="BN48" s="36" t="n">
        <f aca="false">BN14-SUM(BN12,BN13)</f>
        <v>0</v>
      </c>
      <c r="BO48" s="36" t="n">
        <f aca="false">BO14-SUM(BO12,BO13)</f>
        <v>0</v>
      </c>
      <c r="BP48" s="36" t="n">
        <f aca="false">BP14-SUM(BP12,BP13)</f>
        <v>0</v>
      </c>
      <c r="BQ48" s="36" t="n">
        <f aca="false">BQ14-SUM(BQ12,BQ13)</f>
        <v>0</v>
      </c>
      <c r="BR48" s="36" t="n">
        <f aca="false">BR14-SUM(BR12,BR13)</f>
        <v>0</v>
      </c>
      <c r="BS48" s="36" t="n">
        <f aca="false">BS14-SUM(BS12,BS13)</f>
        <v>0</v>
      </c>
      <c r="BT48" s="36" t="n">
        <f aca="false">BT14-SUM(BT12,BT13)</f>
        <v>0</v>
      </c>
      <c r="BU48" s="36" t="n">
        <f aca="false">BU14-SUM(BU12,BU13)</f>
        <v>0</v>
      </c>
      <c r="BV48" s="36" t="n">
        <f aca="false">BV14-SUM(BV12,BV13)</f>
        <v>0</v>
      </c>
      <c r="BW48" s="36" t="n">
        <f aca="false">BW14-SUM(BW12,BW13)</f>
        <v>0</v>
      </c>
      <c r="BX48" s="36" t="n">
        <f aca="false">BX14-SUM(BX12,BX13)</f>
        <v>0</v>
      </c>
      <c r="BY48" s="36" t="n">
        <f aca="false">BY14-SUM(BY12,BY13)</f>
        <v>0</v>
      </c>
      <c r="BZ48" s="36" t="n">
        <f aca="false">BZ14-SUM(BZ12,BZ13)</f>
        <v>0</v>
      </c>
      <c r="CA48" s="36" t="n">
        <f aca="false">CA14-SUM(CA12,CA13)</f>
        <v>0</v>
      </c>
      <c r="CB48" s="36" t="n">
        <f aca="false">CB14-SUM(CB12,CB13)</f>
        <v>0</v>
      </c>
      <c r="CC48" s="36" t="n">
        <f aca="false">CC14-SUM(CC12,CC13)</f>
        <v>0</v>
      </c>
      <c r="CD48" s="36" t="n">
        <f aca="false">CD14-SUM(CD12,CD13)</f>
        <v>0</v>
      </c>
      <c r="CE48" s="36" t="n">
        <f aca="false">CE14-SUM(CE12,CE13)</f>
        <v>0</v>
      </c>
      <c r="CF48" s="35"/>
    </row>
    <row r="49" s="37" customFormat="true" ht="15" hidden="false" customHeight="true" outlineLevel="0" collapsed="false">
      <c r="A49" s="24" t="s">
        <v>1269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 t="s">
        <v>1270</v>
      </c>
      <c r="P49" s="24"/>
      <c r="Q49" s="24"/>
      <c r="R49" s="24"/>
      <c r="S49" s="24"/>
      <c r="T49" s="24"/>
      <c r="U49" s="24" t="n">
        <v>19</v>
      </c>
      <c r="V49" s="24" t="s">
        <v>160</v>
      </c>
      <c r="W49" s="24" t="s">
        <v>781</v>
      </c>
      <c r="X49" s="24" t="s">
        <v>162</v>
      </c>
      <c r="Y49" s="24"/>
      <c r="Z49" s="24" t="s">
        <v>746</v>
      </c>
      <c r="AA49" s="31" t="s">
        <v>1271</v>
      </c>
      <c r="AB49" s="36" t="n">
        <f aca="false">AB18-SUM(AB16,AB17)</f>
        <v>292.305</v>
      </c>
      <c r="AC49" s="36" t="n">
        <f aca="false">AC18-SUM(AC16,AC17)</f>
        <v>307.831</v>
      </c>
      <c r="AD49" s="36" t="n">
        <f aca="false">AD18-SUM(AD16,AD17)</f>
        <v>333.211</v>
      </c>
      <c r="AE49" s="36" t="n">
        <f aca="false">AE18-SUM(AE16,AE17)</f>
        <v>355.923</v>
      </c>
      <c r="AF49" s="36" t="n">
        <f aca="false">AF18-SUM(AF16,AF17)</f>
        <v>1289.27</v>
      </c>
      <c r="AG49" s="36" t="n">
        <f aca="false">AG18-SUM(AG16,AG17)</f>
        <v>381.802</v>
      </c>
      <c r="AH49" s="36" t="n">
        <f aca="false">AH18-SUM(AH16,AH17)</f>
        <v>405.384</v>
      </c>
      <c r="AI49" s="36" t="n">
        <f aca="false">AI18-SUM(AI16,AI17)</f>
        <v>423.683</v>
      </c>
      <c r="AJ49" s="36" t="n">
        <f aca="false">AJ18-SUM(AJ16,AJ17)</f>
        <v>443.679</v>
      </c>
      <c r="AK49" s="36" t="n">
        <f aca="false">AK18-SUM(AK16,AK17)</f>
        <v>1654.548</v>
      </c>
      <c r="AL49" s="36" t="n">
        <f aca="false">AL18-SUM(AL16,AL17)</f>
        <v>496.981</v>
      </c>
      <c r="AM49" s="36" t="n">
        <f aca="false">AM18-SUM(AM16,AM17)</f>
        <v>525.579</v>
      </c>
      <c r="AN49" s="36" t="n">
        <f aca="false">AN18-SUM(AN16,AN17)</f>
        <v>585.522</v>
      </c>
      <c r="AO49" s="36" t="n">
        <f aca="false">AO18-SUM(AO16,AO17)</f>
        <v>625.957</v>
      </c>
      <c r="AP49" s="36" t="n">
        <f aca="false">AP18-SUM(AP16,AP17)</f>
        <v>0</v>
      </c>
      <c r="AQ49" s="36" t="n">
        <f aca="false">AQ18-SUM(AQ16,AQ17)</f>
        <v>0</v>
      </c>
      <c r="AR49" s="36" t="n">
        <f aca="false">AR18-SUM(AR16,AR17)</f>
        <v>0</v>
      </c>
      <c r="AS49" s="36" t="n">
        <f aca="false">AS18-SUM(AS16,AS17)</f>
        <v>0</v>
      </c>
      <c r="AT49" s="36" t="n">
        <f aca="false">AT18-SUM(AT16,AT17)</f>
        <v>0</v>
      </c>
      <c r="AU49" s="36" t="n">
        <f aca="false">AU18-SUM(AU16,AU17)</f>
        <v>0</v>
      </c>
      <c r="AV49" s="36" t="n">
        <f aca="false">AV18-SUM(AV16,AV17)</f>
        <v>0</v>
      </c>
      <c r="AW49" s="36" t="n">
        <f aca="false">AW18-SUM(AW16,AW17)</f>
        <v>0</v>
      </c>
      <c r="AX49" s="36" t="n">
        <f aca="false">AX18-SUM(AX16,AX17)</f>
        <v>0</v>
      </c>
      <c r="AY49" s="36" t="n">
        <f aca="false">AY18-SUM(AY16,AY17)</f>
        <v>0</v>
      </c>
      <c r="AZ49" s="36" t="n">
        <f aca="false">AZ18-SUM(AZ16,AZ17)</f>
        <v>0</v>
      </c>
      <c r="BA49" s="36" t="n">
        <f aca="false">BA18-SUM(BA16,BA17)</f>
        <v>0</v>
      </c>
      <c r="BB49" s="36" t="n">
        <f aca="false">BB18-SUM(BB16,BB17)</f>
        <v>292.305</v>
      </c>
      <c r="BC49" s="36" t="n">
        <f aca="false">BC18-SUM(BC16,BC17)</f>
        <v>600.136</v>
      </c>
      <c r="BD49" s="36" t="n">
        <f aca="false">BD18-SUM(BD16,BD17)</f>
        <v>933.347</v>
      </c>
      <c r="BE49" s="36" t="n">
        <f aca="false">BE18-SUM(BE16,BE17)</f>
        <v>1289.27</v>
      </c>
      <c r="BF49" s="36" t="n">
        <f aca="false">BF18-SUM(BF16,BF17)</f>
        <v>381.802</v>
      </c>
      <c r="BG49" s="36" t="n">
        <f aca="false">BG18-SUM(BG16,BG17)</f>
        <v>787.186</v>
      </c>
      <c r="BH49" s="36" t="n">
        <f aca="false">BH18-SUM(BH16,BH17)</f>
        <v>1210.869</v>
      </c>
      <c r="BI49" s="36" t="n">
        <f aca="false">BI18-SUM(BI16,BI17)</f>
        <v>1654.548</v>
      </c>
      <c r="BJ49" s="36" t="n">
        <f aca="false">BJ18-SUM(BJ16,BJ17)</f>
        <v>496.981</v>
      </c>
      <c r="BK49" s="36" t="n">
        <f aca="false">BK18-SUM(BK16,BK17)</f>
        <v>1022.56</v>
      </c>
      <c r="BL49" s="36" t="n">
        <f aca="false">BL18-SUM(BL16,BL17)</f>
        <v>1608.082</v>
      </c>
      <c r="BM49" s="36" t="n">
        <f aca="false">BM18-SUM(BM16,BM17)</f>
        <v>0</v>
      </c>
      <c r="BN49" s="36" t="n">
        <f aca="false">BN18-SUM(BN16,BN17)</f>
        <v>0</v>
      </c>
      <c r="BO49" s="36" t="n">
        <f aca="false">BO18-SUM(BO16,BO17)</f>
        <v>0</v>
      </c>
      <c r="BP49" s="36" t="n">
        <f aca="false">BP18-SUM(BP16,BP17)</f>
        <v>0</v>
      </c>
      <c r="BQ49" s="36" t="n">
        <f aca="false">BQ18-SUM(BQ16,BQ17)</f>
        <v>0</v>
      </c>
      <c r="BR49" s="36" t="n">
        <f aca="false">BR18-SUM(BR16,BR17)</f>
        <v>0</v>
      </c>
      <c r="BS49" s="36" t="n">
        <f aca="false">BS18-SUM(BS16,BS17)</f>
        <v>0</v>
      </c>
      <c r="BT49" s="36" t="n">
        <f aca="false">BT18-SUM(BT16,BT17)</f>
        <v>0</v>
      </c>
      <c r="BU49" s="36" t="n">
        <f aca="false">BU18-SUM(BU16,BU17)</f>
        <v>0</v>
      </c>
      <c r="BV49" s="36" t="n">
        <f aca="false">BV18-SUM(BV16,BV17)</f>
        <v>0</v>
      </c>
      <c r="BW49" s="36" t="n">
        <f aca="false">BW18-SUM(BW16,BW17)</f>
        <v>0</v>
      </c>
      <c r="BX49" s="36" t="n">
        <f aca="false">BX18-SUM(BX16,BX17)</f>
        <v>0</v>
      </c>
      <c r="BY49" s="36" t="n">
        <f aca="false">BY18-SUM(BY16,BY17)</f>
        <v>0</v>
      </c>
      <c r="BZ49" s="36" t="n">
        <f aca="false">BZ18-SUM(BZ16,BZ17)</f>
        <v>0</v>
      </c>
      <c r="CA49" s="36" t="n">
        <f aca="false">CA18-SUM(CA16,CA17)</f>
        <v>0</v>
      </c>
      <c r="CB49" s="36" t="n">
        <f aca="false">CB18-SUM(CB16,CB17)</f>
        <v>0</v>
      </c>
      <c r="CC49" s="36" t="n">
        <f aca="false">CC18-SUM(CC16,CC17)</f>
        <v>0</v>
      </c>
      <c r="CD49" s="36" t="n">
        <f aca="false">CD18-SUM(CD16,CD17)</f>
        <v>0</v>
      </c>
      <c r="CE49" s="36" t="n">
        <f aca="false">CE18-SUM(CE16,CE17)</f>
        <v>0</v>
      </c>
      <c r="CF49" s="35"/>
    </row>
    <row r="50" s="37" customFormat="true" ht="15" hidden="false" customHeight="true" outlineLevel="0" collapsed="false">
      <c r="A50" s="24" t="s">
        <v>1272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 t="s">
        <v>1273</v>
      </c>
      <c r="P50" s="24"/>
      <c r="Q50" s="24"/>
      <c r="R50" s="24"/>
      <c r="S50" s="24"/>
      <c r="T50" s="24"/>
      <c r="U50" s="24" t="n">
        <v>19</v>
      </c>
      <c r="V50" s="24" t="s">
        <v>160</v>
      </c>
      <c r="W50" s="24" t="s">
        <v>781</v>
      </c>
      <c r="X50" s="24" t="s">
        <v>162</v>
      </c>
      <c r="Y50" s="24"/>
      <c r="Z50" s="24" t="s">
        <v>746</v>
      </c>
      <c r="AA50" s="24" t="s">
        <v>919</v>
      </c>
      <c r="AB50" s="36" t="n">
        <f aca="false">AB14-AB18-AB19</f>
        <v>0</v>
      </c>
      <c r="AC50" s="36" t="n">
        <f aca="false">AC14-AC18-AC19</f>
        <v>0</v>
      </c>
      <c r="AD50" s="36" t="n">
        <f aca="false">AD14-AD18-AD19</f>
        <v>0</v>
      </c>
      <c r="AE50" s="36" t="n">
        <f aca="false">AE14-AE18-AE19</f>
        <v>0</v>
      </c>
      <c r="AF50" s="36" t="n">
        <f aca="false">AF14-AF18-AF19</f>
        <v>0</v>
      </c>
      <c r="AG50" s="36" t="n">
        <f aca="false">AG14-AG18-AG19</f>
        <v>0</v>
      </c>
      <c r="AH50" s="36" t="n">
        <f aca="false">AH14-AH18-AH19</f>
        <v>0</v>
      </c>
      <c r="AI50" s="36" t="n">
        <f aca="false">AI14-AI18-AI19</f>
        <v>0</v>
      </c>
      <c r="AJ50" s="36" t="n">
        <f aca="false">AJ14-AJ18-AJ19</f>
        <v>0</v>
      </c>
      <c r="AK50" s="36" t="n">
        <f aca="false">AK14-AK18-AK19</f>
        <v>0</v>
      </c>
      <c r="AL50" s="36" t="n">
        <f aca="false">AL14-AL18-AL19</f>
        <v>0</v>
      </c>
      <c r="AM50" s="36" t="n">
        <f aca="false">AM14-AM18-AM19</f>
        <v>0</v>
      </c>
      <c r="AN50" s="36" t="n">
        <f aca="false">AN14-AN18-AN19</f>
        <v>0</v>
      </c>
      <c r="AO50" s="36" t="n">
        <f aca="false">AO14-AO18-AO19</f>
        <v>0</v>
      </c>
      <c r="AP50" s="36" t="n">
        <f aca="false">AP14-AP18-AP19</f>
        <v>0</v>
      </c>
      <c r="AQ50" s="36" t="n">
        <f aca="false">AQ14-AQ18-AQ19</f>
        <v>0</v>
      </c>
      <c r="AR50" s="36" t="n">
        <f aca="false">AR14-AR18-AR19</f>
        <v>0</v>
      </c>
      <c r="AS50" s="36" t="n">
        <f aca="false">AS14-AS18-AS19</f>
        <v>0</v>
      </c>
      <c r="AT50" s="36" t="n">
        <f aca="false">AT14-AT18-AT19</f>
        <v>0</v>
      </c>
      <c r="AU50" s="36" t="n">
        <f aca="false">AU14-AU18-AU19</f>
        <v>0</v>
      </c>
      <c r="AV50" s="36" t="n">
        <f aca="false">AV14-AV18-AV19</f>
        <v>0</v>
      </c>
      <c r="AW50" s="36" t="n">
        <f aca="false">AW14-AW18-AW19</f>
        <v>0</v>
      </c>
      <c r="AX50" s="36" t="n">
        <f aca="false">AX14-AX18-AX19</f>
        <v>0</v>
      </c>
      <c r="AY50" s="36" t="n">
        <f aca="false">AY14-AY18-AY19</f>
        <v>0</v>
      </c>
      <c r="AZ50" s="36" t="n">
        <f aca="false">AZ14-AZ18-AZ19</f>
        <v>0</v>
      </c>
      <c r="BA50" s="36" t="n">
        <f aca="false">BA14-BA18-BA19</f>
        <v>0</v>
      </c>
      <c r="BB50" s="36" t="n">
        <f aca="false">BB14-BB18-BB19</f>
        <v>0</v>
      </c>
      <c r="BC50" s="36" t="n">
        <f aca="false">BC14-BC18-BC19</f>
        <v>0</v>
      </c>
      <c r="BD50" s="36" t="n">
        <f aca="false">BD14-BD18-BD19</f>
        <v>0</v>
      </c>
      <c r="BE50" s="36" t="n">
        <f aca="false">BE14-BE18-BE19</f>
        <v>0</v>
      </c>
      <c r="BF50" s="36" t="n">
        <f aca="false">BF14-BF18-BF19</f>
        <v>0</v>
      </c>
      <c r="BG50" s="36" t="n">
        <f aca="false">BG14-BG18-BG19</f>
        <v>0</v>
      </c>
      <c r="BH50" s="36" t="n">
        <f aca="false">BH14-BH18-BH19</f>
        <v>0</v>
      </c>
      <c r="BI50" s="36" t="n">
        <f aca="false">BI14-BI18-BI19</f>
        <v>0</v>
      </c>
      <c r="BJ50" s="36" t="n">
        <f aca="false">BJ14-BJ18-BJ19</f>
        <v>0</v>
      </c>
      <c r="BK50" s="36" t="n">
        <f aca="false">BK14-BK18-BK19</f>
        <v>0</v>
      </c>
      <c r="BL50" s="36" t="n">
        <f aca="false">BL14-BL18-BL19</f>
        <v>0</v>
      </c>
      <c r="BM50" s="36" t="n">
        <f aca="false">BM14-BM18-BM19</f>
        <v>0</v>
      </c>
      <c r="BN50" s="36" t="n">
        <f aca="false">BN14-BN18-BN19</f>
        <v>0</v>
      </c>
      <c r="BO50" s="36" t="n">
        <f aca="false">BO14-BO18-BO19</f>
        <v>0</v>
      </c>
      <c r="BP50" s="36" t="n">
        <f aca="false">BP14-BP18-BP19</f>
        <v>0</v>
      </c>
      <c r="BQ50" s="36" t="n">
        <f aca="false">BQ14-BQ18-BQ19</f>
        <v>0</v>
      </c>
      <c r="BR50" s="36" t="n">
        <f aca="false">BR14-BR18-BR19</f>
        <v>0</v>
      </c>
      <c r="BS50" s="36" t="n">
        <f aca="false">BS14-BS18-BS19</f>
        <v>0</v>
      </c>
      <c r="BT50" s="36" t="n">
        <f aca="false">BT14-BT18-BT19</f>
        <v>0</v>
      </c>
      <c r="BU50" s="36" t="n">
        <f aca="false">BU14-BU18-BU19</f>
        <v>0</v>
      </c>
      <c r="BV50" s="36" t="n">
        <f aca="false">BV14-BV18-BV19</f>
        <v>0</v>
      </c>
      <c r="BW50" s="36" t="n">
        <f aca="false">BW14-BW18-BW19</f>
        <v>0</v>
      </c>
      <c r="BX50" s="36" t="n">
        <f aca="false">BX14-BX18-BX19</f>
        <v>0</v>
      </c>
      <c r="BY50" s="36" t="n">
        <f aca="false">BY14-BY18-BY19</f>
        <v>0</v>
      </c>
      <c r="BZ50" s="36" t="n">
        <f aca="false">BZ14-BZ18-BZ19</f>
        <v>0</v>
      </c>
      <c r="CA50" s="36" t="n">
        <f aca="false">CA14-CA18-CA19</f>
        <v>0</v>
      </c>
      <c r="CB50" s="36" t="n">
        <f aca="false">CB14-CB18-CB19</f>
        <v>0</v>
      </c>
      <c r="CC50" s="36" t="n">
        <f aca="false">CC14-CC18-CC19</f>
        <v>0</v>
      </c>
      <c r="CD50" s="36" t="n">
        <f aca="false">CD14-CD18-CD19</f>
        <v>0</v>
      </c>
      <c r="CE50" s="36" t="n">
        <f aca="false">CE14-CE18-CE19</f>
        <v>0</v>
      </c>
      <c r="CF50" s="35"/>
    </row>
    <row r="51" s="37" customFormat="true" ht="15" hidden="false" customHeight="true" outlineLevel="0" collapsed="false">
      <c r="A51" s="24" t="s">
        <v>1274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 t="s">
        <v>1275</v>
      </c>
      <c r="P51" s="24"/>
      <c r="Q51" s="24"/>
      <c r="R51" s="24"/>
      <c r="S51" s="24"/>
      <c r="T51" s="24"/>
      <c r="U51" s="24" t="n">
        <v>19</v>
      </c>
      <c r="V51" s="24" t="s">
        <v>160</v>
      </c>
      <c r="W51" s="24" t="s">
        <v>781</v>
      </c>
      <c r="X51" s="24" t="s">
        <v>162</v>
      </c>
      <c r="Y51" s="24"/>
      <c r="Z51" s="24" t="s">
        <v>746</v>
      </c>
      <c r="AA51" s="24" t="s">
        <v>1018</v>
      </c>
      <c r="AB51" s="36" t="n">
        <f aca="false">AB21+AB22+AB23+AB24-AB25</f>
        <v>0</v>
      </c>
      <c r="AC51" s="36" t="n">
        <f aca="false">AC21+AC22+AC23+AC24-AC25</f>
        <v>0</v>
      </c>
      <c r="AD51" s="36" t="n">
        <f aca="false">AD21+AD22+AD23+AD24-AD25</f>
        <v>0</v>
      </c>
      <c r="AE51" s="36" t="n">
        <f aca="false">AE21+AE22+AE23+AE24-AE25</f>
        <v>0</v>
      </c>
      <c r="AF51" s="36" t="n">
        <f aca="false">AF21+AF22+AF23+AF24-AF25</f>
        <v>0</v>
      </c>
      <c r="AG51" s="36" t="n">
        <f aca="false">AG21+AG22+AG23+AG24-AG25</f>
        <v>0</v>
      </c>
      <c r="AH51" s="36" t="n">
        <f aca="false">AH21+AH22+AH23+AH24-AH25</f>
        <v>0</v>
      </c>
      <c r="AI51" s="36" t="n">
        <f aca="false">AI21+AI22+AI23+AI24-AI25</f>
        <v>0</v>
      </c>
      <c r="AJ51" s="36" t="n">
        <f aca="false">AJ21+AJ22+AJ23+AJ24-AJ25</f>
        <v>0</v>
      </c>
      <c r="AK51" s="36" t="n">
        <f aca="false">AK21+AK22+AK23+AK24-AK25</f>
        <v>0</v>
      </c>
      <c r="AL51" s="36" t="n">
        <f aca="false">AL21+AL22+AL23+AL24-AL25</f>
        <v>0</v>
      </c>
      <c r="AM51" s="36" t="n">
        <f aca="false">AM21+AM22+AM23+AM24-AM25</f>
        <v>0</v>
      </c>
      <c r="AN51" s="36" t="n">
        <f aca="false">AN21+AN22+AN23+AN24-AN25</f>
        <v>0</v>
      </c>
      <c r="AO51" s="36" t="n">
        <f aca="false">AO21+AO22+AO23+AO24-AO25</f>
        <v>0</v>
      </c>
      <c r="AP51" s="36" t="n">
        <f aca="false">AP21+AP22+AP23+AP24-AP25</f>
        <v>0</v>
      </c>
      <c r="AQ51" s="36" t="n">
        <f aca="false">AQ21+AQ22+AQ23+AQ24-AQ25</f>
        <v>0</v>
      </c>
      <c r="AR51" s="36" t="n">
        <f aca="false">AR21+AR22+AR23+AR24-AR25</f>
        <v>0</v>
      </c>
      <c r="AS51" s="36" t="n">
        <f aca="false">AS21+AS22+AS23+AS24-AS25</f>
        <v>0</v>
      </c>
      <c r="AT51" s="36" t="n">
        <f aca="false">AT21+AT22+AT23+AT24-AT25</f>
        <v>0</v>
      </c>
      <c r="AU51" s="36" t="n">
        <f aca="false">AU21+AU22+AU23+AU24-AU25</f>
        <v>0</v>
      </c>
      <c r="AV51" s="36" t="n">
        <f aca="false">AV21+AV22+AV23+AV24-AV25</f>
        <v>0</v>
      </c>
      <c r="AW51" s="36" t="n">
        <f aca="false">AW21+AW22+AW23+AW24-AW25</f>
        <v>0</v>
      </c>
      <c r="AX51" s="36" t="n">
        <f aca="false">AX21+AX22+AX23+AX24-AX25</f>
        <v>0</v>
      </c>
      <c r="AY51" s="36" t="n">
        <f aca="false">AY21+AY22+AY23+AY24-AY25</f>
        <v>0</v>
      </c>
      <c r="AZ51" s="36" t="n">
        <f aca="false">AZ21+AZ22+AZ23+AZ24-AZ25</f>
        <v>0</v>
      </c>
      <c r="BA51" s="36" t="n">
        <f aca="false">BA21+BA22+BA23+BA24-BA25</f>
        <v>0</v>
      </c>
      <c r="BB51" s="36" t="n">
        <f aca="false">BB21+BB22+BB23+BB24-BB25</f>
        <v>0</v>
      </c>
      <c r="BC51" s="36" t="n">
        <f aca="false">BC21+BC22+BC23+BC24-BC25</f>
        <v>0</v>
      </c>
      <c r="BD51" s="36" t="n">
        <f aca="false">BD21+BD22+BD23+BD24-BD25</f>
        <v>0</v>
      </c>
      <c r="BE51" s="36" t="n">
        <f aca="false">BE21+BE22+BE23+BE24-BE25</f>
        <v>0</v>
      </c>
      <c r="BF51" s="36" t="n">
        <f aca="false">BF21+BF22+BF23+BF24-BF25</f>
        <v>0</v>
      </c>
      <c r="BG51" s="36" t="n">
        <f aca="false">BG21+BG22+BG23+BG24-BG25</f>
        <v>0</v>
      </c>
      <c r="BH51" s="36" t="n">
        <f aca="false">BH21+BH22+BH23+BH24-BH25</f>
        <v>0</v>
      </c>
      <c r="BI51" s="36" t="n">
        <f aca="false">BI21+BI22+BI23+BI24-BI25</f>
        <v>0</v>
      </c>
      <c r="BJ51" s="36" t="n">
        <f aca="false">BJ21+BJ22+BJ23+BJ24-BJ25</f>
        <v>0</v>
      </c>
      <c r="BK51" s="36" t="n">
        <f aca="false">BK21+BK22+BK23+BK24-BK25</f>
        <v>0</v>
      </c>
      <c r="BL51" s="36" t="n">
        <f aca="false">BL21+BL22+BL23+BL24-BL25</f>
        <v>0</v>
      </c>
      <c r="BM51" s="36" t="n">
        <f aca="false">BM21+BM22+BM23+BM24-BM25</f>
        <v>0</v>
      </c>
      <c r="BN51" s="36" t="n">
        <f aca="false">BN21+BN22+BN23+BN24-BN25</f>
        <v>0</v>
      </c>
      <c r="BO51" s="36" t="n">
        <f aca="false">BO21+BO22+BO23+BO24-BO25</f>
        <v>0</v>
      </c>
      <c r="BP51" s="36" t="n">
        <f aca="false">BP21+BP22+BP23+BP24-BP25</f>
        <v>0</v>
      </c>
      <c r="BQ51" s="36" t="n">
        <f aca="false">BQ21+BQ22+BQ23+BQ24-BQ25</f>
        <v>0</v>
      </c>
      <c r="BR51" s="36" t="n">
        <f aca="false">BR21+BR22+BR23+BR24-BR25</f>
        <v>0</v>
      </c>
      <c r="BS51" s="36" t="n">
        <f aca="false">BS21+BS22+BS23+BS24-BS25</f>
        <v>0</v>
      </c>
      <c r="BT51" s="36" t="n">
        <f aca="false">BT21+BT22+BT23+BT24-BT25</f>
        <v>0</v>
      </c>
      <c r="BU51" s="36" t="n">
        <f aca="false">BU21+BU22+BU23+BU24-BU25</f>
        <v>0</v>
      </c>
      <c r="BV51" s="36" t="n">
        <f aca="false">BV21+BV22+BV23+BV24-BV25</f>
        <v>0</v>
      </c>
      <c r="BW51" s="36" t="n">
        <f aca="false">BW21+BW22+BW23-BW25</f>
        <v>0</v>
      </c>
      <c r="BX51" s="36" t="n">
        <f aca="false">BX21+BX22+BX23-BX25</f>
        <v>0</v>
      </c>
      <c r="BY51" s="35"/>
      <c r="BZ51" s="35"/>
      <c r="CA51" s="35"/>
      <c r="CB51" s="35"/>
      <c r="CC51" s="35"/>
      <c r="CD51" s="35"/>
      <c r="CE51" s="35"/>
      <c r="CF51" s="35"/>
    </row>
    <row r="52" s="37" customFormat="true" ht="15" hidden="false" customHeight="true" outlineLevel="0" collapsed="false">
      <c r="A52" s="24" t="s">
        <v>1276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 t="s">
        <v>1277</v>
      </c>
      <c r="P52" s="24"/>
      <c r="Q52" s="24"/>
      <c r="R52" s="24"/>
      <c r="S52" s="24"/>
      <c r="T52" s="24"/>
      <c r="U52" s="24" t="n">
        <v>19</v>
      </c>
      <c r="V52" s="24" t="s">
        <v>160</v>
      </c>
      <c r="W52" s="24" t="s">
        <v>781</v>
      </c>
      <c r="X52" s="24" t="s">
        <v>162</v>
      </c>
      <c r="Y52" s="24"/>
      <c r="Z52" s="24" t="s">
        <v>746</v>
      </c>
      <c r="AA52" s="24" t="s">
        <v>1278</v>
      </c>
      <c r="AB52" s="36" t="n">
        <f aca="false">AB19-AB25-AB26</f>
        <v>0</v>
      </c>
      <c r="AC52" s="36" t="n">
        <f aca="false">AC19-AC25-AC26</f>
        <v>0</v>
      </c>
      <c r="AD52" s="36" t="n">
        <f aca="false">AD19-AD25-AD26</f>
        <v>-1.4210854715202E-013</v>
      </c>
      <c r="AE52" s="36" t="n">
        <f aca="false">AE19-AE25-AE26</f>
        <v>0</v>
      </c>
      <c r="AF52" s="36" t="n">
        <f aca="false">AF19-AF25-AF26</f>
        <v>0</v>
      </c>
      <c r="AG52" s="36" t="n">
        <f aca="false">AG19-AG25-AG26</f>
        <v>0</v>
      </c>
      <c r="AH52" s="36" t="n">
        <f aca="false">AH19-AH25-AH26</f>
        <v>-1.59872115546023E-013</v>
      </c>
      <c r="AI52" s="36" t="n">
        <f aca="false">AI19-AI25-AI26</f>
        <v>1.98951966012828E-013</v>
      </c>
      <c r="AJ52" s="36" t="n">
        <f aca="false">AJ19-AJ25-AJ26</f>
        <v>0</v>
      </c>
      <c r="AK52" s="36" t="n">
        <f aca="false">AK19-AK25-AK26</f>
        <v>0</v>
      </c>
      <c r="AL52" s="36" t="n">
        <f aca="false">AL19-AL25-AL26</f>
        <v>0</v>
      </c>
      <c r="AM52" s="36" t="n">
        <f aca="false">AM19-AM25-AM26</f>
        <v>0</v>
      </c>
      <c r="AN52" s="36" t="n">
        <f aca="false">AN19-AN25-AN26</f>
        <v>-1.69197988952874E-013</v>
      </c>
      <c r="AO52" s="36" t="n">
        <f aca="false">AO19-AO25-AO26</f>
        <v>0</v>
      </c>
      <c r="AP52" s="36" t="n">
        <f aca="false">AP19-AP25-AP26</f>
        <v>0</v>
      </c>
      <c r="AQ52" s="36" t="n">
        <f aca="false">AQ19-AQ25-AQ26</f>
        <v>0</v>
      </c>
      <c r="AR52" s="36" t="n">
        <f aca="false">AR19-AR25-AR26</f>
        <v>0</v>
      </c>
      <c r="AS52" s="36" t="n">
        <f aca="false">AS19-AS25-AS26</f>
        <v>0</v>
      </c>
      <c r="AT52" s="36" t="n">
        <f aca="false">AT19-AT25-AT26</f>
        <v>0</v>
      </c>
      <c r="AU52" s="36" t="n">
        <f aca="false">AU19-AU25-AU26</f>
        <v>0</v>
      </c>
      <c r="AV52" s="36" t="n">
        <f aca="false">AV19-AV25-AV26</f>
        <v>0</v>
      </c>
      <c r="AW52" s="36" t="n">
        <f aca="false">AW19-AW25-AW26</f>
        <v>0</v>
      </c>
      <c r="AX52" s="36" t="n">
        <f aca="false">AX19-AX25-AX26</f>
        <v>0</v>
      </c>
      <c r="AY52" s="36" t="n">
        <f aca="false">AY19-AY25-AY26</f>
        <v>0</v>
      </c>
      <c r="AZ52" s="36" t="n">
        <f aca="false">AZ19-AZ25-AZ26</f>
        <v>0</v>
      </c>
      <c r="BA52" s="36" t="n">
        <f aca="false">BA19-BA25-BA26</f>
        <v>0</v>
      </c>
      <c r="BB52" s="36" t="n">
        <f aca="false">BB19-BB25-BB26</f>
        <v>0</v>
      </c>
      <c r="BC52" s="36" t="n">
        <f aca="false">BC19-BC25-BC26</f>
        <v>0</v>
      </c>
      <c r="BD52" s="36" t="n">
        <f aca="false">BD19-BD25-BD26</f>
        <v>0</v>
      </c>
      <c r="BE52" s="36" t="n">
        <f aca="false">BE19-BE25-BE26</f>
        <v>0</v>
      </c>
      <c r="BF52" s="36" t="n">
        <f aca="false">BF19-BF25-BF26</f>
        <v>0</v>
      </c>
      <c r="BG52" s="36" t="n">
        <f aca="false">BG19-BG25-BG26</f>
        <v>0</v>
      </c>
      <c r="BH52" s="36" t="n">
        <f aca="false">BH19-BH25-BH26</f>
        <v>0</v>
      </c>
      <c r="BI52" s="36" t="n">
        <f aca="false">BI19-BI25-BI26</f>
        <v>0</v>
      </c>
      <c r="BJ52" s="36" t="n">
        <f aca="false">BJ19-BJ25-BJ26</f>
        <v>0</v>
      </c>
      <c r="BK52" s="36" t="n">
        <f aca="false">BK19-BK25-BK26</f>
        <v>0</v>
      </c>
      <c r="BL52" s="36" t="n">
        <f aca="false">BL19-BL25-BL26</f>
        <v>-5.82645043323282E-013</v>
      </c>
      <c r="BM52" s="36" t="n">
        <f aca="false">BM19-BM25-BM26</f>
        <v>0</v>
      </c>
      <c r="BN52" s="36" t="n">
        <f aca="false">BN19-BN25-BN26</f>
        <v>0</v>
      </c>
      <c r="BO52" s="36" t="n">
        <f aca="false">BO19-BO25-BO26</f>
        <v>0</v>
      </c>
      <c r="BP52" s="36" t="n">
        <f aca="false">BP19-BP25-BP26</f>
        <v>0</v>
      </c>
      <c r="BQ52" s="36" t="n">
        <f aca="false">BQ19-BQ25-BQ26</f>
        <v>0</v>
      </c>
      <c r="BR52" s="36" t="n">
        <f aca="false">BR19-BR25-BR26</f>
        <v>0</v>
      </c>
      <c r="BS52" s="36" t="n">
        <f aca="false">BS19-BS25-BS26</f>
        <v>0</v>
      </c>
      <c r="BT52" s="36" t="n">
        <f aca="false">BT19-BT25-BT26</f>
        <v>0</v>
      </c>
      <c r="BU52" s="36" t="n">
        <f aca="false">BU19-BU25-BU26</f>
        <v>0</v>
      </c>
      <c r="BV52" s="36" t="n">
        <f aca="false">BV19-BV25-BV26</f>
        <v>0</v>
      </c>
      <c r="BW52" s="36" t="n">
        <f aca="false">BW19-BW25-BW26</f>
        <v>0</v>
      </c>
      <c r="BX52" s="36" t="n">
        <f aca="false">BX19-BX25-BX26</f>
        <v>0</v>
      </c>
      <c r="BY52" s="35"/>
      <c r="BZ52" s="35"/>
      <c r="CA52" s="35"/>
      <c r="CB52" s="35"/>
      <c r="CC52" s="35"/>
      <c r="CD52" s="35"/>
      <c r="CE52" s="35"/>
      <c r="CF52" s="35"/>
    </row>
    <row r="53" s="37" customFormat="true" ht="15" hidden="false" customHeight="true" outlineLevel="0" collapsed="false">
      <c r="A53" s="24" t="s">
        <v>1279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 t="s">
        <v>1280</v>
      </c>
      <c r="P53" s="24"/>
      <c r="Q53" s="24"/>
      <c r="R53" s="24"/>
      <c r="S53" s="24"/>
      <c r="T53" s="24"/>
      <c r="U53" s="24" t="n">
        <v>19</v>
      </c>
      <c r="V53" s="24" t="s">
        <v>160</v>
      </c>
      <c r="W53" s="24" t="s">
        <v>781</v>
      </c>
      <c r="X53" s="24" t="s">
        <v>162</v>
      </c>
      <c r="Y53" s="24"/>
      <c r="Z53" s="24" t="s">
        <v>746</v>
      </c>
      <c r="AA53" s="24" t="s">
        <v>1281</v>
      </c>
      <c r="AB53" s="36" t="n">
        <f aca="false">AB26+AB27+AB28+AB32+AB30+AB29-AB33</f>
        <v>0</v>
      </c>
      <c r="AC53" s="36" t="n">
        <f aca="false">AC26+AC27+AC28+AC32+AC30+AC29-AC33</f>
        <v>0</v>
      </c>
      <c r="AD53" s="36" t="n">
        <f aca="false">AD26+AD27+AD28+AD32+AD30+AD29-AD33</f>
        <v>0</v>
      </c>
      <c r="AE53" s="36" t="n">
        <f aca="false">AE26+AE27+AE28+AE32+AE30+AE29-AE33</f>
        <v>0</v>
      </c>
      <c r="AF53" s="36" t="n">
        <f aca="false">AF26+AF27+AF28+AF32+AF30+AF29-AF33</f>
        <v>0</v>
      </c>
      <c r="AG53" s="36" t="n">
        <f aca="false">AG26+AG27+AG28+AG32+AG30+AG29-AG33</f>
        <v>0</v>
      </c>
      <c r="AH53" s="36" t="n">
        <f aca="false">AH26+AH27+AH28+AH32+AH30+AH29-AH33</f>
        <v>0</v>
      </c>
      <c r="AI53" s="36" t="n">
        <f aca="false">AI26+AI27+AI28+AI32+AI30+AI29-AI33</f>
        <v>0</v>
      </c>
      <c r="AJ53" s="36" t="n">
        <f aca="false">AJ26+AJ27+AJ28+AJ32+AJ30+AJ29-AJ33</f>
        <v>0</v>
      </c>
      <c r="AK53" s="36" t="n">
        <f aca="false">AK26+AK27+AK28+AK32+AK30+AK29-AK33</f>
        <v>0</v>
      </c>
      <c r="AL53" s="36" t="n">
        <f aca="false">AL26+AL27+AL28+AL32+AL30+AL29-AL33</f>
        <v>0</v>
      </c>
      <c r="AM53" s="36" t="n">
        <f aca="false">AM26+AM27+AM28+AM32+AM30+AM29-AM33</f>
        <v>0</v>
      </c>
      <c r="AN53" s="36" t="n">
        <f aca="false">AN26+AN27+AN28+AN32+AN30+AN29-AN33</f>
        <v>0</v>
      </c>
      <c r="AO53" s="36" t="n">
        <f aca="false">AO26+AO27+AO28+AO32+AO30+AO29-AO33</f>
        <v>0</v>
      </c>
      <c r="AP53" s="36" t="n">
        <f aca="false">AP26+AP27+AP28+AP32+AP30+AP29-AP33</f>
        <v>0</v>
      </c>
      <c r="AQ53" s="36" t="n">
        <f aca="false">AQ26+AQ27+AQ28+AQ32+AQ30+AQ29-AQ33</f>
        <v>0</v>
      </c>
      <c r="AR53" s="36" t="n">
        <f aca="false">AR26+AR27+AR28+AR32+AR30+AR29-AR33</f>
        <v>0</v>
      </c>
      <c r="AS53" s="36" t="n">
        <f aca="false">AS26+AS27+AS28+AS32+AS30+AS29-AS33</f>
        <v>0</v>
      </c>
      <c r="AT53" s="36" t="n">
        <f aca="false">AT26+AT27+AT28+AT32+AT30+AT29-AT33</f>
        <v>0</v>
      </c>
      <c r="AU53" s="36" t="n">
        <f aca="false">AU26+AU27+AU28+AU32+AU30+AU29-AU33</f>
        <v>0</v>
      </c>
      <c r="AV53" s="36" t="n">
        <f aca="false">AV26+AV27+AV28+AV32+AV30+AV29-AV33</f>
        <v>0</v>
      </c>
      <c r="AW53" s="36" t="n">
        <f aca="false">AW26+AW27+AW28+AW32+AW30+AW29-AW33</f>
        <v>0</v>
      </c>
      <c r="AX53" s="36" t="n">
        <f aca="false">AX26+AX27+AX28+AX32+AX30+AX29-AX33</f>
        <v>0</v>
      </c>
      <c r="AY53" s="36" t="n">
        <f aca="false">AY26+AY27+AY28+AY32+AY30+AY29-AY33</f>
        <v>0</v>
      </c>
      <c r="AZ53" s="36" t="n">
        <f aca="false">AZ26+AZ27+AZ28+AZ32+AZ30+AZ29-AZ33</f>
        <v>0</v>
      </c>
      <c r="BA53" s="36" t="n">
        <f aca="false">BA26+BA27+BA28+BA32+BA30+BA29-BA33</f>
        <v>0</v>
      </c>
      <c r="BB53" s="36" t="n">
        <f aca="false">BB26+BB27+BB28+BB32+BB30+BB29-BB33</f>
        <v>0</v>
      </c>
      <c r="BC53" s="36" t="n">
        <f aca="false">BC26+BC27+BC28+BC32+BC30+BC29-BC33</f>
        <v>0</v>
      </c>
      <c r="BD53" s="36" t="n">
        <f aca="false">BD26+BD27+BD28+BD32+BD30+BD29-BD33</f>
        <v>0</v>
      </c>
      <c r="BE53" s="36" t="n">
        <f aca="false">BE26+BE27+BE28+BE32+BE30+BE29-BE33</f>
        <v>0</v>
      </c>
      <c r="BF53" s="36" t="n">
        <f aca="false">BF26+BF27+BF28+BF32+BF30+BF29-BF33</f>
        <v>0</v>
      </c>
      <c r="BG53" s="36" t="n">
        <f aca="false">BG26+BG27+BG28+BG32+BG30+BG29-BG33</f>
        <v>0</v>
      </c>
      <c r="BH53" s="36" t="n">
        <f aca="false">BH26+BH27+BH28+BH32+BH30+BH29-BH33</f>
        <v>0</v>
      </c>
      <c r="BI53" s="36" t="n">
        <f aca="false">BI26+BI27+BI28+BI32+BI30+BI29-BI33</f>
        <v>0</v>
      </c>
      <c r="BJ53" s="36" t="n">
        <f aca="false">BJ26+BJ27+BJ28+BJ32+BJ30+BJ29-BJ33</f>
        <v>0</v>
      </c>
      <c r="BK53" s="36" t="n">
        <f aca="false">BK26+BK27+BK28+BK32+BK30+BK29-BK33</f>
        <v>0</v>
      </c>
      <c r="BL53" s="36" t="n">
        <f aca="false">BL26+BL27+BL28+BL32+BL30+BL29-BL33</f>
        <v>0</v>
      </c>
      <c r="BM53" s="36" t="n">
        <f aca="false">BM26+BM27+BM28+BM32+BM30+BM29-BM33</f>
        <v>0</v>
      </c>
      <c r="BN53" s="36" t="n">
        <f aca="false">BN26+BN27+BN28+BN32+BN30+BN29-BN33</f>
        <v>0</v>
      </c>
      <c r="BO53" s="36" t="n">
        <f aca="false">BO26+BO27+BO28+BO32+BO30+BO29-BO33</f>
        <v>0</v>
      </c>
      <c r="BP53" s="36" t="n">
        <f aca="false">BP26+BP27+BP28+BP32+BP30+BP29-BP33</f>
        <v>0</v>
      </c>
      <c r="BQ53" s="36" t="n">
        <f aca="false">BQ26+BQ27+BQ28+BQ32+BQ30+BQ29-BQ33</f>
        <v>0</v>
      </c>
      <c r="BR53" s="36" t="n">
        <f aca="false">BR26+BR27+BR28+BR32+BR30+BR29-BR33</f>
        <v>0</v>
      </c>
      <c r="BS53" s="36" t="n">
        <f aca="false">BS26+BS27+BS28+BS32+BS30+BS29-BS33</f>
        <v>0</v>
      </c>
      <c r="BT53" s="36" t="n">
        <f aca="false">BT26+BT27+BT28+BT32+BT30+BT29-BT33</f>
        <v>0</v>
      </c>
      <c r="BU53" s="36" t="n">
        <f aca="false">BU26+BU27+BU28+BU32+BU30+BU29-BU33</f>
        <v>0</v>
      </c>
      <c r="BV53" s="36" t="n">
        <f aca="false">BV26+BV27+BV28+BV32+BV30+BV29-BV33</f>
        <v>0</v>
      </c>
      <c r="BW53" s="36" t="n">
        <f aca="false">BW26+BW27+BW28+BW32+BW30+BW29-BW33</f>
        <v>0</v>
      </c>
      <c r="BX53" s="36" t="n">
        <f aca="false">BX26+BX27+BX28+BX32+BX30+BX29-BX33</f>
        <v>0</v>
      </c>
      <c r="BY53" s="36" t="n">
        <f aca="false">BY26+BY27+BY28+BY32+BY30+BY29-BY33</f>
        <v>0</v>
      </c>
      <c r="BZ53" s="36" t="n">
        <f aca="false">BZ26+BZ27+BZ28+BZ32+BZ30+BZ29-BZ33</f>
        <v>0</v>
      </c>
      <c r="CA53" s="36" t="n">
        <f aca="false">CA26+CA27+CA28+CA32+CA30+CA29-CA33</f>
        <v>0</v>
      </c>
      <c r="CB53" s="36" t="n">
        <f aca="false">CB26+CB27+CB28+CB32+CB30+CB29-CB33</f>
        <v>0</v>
      </c>
      <c r="CC53" s="35"/>
      <c r="CD53" s="35"/>
      <c r="CE53" s="35"/>
      <c r="CF53" s="35"/>
    </row>
    <row r="54" s="37" customFormat="true" ht="15" hidden="false" customHeight="true" outlineLevel="0" collapsed="false">
      <c r="A54" s="24" t="s">
        <v>1282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 t="s">
        <v>1283</v>
      </c>
      <c r="P54" s="24"/>
      <c r="Q54" s="24"/>
      <c r="R54" s="24"/>
      <c r="S54" s="24"/>
      <c r="T54" s="24"/>
      <c r="U54" s="24" t="n">
        <v>19</v>
      </c>
      <c r="V54" s="24" t="s">
        <v>160</v>
      </c>
      <c r="W54" s="24" t="s">
        <v>781</v>
      </c>
      <c r="X54" s="24" t="s">
        <v>162</v>
      </c>
      <c r="Y54" s="24"/>
      <c r="Z54" s="24" t="s">
        <v>746</v>
      </c>
      <c r="AA54" s="24" t="s">
        <v>1284</v>
      </c>
      <c r="AB54" s="36" t="n">
        <f aca="false">AB33+AB34-AB35</f>
        <v>0</v>
      </c>
      <c r="AC54" s="36" t="n">
        <f aca="false">AC33+AC34-AC35</f>
        <v>0</v>
      </c>
      <c r="AD54" s="36" t="n">
        <f aca="false">AD33+AD34-AD35</f>
        <v>0</v>
      </c>
      <c r="AE54" s="36" t="n">
        <f aca="false">AE33+AE34-AE35</f>
        <v>0</v>
      </c>
      <c r="AF54" s="36" t="n">
        <f aca="false">AF33+AF34-AF35</f>
        <v>0</v>
      </c>
      <c r="AG54" s="36" t="n">
        <f aca="false">AG33+AG34-AG35</f>
        <v>0</v>
      </c>
      <c r="AH54" s="36" t="n">
        <f aca="false">AH33+AH34-AH35</f>
        <v>0</v>
      </c>
      <c r="AI54" s="36" t="n">
        <f aca="false">AI33+AI34-AI35</f>
        <v>0</v>
      </c>
      <c r="AJ54" s="36" t="n">
        <f aca="false">AJ33+AJ34-AJ35</f>
        <v>0</v>
      </c>
      <c r="AK54" s="36" t="n">
        <f aca="false">AK33+AK34-AK35</f>
        <v>0</v>
      </c>
      <c r="AL54" s="36" t="n">
        <f aca="false">AL33+AL34-AL35</f>
        <v>0</v>
      </c>
      <c r="AM54" s="36" t="n">
        <f aca="false">AM33+AM34-AM35</f>
        <v>0</v>
      </c>
      <c r="AN54" s="36" t="n">
        <f aca="false">AN33+AN34-AN35</f>
        <v>0</v>
      </c>
      <c r="AO54" s="36" t="n">
        <f aca="false">AO33+AO34-AO35</f>
        <v>0</v>
      </c>
      <c r="AP54" s="36" t="n">
        <f aca="false">AP33+AP34-AP35</f>
        <v>0</v>
      </c>
      <c r="AQ54" s="36" t="n">
        <f aca="false">AQ33+AQ34-AQ35</f>
        <v>0</v>
      </c>
      <c r="AR54" s="36" t="n">
        <f aca="false">AR33+AR34-AR35</f>
        <v>0</v>
      </c>
      <c r="AS54" s="36" t="n">
        <f aca="false">AS33+AS34-AS35</f>
        <v>0</v>
      </c>
      <c r="AT54" s="36" t="n">
        <f aca="false">AT33+AT34-AT35</f>
        <v>0</v>
      </c>
      <c r="AU54" s="36" t="n">
        <f aca="false">AU33+AU34-AU35</f>
        <v>0</v>
      </c>
      <c r="AV54" s="36" t="n">
        <f aca="false">AV33+AV34-AV35</f>
        <v>0</v>
      </c>
      <c r="AW54" s="36" t="n">
        <f aca="false">AW33+AW34-AW35</f>
        <v>0</v>
      </c>
      <c r="AX54" s="36" t="n">
        <f aca="false">AX33+AX34-AX35</f>
        <v>0</v>
      </c>
      <c r="AY54" s="36" t="n">
        <f aca="false">AY33+AY34-AY35</f>
        <v>0</v>
      </c>
      <c r="AZ54" s="36" t="n">
        <f aca="false">AZ33+AZ34-AZ35</f>
        <v>0</v>
      </c>
      <c r="BA54" s="36" t="n">
        <f aca="false">BA33+BA34-BA35</f>
        <v>0</v>
      </c>
      <c r="BB54" s="36" t="n">
        <f aca="false">BB33+BB34-BB35</f>
        <v>0</v>
      </c>
      <c r="BC54" s="36" t="n">
        <f aca="false">BC33+BC34-BC35</f>
        <v>0</v>
      </c>
      <c r="BD54" s="36" t="n">
        <f aca="false">BD33+BD34-BD35</f>
        <v>0</v>
      </c>
      <c r="BE54" s="36" t="n">
        <f aca="false">BE33+BE34-BE35</f>
        <v>0</v>
      </c>
      <c r="BF54" s="36" t="n">
        <f aca="false">BF33+BF34-BF35</f>
        <v>0</v>
      </c>
      <c r="BG54" s="36" t="n">
        <f aca="false">BG33+BG34-BG35</f>
        <v>0</v>
      </c>
      <c r="BH54" s="36" t="n">
        <f aca="false">BH33+BH34-BH35</f>
        <v>0</v>
      </c>
      <c r="BI54" s="36" t="n">
        <f aca="false">BI33+BI34-BI35</f>
        <v>0</v>
      </c>
      <c r="BJ54" s="36" t="n">
        <f aca="false">BJ33+BJ34-BJ35</f>
        <v>0</v>
      </c>
      <c r="BK54" s="36" t="n">
        <f aca="false">BK33+BK34-BK35</f>
        <v>0</v>
      </c>
      <c r="BL54" s="36" t="n">
        <f aca="false">BL33+BL34-BL35</f>
        <v>0</v>
      </c>
      <c r="BM54" s="36" t="n">
        <f aca="false">BM33+BM34-BM35</f>
        <v>0</v>
      </c>
      <c r="BN54" s="36" t="n">
        <f aca="false">BN33+BN34-BN35</f>
        <v>0</v>
      </c>
      <c r="BO54" s="36" t="n">
        <f aca="false">BO33+BO34-BO35</f>
        <v>0</v>
      </c>
      <c r="BP54" s="36" t="n">
        <f aca="false">BP33+BP34-BP35</f>
        <v>0</v>
      </c>
      <c r="BQ54" s="36" t="n">
        <f aca="false">BQ33+BQ34-BQ35</f>
        <v>0</v>
      </c>
      <c r="BR54" s="36" t="n">
        <f aca="false">BR33+BR34-BR35</f>
        <v>0</v>
      </c>
      <c r="BS54" s="36" t="n">
        <f aca="false">BS33+BS34-BS35</f>
        <v>0</v>
      </c>
      <c r="BT54" s="36" t="n">
        <f aca="false">BT33+BT34-BT35</f>
        <v>0</v>
      </c>
      <c r="BU54" s="36" t="n">
        <f aca="false">BU33+BU34-BU35</f>
        <v>0</v>
      </c>
      <c r="BV54" s="36" t="n">
        <f aca="false">BV33+BV34-BV35</f>
        <v>0</v>
      </c>
      <c r="BW54" s="36" t="n">
        <f aca="false">BW33+BW34-BW35</f>
        <v>0</v>
      </c>
      <c r="BX54" s="36" t="n">
        <f aca="false">BX33+BX34-BX35</f>
        <v>0</v>
      </c>
      <c r="BY54" s="35"/>
      <c r="BZ54" s="35"/>
      <c r="CA54" s="35"/>
      <c r="CB54" s="35"/>
      <c r="CC54" s="35"/>
      <c r="CD54" s="35"/>
      <c r="CE54" s="35"/>
      <c r="CF54" s="35"/>
    </row>
    <row r="55" s="37" customFormat="true" ht="15" hidden="false" customHeight="true" outlineLevel="0" collapsed="false">
      <c r="A55" s="24" t="s">
        <v>1285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 t="s">
        <v>1286</v>
      </c>
      <c r="P55" s="24"/>
      <c r="Q55" s="24"/>
      <c r="R55" s="24"/>
      <c r="S55" s="24"/>
      <c r="T55" s="24"/>
      <c r="U55" s="24" t="n">
        <v>19</v>
      </c>
      <c r="V55" s="24" t="s">
        <v>1215</v>
      </c>
      <c r="W55" s="24" t="s">
        <v>781</v>
      </c>
      <c r="X55" s="24" t="s">
        <v>162</v>
      </c>
      <c r="Y55" s="24"/>
      <c r="Z55" s="24" t="s">
        <v>1216</v>
      </c>
      <c r="AA55" s="24" t="s">
        <v>1287</v>
      </c>
      <c r="AB55" s="36" t="n">
        <f aca="false">ROUND(AB35/AB38-AB36,2)</f>
        <v>0</v>
      </c>
      <c r="AC55" s="36" t="n">
        <f aca="false">ROUND(AC35/AC38-AC36,2)</f>
        <v>0</v>
      </c>
      <c r="AD55" s="36" t="n">
        <f aca="false">ROUND(AD35/AD38-AD36,2)</f>
        <v>-0</v>
      </c>
      <c r="AE55" s="36" t="n">
        <f aca="false">ROUND(AE35/AE38-AE36,2)</f>
        <v>-0</v>
      </c>
      <c r="AF55" s="36" t="n">
        <f aca="false">ROUND(AF35/AF38-AF36,2)</f>
        <v>-0</v>
      </c>
      <c r="AG55" s="36" t="n">
        <f aca="false">ROUND(AG35/AG38-AG36,2)</f>
        <v>-0</v>
      </c>
      <c r="AH55" s="36" t="n">
        <f aca="false">ROUND(AH35/AH38-AH36,2)</f>
        <v>-0</v>
      </c>
      <c r="AI55" s="36" t="n">
        <f aca="false">ROUND(AI35/AI38-AI36,2)</f>
        <v>0</v>
      </c>
      <c r="AJ55" s="36" t="n">
        <f aca="false">ROUND(AJ35/AJ38-AJ36,2)</f>
        <v>0</v>
      </c>
      <c r="AK55" s="36" t="n">
        <f aca="false">ROUND(AK35/AK38-AK36,2)</f>
        <v>-0</v>
      </c>
      <c r="AL55" s="36" t="n">
        <f aca="false">ROUND(AL35/AL38-AL36,2)</f>
        <v>-0</v>
      </c>
      <c r="AM55" s="36" t="n">
        <f aca="false">ROUND(AM35/AM38-AM36,2)</f>
        <v>-0</v>
      </c>
      <c r="AN55" s="36" t="n">
        <f aca="false">ROUND(AN35/AN38-AN36,2)</f>
        <v>-0</v>
      </c>
      <c r="AO55" s="36" t="n">
        <f aca="false">ROUND(AO35/AO38-AO36,2)</f>
        <v>-0</v>
      </c>
      <c r="AP55" s="36" t="n">
        <f aca="false">ROUND(AP35/AP38-AP36,2)</f>
        <v>-0</v>
      </c>
      <c r="AQ55" s="36" t="n">
        <f aca="false">ROUND(AQ35/AQ38-AQ36,2)</f>
        <v>0</v>
      </c>
      <c r="AR55" s="36" t="n">
        <f aca="false">ROUND(AR35/AR38-AR36,2)</f>
        <v>0</v>
      </c>
      <c r="AS55" s="36" t="n">
        <f aca="false">ROUND(AS35/AS38-AS36,2)</f>
        <v>-0</v>
      </c>
      <c r="AT55" s="36" t="n">
        <f aca="false">ROUND(AT35/AT38-AT36,2)</f>
        <v>0</v>
      </c>
      <c r="AU55" s="36" t="n">
        <f aca="false">ROUND(AU35/AU38-AU36,2)</f>
        <v>0</v>
      </c>
      <c r="AV55" s="36" t="n">
        <f aca="false">ROUND(AV35/AV38-AV36,2)</f>
        <v>0</v>
      </c>
      <c r="AW55" s="36" t="n">
        <f aca="false">ROUND(AW35/AW38-AW36,2)</f>
        <v>0</v>
      </c>
      <c r="AX55" s="36" t="n">
        <f aca="false">ROUND(AX35/AX38-AX36,2)</f>
        <v>-0</v>
      </c>
      <c r="AY55" s="36" t="n">
        <f aca="false">ROUND(AY35/AY38-AY36,2)</f>
        <v>0</v>
      </c>
      <c r="AZ55" s="36" t="n">
        <f aca="false">ROUND(AZ35/AZ38-AZ36,2)</f>
        <v>-0</v>
      </c>
      <c r="BA55" s="36" t="n">
        <f aca="false">ROUND(BA35/BA38-BA36,2)</f>
        <v>-0</v>
      </c>
      <c r="BB55" s="36" t="n">
        <f aca="false">ROUND(BB35/BB38-BB36,2)</f>
        <v>0</v>
      </c>
      <c r="BC55" s="36" t="n">
        <f aca="false">ROUND(BC35/BC38-BC36,2)</f>
        <v>0</v>
      </c>
      <c r="BD55" s="36" t="n">
        <f aca="false">ROUND(BD35/BD38-BD36,2)</f>
        <v>0</v>
      </c>
      <c r="BE55" s="36" t="n">
        <f aca="false">ROUND(BE35/BE38-BE36,2)</f>
        <v>-0</v>
      </c>
      <c r="BF55" s="36" t="n">
        <f aca="false">ROUND(BF35/BF38-BF36,2)</f>
        <v>-0</v>
      </c>
      <c r="BG55" s="36" t="n">
        <f aca="false">ROUND(BG35/BG38-BG36,2)</f>
        <v>0</v>
      </c>
      <c r="BH55" s="36" t="n">
        <f aca="false">ROUND(BH35/BH38-BH36,2)</f>
        <v>-0</v>
      </c>
      <c r="BI55" s="36" t="n">
        <f aca="false">ROUND(BI35/BI38-BI36,2)</f>
        <v>-0</v>
      </c>
      <c r="BJ55" s="36" t="n">
        <f aca="false">ROUND(BJ35/BJ38-BJ36,2)</f>
        <v>-0</v>
      </c>
      <c r="BK55" s="36" t="n">
        <f aca="false">ROUND(BK35/BK38-BK36,2)</f>
        <v>-0</v>
      </c>
      <c r="BL55" s="36" t="n">
        <f aca="false">ROUND(BL35/BL38-BL36,2)</f>
        <v>-0</v>
      </c>
      <c r="BM55" s="36" t="n">
        <f aca="false">ROUND(BM35/BM38-BM36,2)</f>
        <v>-0</v>
      </c>
      <c r="BN55" s="36" t="n">
        <f aca="false">ROUND(BN35/BN38-BN36,2)</f>
        <v>0</v>
      </c>
      <c r="BO55" s="36" t="n">
        <f aca="false">ROUND(BO35/BO38-BO36,2)</f>
        <v>-0</v>
      </c>
      <c r="BP55" s="36" t="n">
        <f aca="false">ROUND(BP35/BP38-BP36,2)</f>
        <v>-0</v>
      </c>
      <c r="BQ55" s="36" t="n">
        <f aca="false">ROUND(BQ35/BQ38-BQ36,2)</f>
        <v>0</v>
      </c>
      <c r="BR55" s="36" t="n">
        <f aca="false">ROUND(BR35/BR38-BR36,2)</f>
        <v>0</v>
      </c>
      <c r="BS55" s="36" t="n">
        <f aca="false">ROUND(BS35/BS38-BS36,2)</f>
        <v>0</v>
      </c>
      <c r="BT55" s="36" t="n">
        <f aca="false">ROUND(BT35/BT38-BT36,2)</f>
        <v>0</v>
      </c>
      <c r="BU55" s="36" t="n">
        <f aca="false">ROUND(BU35/BU38-BU36,2)</f>
        <v>-0</v>
      </c>
      <c r="BV55" s="36" t="n">
        <f aca="false">ROUND(BV35/BV38-BV36,2)</f>
        <v>-0</v>
      </c>
      <c r="BW55" s="36" t="e">
        <f aca="false">ROUND(BW35/BW38-BW36,2)</f>
        <v>#DIV/0!</v>
      </c>
      <c r="BX55" s="36" t="e">
        <f aca="false">ROUND(BX35/BX38-BX36,2)</f>
        <v>#DIV/0!</v>
      </c>
      <c r="BY55" s="35"/>
      <c r="BZ55" s="35"/>
      <c r="CA55" s="35"/>
      <c r="CB55" s="35"/>
      <c r="CC55" s="35"/>
      <c r="CD55" s="35"/>
      <c r="CE55" s="35"/>
      <c r="CF55" s="35"/>
    </row>
    <row r="56" s="37" customFormat="true" ht="15" hidden="false" customHeight="true" outlineLevel="0" collapsed="false">
      <c r="A56" s="24" t="s">
        <v>1288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 t="s">
        <v>1289</v>
      </c>
      <c r="P56" s="24"/>
      <c r="Q56" s="24"/>
      <c r="R56" s="24"/>
      <c r="S56" s="24"/>
      <c r="T56" s="24"/>
      <c r="U56" s="24" t="n">
        <v>19</v>
      </c>
      <c r="V56" s="24" t="s">
        <v>1215</v>
      </c>
      <c r="W56" s="24" t="s">
        <v>781</v>
      </c>
      <c r="X56" s="24" t="s">
        <v>162</v>
      </c>
      <c r="Y56" s="24"/>
      <c r="Z56" s="24" t="s">
        <v>1216</v>
      </c>
      <c r="AA56" s="24" t="s">
        <v>1290</v>
      </c>
      <c r="AB56" s="36" t="n">
        <f aca="false">ROUND(AB35/AB39-AB37,2)</f>
        <v>0</v>
      </c>
      <c r="AC56" s="36" t="n">
        <f aca="false">ROUND(AC35/AC39-AC37,2)</f>
        <v>0</v>
      </c>
      <c r="AD56" s="36" t="n">
        <f aca="false">ROUND(AD35/AD39-AD37,2)</f>
        <v>-0</v>
      </c>
      <c r="AE56" s="36" t="n">
        <f aca="false">ROUND(AE35/AE39-AE37,2)</f>
        <v>-0</v>
      </c>
      <c r="AF56" s="36" t="n">
        <f aca="false">ROUND(AF35/AF39-AF37,2)</f>
        <v>-0</v>
      </c>
      <c r="AG56" s="36" t="n">
        <f aca="false">ROUND(AG35/AG39-AG37,2)</f>
        <v>-0</v>
      </c>
      <c r="AH56" s="36" t="n">
        <f aca="false">ROUND(AH35/AH39-AH37,2)</f>
        <v>-0</v>
      </c>
      <c r="AI56" s="36" t="n">
        <f aca="false">ROUND(AI35/AI39-AI37,2)</f>
        <v>0</v>
      </c>
      <c r="AJ56" s="36" t="n">
        <f aca="false">ROUND(AJ35/AJ39-AJ37,2)</f>
        <v>0</v>
      </c>
      <c r="AK56" s="36" t="n">
        <f aca="false">ROUND(AK35/AK39-AK37,2)</f>
        <v>-0</v>
      </c>
      <c r="AL56" s="36" t="n">
        <f aca="false">ROUND(AL35/AL39-AL37,2)</f>
        <v>-0</v>
      </c>
      <c r="AM56" s="36" t="n">
        <f aca="false">ROUND(AM35/AM39-AM37,2)</f>
        <v>-0</v>
      </c>
      <c r="AN56" s="36" t="n">
        <f aca="false">ROUND(AN35/AN39-AN37,2)</f>
        <v>-0</v>
      </c>
      <c r="AO56" s="36" t="n">
        <f aca="false">ROUND(AO35/AO39-AO37,2)</f>
        <v>-0</v>
      </c>
      <c r="AP56" s="36" t="n">
        <f aca="false">ROUND(AP35/AP39-AP37,2)</f>
        <v>0</v>
      </c>
      <c r="AQ56" s="36" t="n">
        <f aca="false">ROUND(AQ35/AQ39-AQ37,2)</f>
        <v>0</v>
      </c>
      <c r="AR56" s="36" t="n">
        <f aca="false">ROUND(AR35/AR39-AR37,2)</f>
        <v>0</v>
      </c>
      <c r="AS56" s="36" t="n">
        <f aca="false">ROUND(AS35/AS39-AS37,2)</f>
        <v>0</v>
      </c>
      <c r="AT56" s="36" t="n">
        <f aca="false">ROUND(AT35/AT39-AT37,2)</f>
        <v>-0</v>
      </c>
      <c r="AU56" s="36" t="n">
        <f aca="false">ROUND(AU35/AU39-AU37,2)</f>
        <v>-0</v>
      </c>
      <c r="AV56" s="36" t="n">
        <f aca="false">ROUND(AV35/AV39-AV37,2)</f>
        <v>-0</v>
      </c>
      <c r="AW56" s="36" t="n">
        <f aca="false">ROUND(AW35/AW39-AW37,2)</f>
        <v>-0</v>
      </c>
      <c r="AX56" s="36" t="n">
        <f aca="false">ROUND(AX35/AX39-AX37,2)</f>
        <v>0</v>
      </c>
      <c r="AY56" s="36" t="n">
        <f aca="false">ROUND(AY35/AY39-AY37,2)</f>
        <v>0</v>
      </c>
      <c r="AZ56" s="36" t="n">
        <f aca="false">ROUND(AZ35/AZ39-AZ37,2)</f>
        <v>0</v>
      </c>
      <c r="BA56" s="36" t="n">
        <f aca="false">ROUND(BA35/BA39-BA37,2)</f>
        <v>0</v>
      </c>
      <c r="BB56" s="36" t="n">
        <f aca="false">ROUND(BB35/BB39-BB37,2)</f>
        <v>0</v>
      </c>
      <c r="BC56" s="36" t="n">
        <f aca="false">ROUND(BC35/BC39-BC37,2)</f>
        <v>0</v>
      </c>
      <c r="BD56" s="36" t="n">
        <f aca="false">ROUND(BD35/BD39-BD37,2)</f>
        <v>0</v>
      </c>
      <c r="BE56" s="36" t="n">
        <f aca="false">ROUND(BE35/BE39-BE37,2)</f>
        <v>-0</v>
      </c>
      <c r="BF56" s="36" t="n">
        <f aca="false">ROUND(BF35/BF39-BF37,2)</f>
        <v>-0</v>
      </c>
      <c r="BG56" s="36" t="n">
        <f aca="false">ROUND(BG35/BG39-BG37,2)</f>
        <v>0</v>
      </c>
      <c r="BH56" s="36" t="n">
        <f aca="false">ROUND(BH35/BH39-BH37,2)</f>
        <v>-0</v>
      </c>
      <c r="BI56" s="36" t="n">
        <f aca="false">ROUND(BI35/BI39-BI37,2)</f>
        <v>-0</v>
      </c>
      <c r="BJ56" s="36" t="n">
        <f aca="false">ROUND(BJ35/BJ39-BJ37,2)</f>
        <v>-0</v>
      </c>
      <c r="BK56" s="36" t="n">
        <f aca="false">ROUND(BK35/BK39-BK37,2)</f>
        <v>-0</v>
      </c>
      <c r="BL56" s="36" t="n">
        <f aca="false">ROUND(BL35/BL39-BL37,2)</f>
        <v>0</v>
      </c>
      <c r="BM56" s="36" t="n">
        <f aca="false">ROUND(BM35/BM39-BM37,2)</f>
        <v>0</v>
      </c>
      <c r="BN56" s="36" t="n">
        <f aca="false">ROUND(BN35/BN39-BN37,2)</f>
        <v>0</v>
      </c>
      <c r="BO56" s="36" t="n">
        <f aca="false">ROUND(BO35/BO39-BO37,2)</f>
        <v>0</v>
      </c>
      <c r="BP56" s="36" t="n">
        <f aca="false">ROUND(BP35/BP39-BP37,2)</f>
        <v>0</v>
      </c>
      <c r="BQ56" s="36" t="n">
        <f aca="false">ROUND(BQ35/BQ39-BQ37,2)</f>
        <v>-0</v>
      </c>
      <c r="BR56" s="36" t="n">
        <f aca="false">ROUND(BR35/BR39-BR37,2)</f>
        <v>-0</v>
      </c>
      <c r="BS56" s="36" t="n">
        <f aca="false">ROUND(BS35/BS39-BS37,2)</f>
        <v>0</v>
      </c>
      <c r="BT56" s="36" t="n">
        <f aca="false">ROUND(BT35/BT39-BT37,2)</f>
        <v>-0</v>
      </c>
      <c r="BU56" s="36" t="n">
        <f aca="false">ROUND(BU35/BU39-BU37,2)</f>
        <v>0</v>
      </c>
      <c r="BV56" s="36" t="n">
        <f aca="false">ROUND(BV35/BV39-BV37,2)</f>
        <v>0</v>
      </c>
      <c r="BW56" s="36" t="e">
        <f aca="false">ROUND(BW35/BW39-BW37,2)</f>
        <v>#DIV/0!</v>
      </c>
      <c r="BX56" s="36" t="e">
        <f aca="false">ROUND(BX35/BX39-BX37,2)</f>
        <v>#DIV/0!</v>
      </c>
      <c r="BY56" s="35"/>
      <c r="BZ56" s="35"/>
      <c r="CA56" s="35"/>
      <c r="CB56" s="35"/>
      <c r="CC56" s="35"/>
      <c r="CD56" s="35"/>
      <c r="CE56" s="35"/>
      <c r="CF56" s="35"/>
    </row>
    <row r="57" s="37" customFormat="true" ht="15" hidden="false" customHeight="true" outlineLevel="0" collapsed="false">
      <c r="A57" s="38" t="s">
        <v>1291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 t="s">
        <v>1292</v>
      </c>
      <c r="P57" s="38"/>
      <c r="Q57" s="38"/>
      <c r="R57" s="38"/>
      <c r="S57" s="38"/>
      <c r="T57" s="38"/>
      <c r="U57" s="38" t="n">
        <v>8</v>
      </c>
      <c r="V57" s="38" t="s">
        <v>153</v>
      </c>
      <c r="W57" s="38"/>
      <c r="X57" s="38"/>
      <c r="Y57" s="38"/>
      <c r="Z57" s="38"/>
      <c r="AA57" s="38" t="s">
        <v>761</v>
      </c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4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41"/>
      <c r="BW57" s="11"/>
      <c r="BX57" s="11"/>
      <c r="BY57" s="11"/>
      <c r="BZ57" s="11"/>
      <c r="CA57" s="11"/>
      <c r="CB57" s="11"/>
      <c r="CC57" s="11"/>
      <c r="CD57" s="11"/>
      <c r="CE57" s="11"/>
      <c r="CF57" s="11"/>
    </row>
    <row r="58" s="42" customFormat="true" ht="15" hidden="false" customHeight="true" outlineLevel="0" collapsed="false">
      <c r="A58" s="24" t="s">
        <v>1293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 t="s">
        <v>1191</v>
      </c>
      <c r="P58" s="24"/>
      <c r="Q58" s="24"/>
      <c r="R58" s="24"/>
      <c r="S58" s="24"/>
      <c r="T58" s="24"/>
      <c r="U58" s="24" t="n">
        <v>8</v>
      </c>
      <c r="V58" s="24" t="s">
        <v>160</v>
      </c>
      <c r="W58" s="24" t="s">
        <v>781</v>
      </c>
      <c r="X58" s="24" t="s">
        <v>162</v>
      </c>
      <c r="Y58" s="24"/>
      <c r="Z58" s="24" t="s">
        <v>163</v>
      </c>
      <c r="AA58" s="24"/>
      <c r="AB58" s="35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</row>
    <row r="59" s="42" customFormat="true" ht="15" hidden="false" customHeight="true" outlineLevel="0" collapsed="false">
      <c r="A59" s="24" t="s">
        <v>1294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 t="s">
        <v>1145</v>
      </c>
      <c r="P59" s="24"/>
      <c r="Q59" s="24"/>
      <c r="R59" s="24"/>
      <c r="S59" s="24"/>
      <c r="T59" s="24"/>
      <c r="U59" s="24" t="n">
        <v>8</v>
      </c>
      <c r="V59" s="24" t="s">
        <v>160</v>
      </c>
      <c r="W59" s="24" t="s">
        <v>781</v>
      </c>
      <c r="X59" s="24" t="s">
        <v>162</v>
      </c>
      <c r="Y59" s="24"/>
      <c r="Z59" s="24" t="s">
        <v>163</v>
      </c>
      <c r="AA59" s="24"/>
      <c r="AB59" s="35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</row>
    <row r="60" s="42" customFormat="true" ht="15" hidden="false" customHeight="true" outlineLevel="0" collapsed="false">
      <c r="A60" s="24" t="s">
        <v>1295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 t="s">
        <v>1040</v>
      </c>
      <c r="P60" s="24"/>
      <c r="Q60" s="24"/>
      <c r="R60" s="24"/>
      <c r="S60" s="24"/>
      <c r="T60" s="24"/>
      <c r="U60" s="24" t="n">
        <v>8</v>
      </c>
      <c r="V60" s="24" t="s">
        <v>160</v>
      </c>
      <c r="W60" s="24" t="s">
        <v>781</v>
      </c>
      <c r="X60" s="24" t="s">
        <v>162</v>
      </c>
      <c r="Y60" s="24"/>
      <c r="Z60" s="24" t="s">
        <v>163</v>
      </c>
      <c r="AA60" s="24"/>
      <c r="AB60" s="35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</row>
    <row r="61" s="42" customFormat="true" ht="15" hidden="false" customHeight="true" outlineLevel="0" collapsed="false">
      <c r="A61" s="24" t="s">
        <v>1296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 t="s">
        <v>918</v>
      </c>
      <c r="P61" s="24"/>
      <c r="Q61" s="24"/>
      <c r="R61" s="24"/>
      <c r="S61" s="24"/>
      <c r="T61" s="24"/>
      <c r="U61" s="24" t="n">
        <v>8</v>
      </c>
      <c r="V61" s="24" t="s">
        <v>160</v>
      </c>
      <c r="W61" s="24" t="s">
        <v>781</v>
      </c>
      <c r="X61" s="24" t="s">
        <v>162</v>
      </c>
      <c r="Y61" s="24"/>
      <c r="Z61" s="24" t="s">
        <v>163</v>
      </c>
      <c r="AA61" s="24"/>
      <c r="AB61" s="35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</row>
    <row r="62" s="42" customFormat="true" ht="15" hidden="false" customHeight="true" outlineLevel="0" collapsed="false">
      <c r="A62" s="24" t="s">
        <v>1297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 t="s">
        <v>1017</v>
      </c>
      <c r="P62" s="24"/>
      <c r="Q62" s="24"/>
      <c r="R62" s="24"/>
      <c r="S62" s="24"/>
      <c r="T62" s="24"/>
      <c r="U62" s="24" t="n">
        <v>8</v>
      </c>
      <c r="V62" s="24" t="s">
        <v>160</v>
      </c>
      <c r="W62" s="24" t="s">
        <v>781</v>
      </c>
      <c r="X62" s="24" t="s">
        <v>162</v>
      </c>
      <c r="Y62" s="24"/>
      <c r="Z62" s="24" t="s">
        <v>163</v>
      </c>
      <c r="AA62" s="24"/>
      <c r="AB62" s="35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2"/>
      <c r="BW62" s="36"/>
      <c r="BX62" s="36"/>
      <c r="BY62" s="36"/>
      <c r="BZ62" s="36"/>
      <c r="CA62" s="36"/>
      <c r="CB62" s="36"/>
      <c r="CC62" s="36"/>
      <c r="CD62" s="36"/>
      <c r="CE62" s="36"/>
      <c r="CF62" s="36"/>
    </row>
  </sheetData>
  <sheetProtection sheet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7" ySplit="10" topLeftCell="AB11" activePane="bottomRight" state="frozen"/>
      <selection pane="topLeft" activeCell="A1" activeCellId="0" sqref="A1"/>
      <selection pane="topRight" activeCell="AB1" activeCellId="0" sqref="AB1"/>
      <selection pane="bottomLeft" activeCell="A11" activeCellId="0" sqref="A11"/>
      <selection pane="bottomRight" activeCell="AA10" activeCellId="0" sqref="AA10"/>
    </sheetView>
  </sheetViews>
  <sheetFormatPr defaultRowHeight="15" zeroHeight="false" outlineLevelRow="0" outlineLevelCol="1"/>
  <cols>
    <col collapsed="false" customWidth="true" hidden="true" outlineLevel="0" max="1" min="1" style="0" width="8.85"/>
    <col collapsed="false" customWidth="true" hidden="true" outlineLevel="1" max="14" min="2" style="0" width="8.85"/>
    <col collapsed="false" customWidth="true" hidden="true" outlineLevel="1" max="15" min="15" style="0" width="12.85"/>
    <col collapsed="false" customWidth="true" hidden="true" outlineLevel="1" max="21" min="16" style="0" width="8.85"/>
    <col collapsed="false" customWidth="true" hidden="true" outlineLevel="1" max="23" min="22" style="0" width="12.85"/>
    <col collapsed="false" customWidth="true" hidden="true" outlineLevel="1" max="26" min="24" style="0" width="8.85"/>
    <col collapsed="false" customWidth="true" hidden="false" outlineLevel="0" max="27" min="27" style="0" width="35.7"/>
    <col collapsed="false" customWidth="true" hidden="true" outlineLevel="1" max="31" min="28" style="0" width="12.85"/>
    <col collapsed="false" customWidth="true" hidden="false" outlineLevel="0" max="32" min="32" style="0" width="12.85"/>
    <col collapsed="false" customWidth="true" hidden="true" outlineLevel="1" max="36" min="33" style="0" width="12.85"/>
    <col collapsed="false" customWidth="true" hidden="false" outlineLevel="0" max="37" min="37" style="0" width="12.85"/>
    <col collapsed="false" customWidth="true" hidden="true" outlineLevel="1" max="41" min="38" style="0" width="12.85"/>
    <col collapsed="false" customWidth="true" hidden="false" outlineLevel="0" max="42" min="42" style="0" width="12.85"/>
    <col collapsed="false" customWidth="true" hidden="true" outlineLevel="1" max="46" min="43" style="0" width="12.85"/>
    <col collapsed="false" customWidth="true" hidden="false" outlineLevel="0" max="47" min="47" style="0" width="12.85"/>
    <col collapsed="false" customWidth="true" hidden="true" outlineLevel="1" max="51" min="48" style="0" width="12.85"/>
    <col collapsed="false" customWidth="true" hidden="false" outlineLevel="0" max="53" min="52" style="0" width="12.85"/>
    <col collapsed="false" customWidth="true" hidden="true" outlineLevel="1" max="56" min="54" style="1" width="12.85"/>
    <col collapsed="false" customWidth="true" hidden="false" outlineLevel="0" max="57" min="57" style="1" width="12.85"/>
    <col collapsed="false" customWidth="true" hidden="true" outlineLevel="1" max="60" min="58" style="1" width="12.85"/>
    <col collapsed="false" customWidth="true" hidden="false" outlineLevel="0" max="61" min="61" style="1" width="12.85"/>
    <col collapsed="false" customWidth="true" hidden="true" outlineLevel="1" max="64" min="62" style="1" width="12.85"/>
    <col collapsed="false" customWidth="true" hidden="false" outlineLevel="0" max="65" min="65" style="1" width="12.85"/>
    <col collapsed="false" customWidth="true" hidden="true" outlineLevel="1" max="68" min="66" style="1" width="12.85"/>
    <col collapsed="false" customWidth="true" hidden="false" outlineLevel="0" max="69" min="69" style="1" width="12.85"/>
    <col collapsed="false" customWidth="true" hidden="true" outlineLevel="1" max="72" min="70" style="1" width="12.85"/>
    <col collapsed="false" customWidth="true" hidden="false" outlineLevel="0" max="74" min="73" style="1" width="12.85"/>
    <col collapsed="false" customWidth="true" hidden="true" outlineLevel="0" max="76" min="75" style="0" width="12.85"/>
    <col collapsed="false" customWidth="true" hidden="true" outlineLevel="1" max="77" min="77" style="0" width="12.85"/>
    <col collapsed="false" customWidth="true" hidden="true" outlineLevel="0" max="78" min="78" style="0" width="12.85"/>
    <col collapsed="false" customWidth="true" hidden="true" outlineLevel="1" max="79" min="79" style="0" width="12.85"/>
    <col collapsed="false" customWidth="true" hidden="true" outlineLevel="0" max="80" min="80" style="0" width="12.85"/>
    <col collapsed="false" customWidth="true" hidden="true" outlineLevel="1" max="81" min="81" style="0" width="12.85"/>
    <col collapsed="false" customWidth="true" hidden="true" outlineLevel="0" max="82" min="82" style="0" width="12.85"/>
    <col collapsed="false" customWidth="true" hidden="true" outlineLevel="1" max="83" min="83" style="0" width="12.85"/>
    <col collapsed="false" customWidth="true" hidden="true" outlineLevel="0" max="84" min="84" style="0" width="12.85"/>
    <col collapsed="false" customWidth="true" hidden="false" outlineLevel="0" max="1025" min="85" style="0" width="8.85"/>
  </cols>
  <sheetData>
    <row r="1" customFormat="false" ht="15" hidden="true" customHeight="true" outlineLevel="0" collapsed="false"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customFormat="false" ht="15" hidden="true" customHeight="true" outlineLevel="0" collapsed="false"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customFormat="false" ht="15" hidden="true" customHeight="true" outlineLevel="0" collapsed="false">
      <c r="AB3" s="0" t="s">
        <v>134</v>
      </c>
      <c r="AC3" s="0" t="s">
        <v>135</v>
      </c>
      <c r="AD3" s="0" t="s">
        <v>136</v>
      </c>
      <c r="AF3" s="0" t="s">
        <v>137</v>
      </c>
      <c r="AG3" s="0" t="s">
        <v>1</v>
      </c>
      <c r="AK3" s="0" t="s">
        <v>2</v>
      </c>
      <c r="AO3" s="0" t="s">
        <v>2</v>
      </c>
      <c r="AP3" s="0" t="s">
        <v>3</v>
      </c>
      <c r="AQ3" s="0" t="s">
        <v>142</v>
      </c>
      <c r="AR3" s="0" t="s">
        <v>143</v>
      </c>
      <c r="AS3" s="3" t="s">
        <v>146</v>
      </c>
      <c r="AT3" s="0" t="s">
        <v>147</v>
      </c>
      <c r="AU3" s="0" t="s">
        <v>3</v>
      </c>
      <c r="AV3" s="3" t="s">
        <v>145</v>
      </c>
      <c r="BB3" s="2" t="s">
        <v>134</v>
      </c>
      <c r="BC3" s="2"/>
      <c r="BD3" s="2" t="s">
        <v>136</v>
      </c>
      <c r="BE3" s="2" t="s">
        <v>137</v>
      </c>
      <c r="BF3" s="2" t="s">
        <v>1</v>
      </c>
      <c r="BG3" s="2" t="s">
        <v>140</v>
      </c>
      <c r="BH3" s="2" t="s">
        <v>139</v>
      </c>
      <c r="BI3" s="2" t="s">
        <v>2</v>
      </c>
      <c r="BJ3" s="2"/>
      <c r="BK3" s="2"/>
      <c r="BL3" s="2" t="s">
        <v>141</v>
      </c>
      <c r="BM3" s="2" t="s">
        <v>3</v>
      </c>
      <c r="BN3" s="2" t="s">
        <v>142</v>
      </c>
      <c r="BO3" s="2" t="s">
        <v>143</v>
      </c>
      <c r="BP3" s="2" t="s">
        <v>144</v>
      </c>
      <c r="BQ3" s="2" t="s">
        <v>3</v>
      </c>
      <c r="BR3" s="2" t="s">
        <v>145</v>
      </c>
      <c r="BS3" s="2"/>
      <c r="BT3" s="2"/>
      <c r="BU3" s="2"/>
      <c r="BV3" s="2"/>
    </row>
    <row r="4" customFormat="false" ht="15" hidden="true" customHeight="true" outlineLevel="0" collapsed="false"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customFormat="false" ht="15" hidden="true" customHeight="true" outlineLevel="0" collapsed="false">
      <c r="AB5" s="4" t="s">
        <v>5</v>
      </c>
      <c r="AC5" s="4" t="s">
        <v>6</v>
      </c>
      <c r="AD5" s="4" t="s">
        <v>7</v>
      </c>
      <c r="AE5" s="4" t="s">
        <v>8</v>
      </c>
      <c r="AF5" s="4" t="s">
        <v>5</v>
      </c>
      <c r="AG5" s="4" t="s">
        <v>9</v>
      </c>
      <c r="AH5" s="4" t="s">
        <v>10</v>
      </c>
      <c r="AI5" s="4" t="s">
        <v>11</v>
      </c>
      <c r="AJ5" s="4" t="s">
        <v>12</v>
      </c>
      <c r="AK5" s="4" t="s">
        <v>9</v>
      </c>
      <c r="AL5" s="4" t="s">
        <v>13</v>
      </c>
      <c r="AM5" s="4" t="s">
        <v>14</v>
      </c>
      <c r="AN5" s="4" t="s">
        <v>15</v>
      </c>
      <c r="AO5" s="4" t="s">
        <v>16</v>
      </c>
      <c r="AP5" s="4" t="s">
        <v>13</v>
      </c>
      <c r="AQ5" s="4" t="s">
        <v>17</v>
      </c>
      <c r="AR5" s="4" t="s">
        <v>18</v>
      </c>
      <c r="AS5" s="4" t="s">
        <v>19</v>
      </c>
      <c r="AT5" s="4" t="s">
        <v>20</v>
      </c>
      <c r="AU5" s="4" t="s">
        <v>17</v>
      </c>
      <c r="AV5" s="4" t="s">
        <v>21</v>
      </c>
      <c r="AW5" s="4" t="s">
        <v>22</v>
      </c>
      <c r="AX5" s="4" t="s">
        <v>23</v>
      </c>
      <c r="AY5" s="4" t="s">
        <v>24</v>
      </c>
      <c r="AZ5" s="4" t="s">
        <v>21</v>
      </c>
      <c r="BA5" s="5" t="s">
        <v>25</v>
      </c>
      <c r="BB5" s="6" t="s">
        <v>5</v>
      </c>
      <c r="BC5" s="6" t="s">
        <v>5</v>
      </c>
      <c r="BD5" s="6" t="s">
        <v>5</v>
      </c>
      <c r="BE5" s="6" t="s">
        <v>5</v>
      </c>
      <c r="BF5" s="6" t="s">
        <v>9</v>
      </c>
      <c r="BG5" s="6" t="s">
        <v>9</v>
      </c>
      <c r="BH5" s="6" t="s">
        <v>9</v>
      </c>
      <c r="BI5" s="6" t="s">
        <v>9</v>
      </c>
      <c r="BJ5" s="6" t="s">
        <v>13</v>
      </c>
      <c r="BK5" s="6" t="s">
        <v>13</v>
      </c>
      <c r="BL5" s="6" t="s">
        <v>13</v>
      </c>
      <c r="BM5" s="6" t="s">
        <v>13</v>
      </c>
      <c r="BN5" s="6" t="s">
        <v>17</v>
      </c>
      <c r="BO5" s="6" t="s">
        <v>17</v>
      </c>
      <c r="BP5" s="6" t="s">
        <v>17</v>
      </c>
      <c r="BQ5" s="6" t="s">
        <v>17</v>
      </c>
      <c r="BR5" s="6" t="s">
        <v>21</v>
      </c>
      <c r="BS5" s="6" t="s">
        <v>21</v>
      </c>
      <c r="BT5" s="6" t="s">
        <v>21</v>
      </c>
      <c r="BU5" s="6" t="s">
        <v>21</v>
      </c>
      <c r="BV5" s="7" t="s">
        <v>25</v>
      </c>
      <c r="BW5" s="4" t="s">
        <v>5</v>
      </c>
      <c r="BX5" s="4" t="s">
        <v>7</v>
      </c>
      <c r="BY5" s="4" t="s">
        <v>9</v>
      </c>
      <c r="BZ5" s="4" t="s">
        <v>11</v>
      </c>
      <c r="CA5" s="4" t="s">
        <v>13</v>
      </c>
      <c r="CB5" s="4" t="s">
        <v>15</v>
      </c>
      <c r="CC5" s="4" t="s">
        <v>17</v>
      </c>
      <c r="CD5" s="4" t="s">
        <v>19</v>
      </c>
      <c r="CE5" s="4" t="s">
        <v>21</v>
      </c>
      <c r="CF5" s="4" t="s">
        <v>23</v>
      </c>
    </row>
    <row r="6" customFormat="false" ht="15" hidden="true" customHeight="true" outlineLevel="0" collapsed="false">
      <c r="AB6" s="4" t="s">
        <v>26</v>
      </c>
      <c r="AC6" s="4" t="s">
        <v>26</v>
      </c>
      <c r="AD6" s="4" t="s">
        <v>26</v>
      </c>
      <c r="AE6" s="4" t="s">
        <v>26</v>
      </c>
      <c r="AF6" s="0" t="s">
        <v>27</v>
      </c>
      <c r="AG6" s="4" t="s">
        <v>26</v>
      </c>
      <c r="AH6" s="4" t="s">
        <v>26</v>
      </c>
      <c r="AI6" s="4" t="s">
        <v>26</v>
      </c>
      <c r="AJ6" s="4" t="s">
        <v>26</v>
      </c>
      <c r="AK6" s="0" t="s">
        <v>27</v>
      </c>
      <c r="AL6" s="4" t="s">
        <v>26</v>
      </c>
      <c r="AM6" s="4" t="s">
        <v>26</v>
      </c>
      <c r="AN6" s="4" t="s">
        <v>26</v>
      </c>
      <c r="AO6" s="4" t="s">
        <v>26</v>
      </c>
      <c r="AP6" s="0" t="s">
        <v>27</v>
      </c>
      <c r="AQ6" s="4" t="s">
        <v>26</v>
      </c>
      <c r="AR6" s="4" t="s">
        <v>26</v>
      </c>
      <c r="AS6" s="4" t="s">
        <v>26</v>
      </c>
      <c r="AT6" s="4" t="s">
        <v>26</v>
      </c>
      <c r="AU6" s="0" t="s">
        <v>27</v>
      </c>
      <c r="AV6" s="4" t="s">
        <v>26</v>
      </c>
      <c r="AW6" s="4" t="s">
        <v>26</v>
      </c>
      <c r="AX6" s="4" t="s">
        <v>26</v>
      </c>
      <c r="AY6" s="4" t="s">
        <v>26</v>
      </c>
      <c r="AZ6" s="0" t="s">
        <v>27</v>
      </c>
      <c r="BA6" s="5" t="s">
        <v>26</v>
      </c>
      <c r="BB6" s="2" t="s">
        <v>28</v>
      </c>
      <c r="BC6" s="2" t="s">
        <v>28</v>
      </c>
      <c r="BD6" s="2" t="s">
        <v>28</v>
      </c>
      <c r="BE6" s="2" t="s">
        <v>28</v>
      </c>
      <c r="BF6" s="2" t="s">
        <v>28</v>
      </c>
      <c r="BG6" s="2" t="s">
        <v>28</v>
      </c>
      <c r="BH6" s="2" t="s">
        <v>28</v>
      </c>
      <c r="BI6" s="2" t="s">
        <v>28</v>
      </c>
      <c r="BJ6" s="2" t="s">
        <v>28</v>
      </c>
      <c r="BK6" s="2" t="s">
        <v>28</v>
      </c>
      <c r="BL6" s="2" t="s">
        <v>28</v>
      </c>
      <c r="BM6" s="2" t="s">
        <v>28</v>
      </c>
      <c r="BN6" s="2" t="s">
        <v>28</v>
      </c>
      <c r="BO6" s="2" t="s">
        <v>28</v>
      </c>
      <c r="BP6" s="2" t="s">
        <v>28</v>
      </c>
      <c r="BQ6" s="2" t="s">
        <v>28</v>
      </c>
      <c r="BR6" s="2" t="s">
        <v>28</v>
      </c>
      <c r="BS6" s="2" t="s">
        <v>28</v>
      </c>
      <c r="BT6" s="2" t="s">
        <v>28</v>
      </c>
      <c r="BU6" s="2" t="s">
        <v>28</v>
      </c>
      <c r="BV6" s="2" t="s">
        <v>28</v>
      </c>
      <c r="BW6" s="0" t="s">
        <v>29</v>
      </c>
      <c r="BX6" s="0" t="s">
        <v>29</v>
      </c>
      <c r="BY6" s="0" t="s">
        <v>29</v>
      </c>
      <c r="BZ6" s="0" t="s">
        <v>29</v>
      </c>
      <c r="CA6" s="0" t="s">
        <v>29</v>
      </c>
      <c r="CB6" s="0" t="s">
        <v>29</v>
      </c>
      <c r="CC6" s="0" t="s">
        <v>29</v>
      </c>
      <c r="CD6" s="0" t="s">
        <v>29</v>
      </c>
      <c r="CE6" s="0" t="s">
        <v>29</v>
      </c>
      <c r="CF6" s="0" t="s">
        <v>29</v>
      </c>
    </row>
    <row r="7" customFormat="false" ht="15" hidden="true" customHeight="true" outlineLevel="0" collapsed="false">
      <c r="AB7" s="4" t="n">
        <v>3073</v>
      </c>
      <c r="AC7" s="4" t="n">
        <v>3074</v>
      </c>
      <c r="AD7" s="4" t="n">
        <v>3075</v>
      </c>
      <c r="AE7" s="4" t="n">
        <v>3076</v>
      </c>
      <c r="AF7" s="0" t="n">
        <v>1019</v>
      </c>
      <c r="AG7" s="4" t="n">
        <v>3077</v>
      </c>
      <c r="AH7" s="4" t="n">
        <v>3078</v>
      </c>
      <c r="AI7" s="4" t="n">
        <v>3079</v>
      </c>
      <c r="AJ7" s="4" t="n">
        <v>3080</v>
      </c>
      <c r="AK7" s="0" t="n">
        <v>1020</v>
      </c>
      <c r="AL7" s="4" t="n">
        <v>3081</v>
      </c>
      <c r="AM7" s="4" t="n">
        <v>3082</v>
      </c>
      <c r="AN7" s="4" t="n">
        <v>3083</v>
      </c>
      <c r="AO7" s="4" t="n">
        <v>3084</v>
      </c>
      <c r="AP7" s="0" t="n">
        <v>1021</v>
      </c>
      <c r="AQ7" s="4" t="n">
        <v>3085</v>
      </c>
      <c r="AR7" s="4" t="n">
        <v>3086</v>
      </c>
      <c r="AS7" s="4" t="n">
        <v>3087</v>
      </c>
      <c r="AT7" s="4" t="n">
        <v>3088</v>
      </c>
      <c r="AU7" s="0" t="n">
        <v>1022</v>
      </c>
      <c r="AV7" s="4" t="n">
        <v>3089</v>
      </c>
      <c r="AW7" s="4" t="n">
        <v>3090</v>
      </c>
      <c r="AX7" s="4" t="n">
        <v>3091</v>
      </c>
      <c r="AY7" s="4" t="n">
        <v>3092</v>
      </c>
      <c r="AZ7" s="0" t="n">
        <v>1023</v>
      </c>
      <c r="BA7" s="5" t="n">
        <v>3093</v>
      </c>
      <c r="BB7" s="2" t="n">
        <v>4073</v>
      </c>
      <c r="BC7" s="2" t="n">
        <v>4074</v>
      </c>
      <c r="BD7" s="2" t="n">
        <v>4075</v>
      </c>
      <c r="BE7" s="2" t="n">
        <v>4076</v>
      </c>
      <c r="BF7" s="2" t="n">
        <v>4077</v>
      </c>
      <c r="BG7" s="2" t="n">
        <v>4078</v>
      </c>
      <c r="BH7" s="2" t="n">
        <v>4079</v>
      </c>
      <c r="BI7" s="2" t="n">
        <v>4080</v>
      </c>
      <c r="BJ7" s="2" t="n">
        <v>4081</v>
      </c>
      <c r="BK7" s="2" t="n">
        <v>4082</v>
      </c>
      <c r="BL7" s="2" t="n">
        <v>4083</v>
      </c>
      <c r="BM7" s="2" t="n">
        <v>4084</v>
      </c>
      <c r="BN7" s="2" t="n">
        <v>4085</v>
      </c>
      <c r="BO7" s="2" t="n">
        <v>4086</v>
      </c>
      <c r="BP7" s="2" t="n">
        <v>4087</v>
      </c>
      <c r="BQ7" s="2" t="n">
        <v>4088</v>
      </c>
      <c r="BR7" s="2" t="n">
        <v>4089</v>
      </c>
      <c r="BS7" s="2" t="n">
        <v>4090</v>
      </c>
      <c r="BT7" s="2" t="n">
        <v>4091</v>
      </c>
      <c r="BU7" s="2" t="n">
        <v>4092</v>
      </c>
      <c r="BV7" s="2" t="n">
        <v>4093</v>
      </c>
      <c r="BW7" s="0" t="n">
        <v>2035</v>
      </c>
      <c r="BX7" s="0" t="n">
        <v>2038</v>
      </c>
      <c r="BY7" s="0" t="n">
        <v>2039</v>
      </c>
      <c r="BZ7" s="0" t="n">
        <v>2040</v>
      </c>
      <c r="CA7" s="0" t="n">
        <v>2041</v>
      </c>
      <c r="CB7" s="0" t="n">
        <v>2042</v>
      </c>
      <c r="CC7" s="0" t="n">
        <v>2043</v>
      </c>
      <c r="CD7" s="0" t="n">
        <v>2044</v>
      </c>
      <c r="CE7" s="0" t="n">
        <v>2045</v>
      </c>
      <c r="CF7" s="0" t="n">
        <v>2046</v>
      </c>
    </row>
    <row r="8" customFormat="false" ht="15" hidden="false" customHeight="true" outlineLevel="0" collapsed="false">
      <c r="A8" s="8" t="s">
        <v>30</v>
      </c>
      <c r="B8" s="8" t="s">
        <v>31</v>
      </c>
      <c r="C8" s="8" t="s">
        <v>32</v>
      </c>
      <c r="D8" s="8" t="s">
        <v>33</v>
      </c>
      <c r="E8" s="8" t="s">
        <v>34</v>
      </c>
      <c r="F8" s="8" t="s">
        <v>35</v>
      </c>
      <c r="H8" s="8" t="s">
        <v>36</v>
      </c>
      <c r="J8" s="8" t="s">
        <v>37</v>
      </c>
      <c r="L8" s="8" t="s">
        <v>38</v>
      </c>
      <c r="M8" s="8" t="s">
        <v>39</v>
      </c>
      <c r="N8" s="8" t="s">
        <v>40</v>
      </c>
      <c r="O8" s="8" t="s">
        <v>41</v>
      </c>
      <c r="P8" s="8" t="s">
        <v>42</v>
      </c>
      <c r="Q8" s="8" t="s">
        <v>43</v>
      </c>
      <c r="R8" s="8" t="s">
        <v>44</v>
      </c>
      <c r="S8" s="8" t="s">
        <v>45</v>
      </c>
      <c r="T8" s="8" t="s">
        <v>46</v>
      </c>
      <c r="U8" s="8" t="s">
        <v>47</v>
      </c>
      <c r="V8" s="8" t="s">
        <v>48</v>
      </c>
      <c r="W8" s="8" t="s">
        <v>49</v>
      </c>
      <c r="X8" s="8" t="s">
        <v>50</v>
      </c>
      <c r="Y8" s="8" t="s">
        <v>51</v>
      </c>
      <c r="Z8" s="8" t="s">
        <v>52</v>
      </c>
      <c r="AA8" s="8" t="s">
        <v>53</v>
      </c>
      <c r="AB8" s="5" t="s">
        <v>54</v>
      </c>
      <c r="AC8" s="5" t="s">
        <v>55</v>
      </c>
      <c r="AD8" s="5" t="s">
        <v>56</v>
      </c>
      <c r="AE8" s="5" t="s">
        <v>57</v>
      </c>
      <c r="AF8" s="5" t="s">
        <v>58</v>
      </c>
      <c r="AG8" s="5" t="s">
        <v>59</v>
      </c>
      <c r="AH8" s="5" t="s">
        <v>60</v>
      </c>
      <c r="AI8" s="5" t="s">
        <v>61</v>
      </c>
      <c r="AJ8" s="5" t="s">
        <v>62</v>
      </c>
      <c r="AK8" s="5" t="s">
        <v>63</v>
      </c>
      <c r="AL8" s="5" t="s">
        <v>64</v>
      </c>
      <c r="AM8" s="5" t="s">
        <v>65</v>
      </c>
      <c r="AN8" s="5" t="s">
        <v>66</v>
      </c>
      <c r="AO8" s="5" t="s">
        <v>67</v>
      </c>
      <c r="AP8" s="5" t="s">
        <v>68</v>
      </c>
      <c r="AQ8" s="5" t="s">
        <v>69</v>
      </c>
      <c r="AR8" s="5" t="s">
        <v>70</v>
      </c>
      <c r="AS8" s="5" t="s">
        <v>71</v>
      </c>
      <c r="AT8" s="5" t="s">
        <v>72</v>
      </c>
      <c r="AU8" s="5" t="s">
        <v>73</v>
      </c>
      <c r="AV8" s="5" t="s">
        <v>74</v>
      </c>
      <c r="AW8" s="5" t="s">
        <v>75</v>
      </c>
      <c r="AX8" s="5" t="s">
        <v>76</v>
      </c>
      <c r="AY8" s="5" t="s">
        <v>77</v>
      </c>
      <c r="AZ8" s="5" t="s">
        <v>78</v>
      </c>
      <c r="BA8" s="5" t="s">
        <v>79</v>
      </c>
      <c r="BB8" s="7" t="s">
        <v>80</v>
      </c>
      <c r="BC8" s="7" t="s">
        <v>81</v>
      </c>
      <c r="BD8" s="7" t="s">
        <v>82</v>
      </c>
      <c r="BE8" s="7" t="s">
        <v>83</v>
      </c>
      <c r="BF8" s="7" t="s">
        <v>84</v>
      </c>
      <c r="BG8" s="7" t="s">
        <v>85</v>
      </c>
      <c r="BH8" s="7" t="s">
        <v>86</v>
      </c>
      <c r="BI8" s="7" t="s">
        <v>87</v>
      </c>
      <c r="BJ8" s="7" t="s">
        <v>88</v>
      </c>
      <c r="BK8" s="7" t="s">
        <v>89</v>
      </c>
      <c r="BL8" s="7" t="s">
        <v>90</v>
      </c>
      <c r="BM8" s="7" t="s">
        <v>91</v>
      </c>
      <c r="BN8" s="7" t="s">
        <v>92</v>
      </c>
      <c r="BO8" s="7" t="s">
        <v>93</v>
      </c>
      <c r="BP8" s="7" t="s">
        <v>94</v>
      </c>
      <c r="BQ8" s="7" t="s">
        <v>95</v>
      </c>
      <c r="BR8" s="7" t="s">
        <v>96</v>
      </c>
      <c r="BS8" s="7" t="s">
        <v>97</v>
      </c>
      <c r="BT8" s="7" t="s">
        <v>98</v>
      </c>
      <c r="BU8" s="7" t="s">
        <v>99</v>
      </c>
      <c r="BV8" s="7" t="s">
        <v>100</v>
      </c>
      <c r="BW8" s="5" t="s">
        <v>101</v>
      </c>
      <c r="BX8" s="5" t="s">
        <v>102</v>
      </c>
      <c r="BY8" s="5" t="s">
        <v>103</v>
      </c>
      <c r="BZ8" s="5" t="s">
        <v>104</v>
      </c>
      <c r="CA8" s="5" t="s">
        <v>105</v>
      </c>
      <c r="CB8" s="5" t="s">
        <v>106</v>
      </c>
      <c r="CC8" s="5" t="s">
        <v>107</v>
      </c>
      <c r="CD8" s="5" t="s">
        <v>108</v>
      </c>
      <c r="CE8" s="5" t="s">
        <v>109</v>
      </c>
      <c r="CF8" s="5" t="s">
        <v>110</v>
      </c>
    </row>
    <row r="9" customFormat="false" ht="15" hidden="false" customHeight="true" outlineLevel="0" collapsed="false">
      <c r="AA9" s="8" t="s">
        <v>111</v>
      </c>
      <c r="AB9" s="5" t="s">
        <v>112</v>
      </c>
      <c r="AC9" s="5" t="s">
        <v>113</v>
      </c>
      <c r="AD9" s="5" t="s">
        <v>114</v>
      </c>
      <c r="AE9" s="5" t="s">
        <v>115</v>
      </c>
      <c r="AF9" s="5" t="s">
        <v>115</v>
      </c>
      <c r="AG9" s="5" t="s">
        <v>116</v>
      </c>
      <c r="AH9" s="5" t="s">
        <v>117</v>
      </c>
      <c r="AI9" s="5" t="s">
        <v>118</v>
      </c>
      <c r="AJ9" s="5" t="s">
        <v>119</v>
      </c>
      <c r="AK9" s="5" t="s">
        <v>119</v>
      </c>
      <c r="AL9" s="5" t="s">
        <v>120</v>
      </c>
      <c r="AM9" s="5" t="s">
        <v>121</v>
      </c>
      <c r="AN9" s="5" t="s">
        <v>122</v>
      </c>
      <c r="AO9" s="5" t="s">
        <v>123</v>
      </c>
      <c r="AP9" s="5" t="s">
        <v>123</v>
      </c>
      <c r="AQ9" s="5" t="s">
        <v>124</v>
      </c>
      <c r="AR9" s="5" t="s">
        <v>125</v>
      </c>
      <c r="AS9" s="5" t="s">
        <v>126</v>
      </c>
      <c r="AT9" s="5" t="s">
        <v>127</v>
      </c>
      <c r="AU9" s="5" t="s">
        <v>127</v>
      </c>
      <c r="AV9" s="5" t="s">
        <v>128</v>
      </c>
      <c r="AW9" s="5" t="s">
        <v>129</v>
      </c>
      <c r="AX9" s="5" t="s">
        <v>130</v>
      </c>
      <c r="AY9" s="5" t="s">
        <v>131</v>
      </c>
      <c r="AZ9" s="5" t="s">
        <v>131</v>
      </c>
      <c r="BA9" s="5" t="s">
        <v>132</v>
      </c>
      <c r="BB9" s="7" t="s">
        <v>112</v>
      </c>
      <c r="BC9" s="7" t="s">
        <v>113</v>
      </c>
      <c r="BD9" s="7" t="s">
        <v>114</v>
      </c>
      <c r="BE9" s="7" t="s">
        <v>115</v>
      </c>
      <c r="BF9" s="7" t="s">
        <v>116</v>
      </c>
      <c r="BG9" s="7" t="s">
        <v>117</v>
      </c>
      <c r="BH9" s="7" t="s">
        <v>118</v>
      </c>
      <c r="BI9" s="7" t="s">
        <v>119</v>
      </c>
      <c r="BJ9" s="7" t="s">
        <v>120</v>
      </c>
      <c r="BK9" s="7" t="s">
        <v>121</v>
      </c>
      <c r="BL9" s="7" t="s">
        <v>122</v>
      </c>
      <c r="BM9" s="7" t="s">
        <v>123</v>
      </c>
      <c r="BN9" s="7" t="s">
        <v>124</v>
      </c>
      <c r="BO9" s="7" t="s">
        <v>125</v>
      </c>
      <c r="BP9" s="7" t="s">
        <v>126</v>
      </c>
      <c r="BQ9" s="7" t="s">
        <v>127</v>
      </c>
      <c r="BR9" s="7" t="s">
        <v>128</v>
      </c>
      <c r="BS9" s="7" t="s">
        <v>129</v>
      </c>
      <c r="BT9" s="7" t="s">
        <v>130</v>
      </c>
      <c r="BU9" s="7" t="s">
        <v>131</v>
      </c>
      <c r="BV9" s="7" t="s">
        <v>132</v>
      </c>
      <c r="BW9" s="5" t="s">
        <v>113</v>
      </c>
      <c r="BX9" s="5" t="s">
        <v>115</v>
      </c>
      <c r="BY9" s="5" t="s">
        <v>117</v>
      </c>
      <c r="BZ9" s="5" t="s">
        <v>119</v>
      </c>
      <c r="CA9" s="5" t="s">
        <v>121</v>
      </c>
      <c r="CB9" s="5" t="s">
        <v>123</v>
      </c>
      <c r="CC9" s="5" t="s">
        <v>125</v>
      </c>
      <c r="CD9" s="5" t="s">
        <v>127</v>
      </c>
      <c r="CE9" s="5" t="s">
        <v>129</v>
      </c>
      <c r="CF9" s="5" t="s">
        <v>131</v>
      </c>
    </row>
    <row r="10" customFormat="false" ht="15" hidden="false" customHeight="true" outlineLevel="0" collapsed="false">
      <c r="AA10" s="8" t="s">
        <v>133</v>
      </c>
      <c r="AB10" s="5" t="s">
        <v>134</v>
      </c>
      <c r="AC10" s="5" t="s">
        <v>135</v>
      </c>
      <c r="AD10" s="5" t="s">
        <v>139</v>
      </c>
      <c r="AE10" s="5" t="s">
        <v>149</v>
      </c>
      <c r="AF10" s="5" t="s">
        <v>2</v>
      </c>
      <c r="AG10" s="5" t="s">
        <v>141</v>
      </c>
      <c r="AH10" s="5" t="s">
        <v>0</v>
      </c>
      <c r="AI10" s="5" t="s">
        <v>139</v>
      </c>
      <c r="AJ10" s="5" t="s">
        <v>137</v>
      </c>
      <c r="AK10" s="5" t="s">
        <v>3</v>
      </c>
      <c r="AL10" s="5" t="s">
        <v>1</v>
      </c>
      <c r="AM10" s="5" t="s">
        <v>140</v>
      </c>
      <c r="AN10" s="5" t="s">
        <v>141</v>
      </c>
      <c r="AO10" s="5" t="s">
        <v>4</v>
      </c>
      <c r="AP10" s="5" t="s">
        <v>4</v>
      </c>
      <c r="AQ10" s="5" t="s">
        <v>145</v>
      </c>
      <c r="AR10" s="5" t="s">
        <v>145</v>
      </c>
      <c r="AS10" s="5" t="s">
        <v>147</v>
      </c>
      <c r="AT10" s="5" t="s">
        <v>4</v>
      </c>
      <c r="AU10" s="5" t="s">
        <v>4</v>
      </c>
      <c r="AV10" s="5" t="s">
        <v>148</v>
      </c>
      <c r="AW10" s="5" t="s">
        <v>146</v>
      </c>
      <c r="AX10" s="5" t="s">
        <v>147</v>
      </c>
      <c r="AY10" s="5" t="s">
        <v>4</v>
      </c>
      <c r="AZ10" s="5" t="s">
        <v>4</v>
      </c>
      <c r="BA10" s="5" t="s">
        <v>148</v>
      </c>
      <c r="BB10" s="7" t="s">
        <v>134</v>
      </c>
      <c r="BC10" s="7" t="s">
        <v>135</v>
      </c>
      <c r="BD10" s="7" t="s">
        <v>139</v>
      </c>
      <c r="BE10" s="7" t="s">
        <v>2</v>
      </c>
      <c r="BF10" s="7" t="s">
        <v>141</v>
      </c>
      <c r="BG10" s="7" t="s">
        <v>141</v>
      </c>
      <c r="BH10" s="7" t="s">
        <v>141</v>
      </c>
      <c r="BI10" s="7" t="s">
        <v>3</v>
      </c>
      <c r="BJ10" s="7" t="s">
        <v>1</v>
      </c>
      <c r="BK10" s="7" t="s">
        <v>140</v>
      </c>
      <c r="BL10" s="7" t="s">
        <v>144</v>
      </c>
      <c r="BM10" s="7" t="s">
        <v>4</v>
      </c>
      <c r="BN10" s="7" t="s">
        <v>145</v>
      </c>
      <c r="BO10" s="7" t="s">
        <v>146</v>
      </c>
      <c r="BP10" s="7" t="s">
        <v>147</v>
      </c>
      <c r="BQ10" s="7" t="s">
        <v>4</v>
      </c>
      <c r="BR10" s="7" t="s">
        <v>148</v>
      </c>
      <c r="BS10" s="7" t="s">
        <v>146</v>
      </c>
      <c r="BT10" s="7" t="s">
        <v>147</v>
      </c>
      <c r="BU10" s="7" t="s">
        <v>4</v>
      </c>
      <c r="BV10" s="7" t="s">
        <v>148</v>
      </c>
      <c r="BW10" s="5" t="s">
        <v>135</v>
      </c>
      <c r="BX10" s="5" t="s">
        <v>149</v>
      </c>
      <c r="BY10" s="5" t="s">
        <v>0</v>
      </c>
      <c r="BZ10" s="5" t="s">
        <v>137</v>
      </c>
      <c r="CA10" s="5" t="s">
        <v>140</v>
      </c>
      <c r="CB10" s="5" t="s">
        <v>2</v>
      </c>
      <c r="CC10" s="5" t="s">
        <v>143</v>
      </c>
      <c r="CD10" s="5" t="s">
        <v>3</v>
      </c>
      <c r="CE10" s="5" t="s">
        <v>146</v>
      </c>
      <c r="CF10" s="5" t="s">
        <v>4</v>
      </c>
    </row>
    <row r="11" s="3" customFormat="true" ht="15" hidden="false" customHeight="true" outlineLevel="0" collapsed="false">
      <c r="A11" s="9" t="s">
        <v>1298</v>
      </c>
      <c r="B11" s="9" t="n">
        <v>0</v>
      </c>
      <c r="C11" s="9"/>
      <c r="D11" s="9"/>
      <c r="E11" s="9"/>
      <c r="F11" s="9" t="s">
        <v>1299</v>
      </c>
      <c r="G11" s="9"/>
      <c r="H11" s="9"/>
      <c r="I11" s="9"/>
      <c r="J11" s="9"/>
      <c r="K11" s="9"/>
      <c r="L11" s="9"/>
      <c r="M11" s="9"/>
      <c r="N11" s="9"/>
      <c r="O11" s="9" t="s">
        <v>1300</v>
      </c>
      <c r="P11" s="9"/>
      <c r="Q11" s="9"/>
      <c r="R11" s="9"/>
      <c r="S11" s="9"/>
      <c r="T11" s="9"/>
      <c r="U11" s="9"/>
      <c r="V11" s="9" t="s">
        <v>153</v>
      </c>
      <c r="W11" s="9"/>
      <c r="X11" s="9"/>
      <c r="Y11" s="9"/>
      <c r="Z11" s="9"/>
      <c r="AA11" s="9" t="s">
        <v>1301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2"/>
      <c r="BW11" s="10"/>
      <c r="BX11" s="10"/>
      <c r="BY11" s="10"/>
      <c r="BZ11" s="10"/>
      <c r="CA11" s="10"/>
      <c r="CB11" s="10"/>
      <c r="CC11" s="10"/>
      <c r="CD11" s="10"/>
      <c r="CE11" s="10"/>
      <c r="CF11" s="10"/>
    </row>
    <row r="12" s="18" customFormat="true" ht="15" hidden="false" customHeight="true" outlineLevel="0" collapsed="false">
      <c r="A12" s="12" t="s">
        <v>1302</v>
      </c>
      <c r="B12" s="12" t="n">
        <v>0</v>
      </c>
      <c r="C12" s="12"/>
      <c r="D12" s="12"/>
      <c r="E12" s="12"/>
      <c r="F12" s="12" t="s">
        <v>1300</v>
      </c>
      <c r="G12" s="12"/>
      <c r="H12" s="12"/>
      <c r="I12" s="12"/>
      <c r="J12" s="12"/>
      <c r="K12" s="12"/>
      <c r="L12" s="12"/>
      <c r="M12" s="12"/>
      <c r="N12" s="12"/>
      <c r="O12" s="12" t="s">
        <v>1191</v>
      </c>
      <c r="P12" s="12"/>
      <c r="Q12" s="12"/>
      <c r="R12" s="12"/>
      <c r="S12" s="12"/>
      <c r="T12" s="12"/>
      <c r="U12" s="12"/>
      <c r="V12" s="12" t="s">
        <v>160</v>
      </c>
      <c r="W12" s="12" t="s">
        <v>781</v>
      </c>
      <c r="X12" s="12" t="s">
        <v>162</v>
      </c>
      <c r="Y12" s="12"/>
      <c r="Z12" s="12" t="s">
        <v>163</v>
      </c>
      <c r="AA12" s="12" t="s">
        <v>1192</v>
      </c>
      <c r="AB12" s="13" t="s">
        <v>1193</v>
      </c>
      <c r="AC12" s="14" t="s">
        <v>1194</v>
      </c>
      <c r="AD12" s="14" t="s">
        <v>1195</v>
      </c>
      <c r="AE12" s="14" t="s">
        <v>1196</v>
      </c>
      <c r="AF12" s="14" t="s">
        <v>1197</v>
      </c>
      <c r="AG12" s="13" t="s">
        <v>1198</v>
      </c>
      <c r="AH12" s="14" t="s">
        <v>1199</v>
      </c>
      <c r="AI12" s="13" t="n">
        <f aca="false">BH12-(AG12+AH12)</f>
        <v>-25.157</v>
      </c>
      <c r="AJ12" s="13" t="n">
        <f aca="false">BI12-BH12</f>
        <v>-25.509</v>
      </c>
      <c r="AK12" s="13" t="s">
        <v>1202</v>
      </c>
      <c r="AL12" s="13" t="s">
        <v>1203</v>
      </c>
      <c r="AM12" s="14" t="s">
        <v>1204</v>
      </c>
      <c r="AN12" s="13" t="n">
        <f aca="false">BL12-BK12</f>
        <v>-37.309</v>
      </c>
      <c r="AO12" s="13" t="n">
        <f aca="false">BM12-BL12</f>
        <v>91.928</v>
      </c>
      <c r="AP12" s="13" t="n">
        <v>323</v>
      </c>
      <c r="AQ12" s="13" t="n">
        <v>1</v>
      </c>
      <c r="AR12" s="13" t="n">
        <f aca="false">BO12-BN12</f>
        <v>46</v>
      </c>
      <c r="AS12" s="13" t="n">
        <f aca="false">BP12-BO12</f>
        <v>107</v>
      </c>
      <c r="AT12" s="13" t="n">
        <f aca="false">BQ12-BP12</f>
        <v>206</v>
      </c>
      <c r="AU12" s="13" t="n">
        <v>360</v>
      </c>
      <c r="AV12" s="13" t="n">
        <v>344</v>
      </c>
      <c r="AW12" s="13" t="n">
        <f aca="false">BS12-BR12</f>
        <v>299</v>
      </c>
      <c r="AX12" s="13" t="n">
        <f aca="false">BT12-BS12</f>
        <v>105</v>
      </c>
      <c r="AY12" s="13" t="n">
        <f aca="false">BU12-BT12</f>
        <v>362</v>
      </c>
      <c r="AZ12" s="13" t="n">
        <v>1110</v>
      </c>
      <c r="BA12" s="15" t="n">
        <v>392</v>
      </c>
      <c r="BB12" s="16" t="s">
        <v>1193</v>
      </c>
      <c r="BC12" s="21" t="s">
        <v>1207</v>
      </c>
      <c r="BD12" s="21" t="s">
        <v>1208</v>
      </c>
      <c r="BE12" s="21" t="s">
        <v>1197</v>
      </c>
      <c r="BF12" s="16" t="s">
        <v>1198</v>
      </c>
      <c r="BG12" s="21" t="s">
        <v>1209</v>
      </c>
      <c r="BH12" s="16" t="s">
        <v>1210</v>
      </c>
      <c r="BI12" s="16" t="s">
        <v>1202</v>
      </c>
      <c r="BJ12" s="16" t="s">
        <v>1203</v>
      </c>
      <c r="BK12" s="21" t="s">
        <v>1211</v>
      </c>
      <c r="BL12" s="16" t="s">
        <v>1212</v>
      </c>
      <c r="BM12" s="16" t="n">
        <v>323</v>
      </c>
      <c r="BN12" s="16" t="n">
        <v>1</v>
      </c>
      <c r="BO12" s="16" t="n">
        <v>47</v>
      </c>
      <c r="BP12" s="16" t="n">
        <v>154</v>
      </c>
      <c r="BQ12" s="16" t="n">
        <v>360</v>
      </c>
      <c r="BR12" s="21" t="n">
        <v>344</v>
      </c>
      <c r="BS12" s="16" t="n">
        <v>643</v>
      </c>
      <c r="BT12" s="16" t="n">
        <v>748</v>
      </c>
      <c r="BU12" s="16" t="n">
        <v>1110</v>
      </c>
      <c r="BV12" s="21" t="n">
        <v>392</v>
      </c>
      <c r="BW12" s="13"/>
      <c r="BX12" s="13"/>
      <c r="BY12" s="13"/>
      <c r="BZ12" s="13"/>
      <c r="CA12" s="13"/>
      <c r="CB12" s="13"/>
      <c r="CC12" s="13"/>
      <c r="CD12" s="13"/>
      <c r="CE12" s="13"/>
      <c r="CF12" s="13"/>
    </row>
    <row r="13" s="3" customFormat="true" ht="15" hidden="false" customHeight="true" outlineLevel="0" collapsed="false">
      <c r="A13" s="9" t="s">
        <v>1303</v>
      </c>
      <c r="B13" s="9" t="n">
        <v>0</v>
      </c>
      <c r="C13" s="9"/>
      <c r="D13" s="9"/>
      <c r="E13" s="9"/>
      <c r="F13" s="9" t="s">
        <v>1300</v>
      </c>
      <c r="G13" s="9"/>
      <c r="H13" s="9"/>
      <c r="I13" s="9"/>
      <c r="J13" s="9"/>
      <c r="K13" s="9"/>
      <c r="L13" s="9"/>
      <c r="M13" s="9"/>
      <c r="N13" s="9"/>
      <c r="O13" s="9" t="s">
        <v>1304</v>
      </c>
      <c r="P13" s="9"/>
      <c r="Q13" s="9"/>
      <c r="R13" s="9"/>
      <c r="S13" s="9"/>
      <c r="T13" s="9"/>
      <c r="U13" s="9"/>
      <c r="V13" s="9" t="s">
        <v>153</v>
      </c>
      <c r="W13" s="9"/>
      <c r="X13" s="9"/>
      <c r="Y13" s="9"/>
      <c r="Z13" s="9"/>
      <c r="AA13" s="9" t="s">
        <v>1305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7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26"/>
      <c r="BS13" s="45"/>
      <c r="BT13" s="45"/>
      <c r="BU13" s="45"/>
      <c r="BV13" s="29"/>
      <c r="BW13" s="25"/>
      <c r="BX13" s="25"/>
      <c r="BY13" s="25"/>
      <c r="BZ13" s="25"/>
      <c r="CA13" s="25"/>
      <c r="CB13" s="25"/>
      <c r="CC13" s="25"/>
      <c r="CD13" s="25"/>
      <c r="CE13" s="25"/>
      <c r="CF13" s="25"/>
    </row>
    <row r="14" s="18" customFormat="true" ht="15" hidden="false" customHeight="true" outlineLevel="0" collapsed="false">
      <c r="A14" s="12" t="s">
        <v>1306</v>
      </c>
      <c r="B14" s="12" t="n">
        <v>0</v>
      </c>
      <c r="C14" s="12"/>
      <c r="D14" s="12"/>
      <c r="E14" s="12"/>
      <c r="F14" s="12" t="s">
        <v>1304</v>
      </c>
      <c r="G14" s="12"/>
      <c r="H14" s="12"/>
      <c r="I14" s="12"/>
      <c r="J14" s="12"/>
      <c r="K14" s="12"/>
      <c r="L14" s="12"/>
      <c r="M14" s="12"/>
      <c r="N14" s="12"/>
      <c r="O14" s="12" t="s">
        <v>1307</v>
      </c>
      <c r="P14" s="12"/>
      <c r="Q14" s="12"/>
      <c r="R14" s="12"/>
      <c r="S14" s="12"/>
      <c r="T14" s="12"/>
      <c r="U14" s="12"/>
      <c r="V14" s="12" t="s">
        <v>160</v>
      </c>
      <c r="W14" s="12" t="s">
        <v>781</v>
      </c>
      <c r="X14" s="12" t="s">
        <v>162</v>
      </c>
      <c r="Y14" s="12"/>
      <c r="Z14" s="12" t="s">
        <v>163</v>
      </c>
      <c r="AA14" s="12" t="s">
        <v>1308</v>
      </c>
      <c r="AB14" s="13" t="s">
        <v>1309</v>
      </c>
      <c r="AC14" s="14" t="s">
        <v>1310</v>
      </c>
      <c r="AD14" s="14" t="s">
        <v>1311</v>
      </c>
      <c r="AE14" s="14" t="s">
        <v>1312</v>
      </c>
      <c r="AF14" s="14" t="s">
        <v>1313</v>
      </c>
      <c r="AG14" s="13" t="s">
        <v>1314</v>
      </c>
      <c r="AH14" s="14" t="s">
        <v>1315</v>
      </c>
      <c r="AI14" s="13" t="n">
        <f aca="false">BH14-(AG14+AH14)</f>
        <v>134.236</v>
      </c>
      <c r="AJ14" s="14" t="n">
        <f aca="false">BI14-BH14</f>
        <v>131.912</v>
      </c>
      <c r="AK14" s="13" t="s">
        <v>1316</v>
      </c>
      <c r="AL14" s="13" t="s">
        <v>1317</v>
      </c>
      <c r="AM14" s="14" t="s">
        <v>1318</v>
      </c>
      <c r="AN14" s="14" t="n">
        <f aca="false">BL14-BK14</f>
        <v>169.346</v>
      </c>
      <c r="AO14" s="14" t="n">
        <f aca="false">BM14-BL14</f>
        <v>180.521</v>
      </c>
      <c r="AP14" s="13" t="n">
        <v>632</v>
      </c>
      <c r="AQ14" s="13" t="n">
        <v>185</v>
      </c>
      <c r="AR14" s="13" t="n">
        <f aca="false">BO14-BN14</f>
        <v>192</v>
      </c>
      <c r="AS14" s="14" t="n">
        <f aca="false">BP14-BO14</f>
        <v>188</v>
      </c>
      <c r="AT14" s="14" t="n">
        <f aca="false">BQ14-BP14</f>
        <v>188</v>
      </c>
      <c r="AU14" s="13" t="n">
        <v>753</v>
      </c>
      <c r="AV14" s="14" t="n">
        <v>197</v>
      </c>
      <c r="AW14" s="14" t="n">
        <f aca="false">BS14-BR14</f>
        <v>236</v>
      </c>
      <c r="AX14" s="14" t="n">
        <f aca="false">BT14-BS14</f>
        <v>256</v>
      </c>
      <c r="AY14" s="14" t="n">
        <f aca="false">BU14-BT14</f>
        <v>273</v>
      </c>
      <c r="AZ14" s="13" t="n">
        <v>962</v>
      </c>
      <c r="BA14" s="15" t="n">
        <v>437</v>
      </c>
      <c r="BB14" s="16" t="s">
        <v>1309</v>
      </c>
      <c r="BC14" s="21" t="s">
        <v>1319</v>
      </c>
      <c r="BD14" s="21" t="s">
        <v>1320</v>
      </c>
      <c r="BE14" s="21" t="s">
        <v>1313</v>
      </c>
      <c r="BF14" s="16" t="s">
        <v>1314</v>
      </c>
      <c r="BG14" s="21" t="s">
        <v>1321</v>
      </c>
      <c r="BH14" s="16" t="s">
        <v>1322</v>
      </c>
      <c r="BI14" s="16" t="s">
        <v>1316</v>
      </c>
      <c r="BJ14" s="16" t="s">
        <v>1317</v>
      </c>
      <c r="BK14" s="21" t="s">
        <v>1323</v>
      </c>
      <c r="BL14" s="16" t="s">
        <v>1324</v>
      </c>
      <c r="BM14" s="16" t="n">
        <v>632</v>
      </c>
      <c r="BN14" s="16" t="n">
        <v>185</v>
      </c>
      <c r="BO14" s="16" t="n">
        <v>377</v>
      </c>
      <c r="BP14" s="16" t="n">
        <v>565</v>
      </c>
      <c r="BQ14" s="16" t="n">
        <v>753</v>
      </c>
      <c r="BR14" s="21" t="n">
        <v>197</v>
      </c>
      <c r="BS14" s="16" t="n">
        <v>433</v>
      </c>
      <c r="BT14" s="16" t="n">
        <v>689</v>
      </c>
      <c r="BU14" s="16" t="n">
        <v>962</v>
      </c>
      <c r="BV14" s="21" t="n">
        <v>437</v>
      </c>
      <c r="BW14" s="13"/>
      <c r="BX14" s="13"/>
      <c r="BY14" s="13"/>
      <c r="BZ14" s="13"/>
      <c r="CA14" s="13"/>
      <c r="CB14" s="13"/>
      <c r="CC14" s="13"/>
      <c r="CD14" s="13"/>
      <c r="CE14" s="13"/>
      <c r="CF14" s="13"/>
    </row>
    <row r="15" s="18" customFormat="true" ht="15" hidden="false" customHeight="true" outlineLevel="0" collapsed="false">
      <c r="A15" s="12" t="s">
        <v>1325</v>
      </c>
      <c r="B15" s="12" t="n">
        <v>0</v>
      </c>
      <c r="C15" s="12"/>
      <c r="D15" s="12"/>
      <c r="E15" s="12"/>
      <c r="F15" s="12" t="s">
        <v>1304</v>
      </c>
      <c r="G15" s="12"/>
      <c r="H15" s="12"/>
      <c r="I15" s="12"/>
      <c r="J15" s="12"/>
      <c r="K15" s="12"/>
      <c r="L15" s="12"/>
      <c r="M15" s="12"/>
      <c r="N15" s="12"/>
      <c r="O15" s="12" t="s">
        <v>1326</v>
      </c>
      <c r="P15" s="12"/>
      <c r="Q15" s="12"/>
      <c r="R15" s="12"/>
      <c r="S15" s="12"/>
      <c r="T15" s="12"/>
      <c r="U15" s="12"/>
      <c r="V15" s="12" t="s">
        <v>160</v>
      </c>
      <c r="W15" s="12" t="s">
        <v>781</v>
      </c>
      <c r="X15" s="12" t="s">
        <v>162</v>
      </c>
      <c r="Y15" s="12"/>
      <c r="Z15" s="12" t="s">
        <v>163</v>
      </c>
      <c r="AA15" s="12" t="s">
        <v>1327</v>
      </c>
      <c r="AB15" s="13" t="s">
        <v>1328</v>
      </c>
      <c r="AC15" s="14" t="s">
        <v>1329</v>
      </c>
      <c r="AD15" s="14" t="s">
        <v>1330</v>
      </c>
      <c r="AE15" s="14" t="s">
        <v>1331</v>
      </c>
      <c r="AF15" s="14" t="s">
        <v>1332</v>
      </c>
      <c r="AG15" s="13" t="s">
        <v>1333</v>
      </c>
      <c r="AH15" s="14" t="s">
        <v>1334</v>
      </c>
      <c r="AI15" s="13" t="n">
        <f aca="false">BH15-(AG15+AH15)</f>
        <v>7.138</v>
      </c>
      <c r="AJ15" s="13" t="n">
        <f aca="false">BI15-BH15</f>
        <v>7.177</v>
      </c>
      <c r="AK15" s="13" t="s">
        <v>1335</v>
      </c>
      <c r="AL15" s="13" t="s">
        <v>1336</v>
      </c>
      <c r="AM15" s="14" t="s">
        <v>1337</v>
      </c>
      <c r="AN15" s="13" t="n">
        <f aca="false">BL15-BK15</f>
        <v>7.281</v>
      </c>
      <c r="AO15" s="13" t="n">
        <f aca="false">BM15-BL15</f>
        <v>9.666</v>
      </c>
      <c r="AP15" s="13" t="n">
        <v>31</v>
      </c>
      <c r="AQ15" s="13" t="n">
        <v>8</v>
      </c>
      <c r="AR15" s="13" t="n">
        <f aca="false">BO15-BN15</f>
        <v>7</v>
      </c>
      <c r="AS15" s="14" t="n">
        <f aca="false">BP15-BO15</f>
        <v>8</v>
      </c>
      <c r="AT15" s="13" t="n">
        <f aca="false">BQ15-BP15</f>
        <v>8</v>
      </c>
      <c r="AU15" s="13" t="n">
        <v>31</v>
      </c>
      <c r="AV15" s="14" t="n">
        <v>0</v>
      </c>
      <c r="AW15" s="13" t="n">
        <f aca="false">BS15-BR15</f>
        <v>17</v>
      </c>
      <c r="AX15" s="13" t="n">
        <f aca="false">BT15-BS15</f>
        <v>1</v>
      </c>
      <c r="AY15" s="13" t="n">
        <f aca="false">BU15-BT15</f>
        <v>2</v>
      </c>
      <c r="AZ15" s="13" t="n">
        <v>20</v>
      </c>
      <c r="BA15" s="15"/>
      <c r="BB15" s="16" t="s">
        <v>1328</v>
      </c>
      <c r="BC15" s="21" t="s">
        <v>1338</v>
      </c>
      <c r="BD15" s="21" t="s">
        <v>1339</v>
      </c>
      <c r="BE15" s="21" t="s">
        <v>1332</v>
      </c>
      <c r="BF15" s="16" t="s">
        <v>1333</v>
      </c>
      <c r="BG15" s="21" t="s">
        <v>1340</v>
      </c>
      <c r="BH15" s="16" t="s">
        <v>1341</v>
      </c>
      <c r="BI15" s="16" t="s">
        <v>1335</v>
      </c>
      <c r="BJ15" s="16" t="s">
        <v>1336</v>
      </c>
      <c r="BK15" s="21" t="s">
        <v>1342</v>
      </c>
      <c r="BL15" s="16" t="s">
        <v>1343</v>
      </c>
      <c r="BM15" s="16" t="n">
        <v>31</v>
      </c>
      <c r="BN15" s="16" t="n">
        <v>8</v>
      </c>
      <c r="BO15" s="16" t="n">
        <v>15</v>
      </c>
      <c r="BP15" s="16" t="n">
        <v>23</v>
      </c>
      <c r="BQ15" s="16" t="n">
        <v>31</v>
      </c>
      <c r="BR15" s="21" t="n">
        <v>0</v>
      </c>
      <c r="BS15" s="16" t="n">
        <v>17</v>
      </c>
      <c r="BT15" s="16" t="n">
        <v>18</v>
      </c>
      <c r="BU15" s="16" t="n">
        <v>20</v>
      </c>
      <c r="BV15" s="17"/>
      <c r="BW15" s="13"/>
      <c r="BX15" s="13"/>
      <c r="BY15" s="13"/>
      <c r="BZ15" s="13"/>
      <c r="CA15" s="13"/>
      <c r="CB15" s="13"/>
      <c r="CC15" s="13"/>
      <c r="CD15" s="13"/>
      <c r="CE15" s="13"/>
      <c r="CF15" s="13"/>
    </row>
    <row r="16" s="19" customFormat="true" ht="15" hidden="false" customHeight="true" outlineLevel="0" collapsed="false">
      <c r="A16" s="19" t="s">
        <v>1344</v>
      </c>
      <c r="B16" s="19" t="n">
        <v>0</v>
      </c>
      <c r="F16" s="19" t="s">
        <v>1304</v>
      </c>
      <c r="O16" s="19" t="s">
        <v>1345</v>
      </c>
      <c r="V16" s="19" t="s">
        <v>160</v>
      </c>
      <c r="W16" s="19" t="s">
        <v>781</v>
      </c>
      <c r="X16" s="19" t="s">
        <v>162</v>
      </c>
      <c r="Z16" s="19" t="s">
        <v>163</v>
      </c>
      <c r="AA16" s="19" t="s">
        <v>1346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 t="n">
        <f aca="false">BM16-BL16</f>
        <v>470</v>
      </c>
      <c r="AP16" s="13" t="n">
        <v>470</v>
      </c>
      <c r="AQ16" s="13" t="n">
        <v>141</v>
      </c>
      <c r="AR16" s="14" t="n">
        <f aca="false">BO16-BN16</f>
        <v>148</v>
      </c>
      <c r="AS16" s="14" t="n">
        <f aca="false">BP16-BO16</f>
        <v>162</v>
      </c>
      <c r="AT16" s="14" t="n">
        <f aca="false">BQ16-BP16</f>
        <v>141</v>
      </c>
      <c r="AU16" s="13" t="n">
        <v>592</v>
      </c>
      <c r="AV16" s="13" t="n">
        <v>188</v>
      </c>
      <c r="AW16" s="13" t="n">
        <f aca="false">BS16-BR16</f>
        <v>183</v>
      </c>
      <c r="AX16" s="13" t="n">
        <f aca="false">BT16-BS16</f>
        <v>190</v>
      </c>
      <c r="AY16" s="13" t="n">
        <f aca="false">BU16-BT16</f>
        <v>176</v>
      </c>
      <c r="AZ16" s="13" t="n">
        <v>737</v>
      </c>
      <c r="BA16" s="15" t="n">
        <v>209</v>
      </c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 t="n">
        <v>470</v>
      </c>
      <c r="BN16" s="20" t="n">
        <v>141</v>
      </c>
      <c r="BO16" s="20" t="n">
        <v>289</v>
      </c>
      <c r="BP16" s="20" t="n">
        <v>451</v>
      </c>
      <c r="BQ16" s="20" t="n">
        <v>592</v>
      </c>
      <c r="BR16" s="21" t="n">
        <v>188</v>
      </c>
      <c r="BS16" s="16" t="n">
        <v>371</v>
      </c>
      <c r="BT16" s="16" t="n">
        <v>561</v>
      </c>
      <c r="BU16" s="16" t="n">
        <v>737</v>
      </c>
      <c r="BV16" s="21" t="n">
        <v>209</v>
      </c>
      <c r="BW16" s="13"/>
      <c r="BX16" s="13"/>
      <c r="BY16" s="13"/>
      <c r="BZ16" s="13"/>
      <c r="CA16" s="13"/>
      <c r="CB16" s="13"/>
      <c r="CC16" s="13"/>
      <c r="CD16" s="13"/>
      <c r="CE16" s="13"/>
      <c r="CF16" s="13"/>
    </row>
    <row r="17" s="19" customFormat="true" ht="15" hidden="false" customHeight="true" outlineLevel="0" collapsed="false">
      <c r="A17" s="19" t="s">
        <v>1347</v>
      </c>
      <c r="B17" s="19" t="n">
        <v>0</v>
      </c>
      <c r="F17" s="19" t="s">
        <v>1304</v>
      </c>
      <c r="O17" s="19" t="s">
        <v>1348</v>
      </c>
      <c r="V17" s="19" t="s">
        <v>160</v>
      </c>
      <c r="W17" s="19" t="s">
        <v>781</v>
      </c>
      <c r="X17" s="19" t="s">
        <v>162</v>
      </c>
      <c r="Z17" s="19" t="s">
        <v>163</v>
      </c>
      <c r="AA17" s="19" t="s">
        <v>1349</v>
      </c>
      <c r="AB17" s="13" t="s">
        <v>1350</v>
      </c>
      <c r="AC17" s="14" t="s">
        <v>1351</v>
      </c>
      <c r="AD17" s="14" t="s">
        <v>1352</v>
      </c>
      <c r="AE17" s="14" t="s">
        <v>1353</v>
      </c>
      <c r="AF17" s="14" t="s">
        <v>1354</v>
      </c>
      <c r="AG17" s="13" t="s">
        <v>1355</v>
      </c>
      <c r="AH17" s="14" t="s">
        <v>1356</v>
      </c>
      <c r="AI17" s="13" t="n">
        <f aca="false">BH17-(AG17+AH17)</f>
        <v>144.317</v>
      </c>
      <c r="AJ17" s="13" t="n">
        <f aca="false">BI17-BH17</f>
        <v>158.972</v>
      </c>
      <c r="AK17" s="13" t="s">
        <v>1357</v>
      </c>
      <c r="AL17" s="13" t="s">
        <v>1358</v>
      </c>
      <c r="AM17" s="14" t="s">
        <v>1359</v>
      </c>
      <c r="AN17" s="13" t="n">
        <f aca="false">BL17-BK17</f>
        <v>204.751</v>
      </c>
      <c r="AO17" s="13" t="n">
        <f aca="false">BM17-BL17</f>
        <v>244.02</v>
      </c>
      <c r="AP17" s="13" t="n">
        <v>820</v>
      </c>
      <c r="AQ17" s="13" t="n">
        <v>252</v>
      </c>
      <c r="AR17" s="13" t="n">
        <f aca="false">BO17-BN17</f>
        <v>256</v>
      </c>
      <c r="AS17" s="13" t="n">
        <f aca="false">BP17-BO17</f>
        <v>251</v>
      </c>
      <c r="AT17" s="13" t="n">
        <f aca="false">BQ17-BP17</f>
        <v>238</v>
      </c>
      <c r="AU17" s="13" t="n">
        <v>997</v>
      </c>
      <c r="AV17" s="13" t="n">
        <v>252</v>
      </c>
      <c r="AW17" s="13" t="n">
        <f aca="false">BS17-BR17</f>
        <v>351</v>
      </c>
      <c r="AX17" s="13" t="n">
        <f aca="false">BT17-BS17</f>
        <v>351</v>
      </c>
      <c r="AY17" s="13" t="n">
        <f aca="false">BU17-BT17</f>
        <v>329</v>
      </c>
      <c r="AZ17" s="13" t="n">
        <v>1283</v>
      </c>
      <c r="BA17" s="15" t="n">
        <v>343</v>
      </c>
      <c r="BB17" s="21" t="s">
        <v>1350</v>
      </c>
      <c r="BC17" s="21" t="s">
        <v>1360</v>
      </c>
      <c r="BD17" s="21" t="s">
        <v>1361</v>
      </c>
      <c r="BE17" s="21" t="s">
        <v>1354</v>
      </c>
      <c r="BF17" s="21" t="s">
        <v>1355</v>
      </c>
      <c r="BG17" s="21" t="s">
        <v>1362</v>
      </c>
      <c r="BH17" s="21" t="s">
        <v>1363</v>
      </c>
      <c r="BI17" s="21" t="s">
        <v>1357</v>
      </c>
      <c r="BJ17" s="21" t="s">
        <v>1358</v>
      </c>
      <c r="BK17" s="21" t="s">
        <v>1364</v>
      </c>
      <c r="BL17" s="21" t="s">
        <v>1365</v>
      </c>
      <c r="BM17" s="21" t="n">
        <v>820</v>
      </c>
      <c r="BN17" s="21" t="n">
        <v>252</v>
      </c>
      <c r="BO17" s="21" t="n">
        <v>508</v>
      </c>
      <c r="BP17" s="21" t="n">
        <v>759</v>
      </c>
      <c r="BQ17" s="21" t="n">
        <v>997</v>
      </c>
      <c r="BR17" s="21" t="n">
        <v>252</v>
      </c>
      <c r="BS17" s="16" t="n">
        <v>603</v>
      </c>
      <c r="BT17" s="16" t="n">
        <v>954</v>
      </c>
      <c r="BU17" s="16" t="n">
        <v>1283</v>
      </c>
      <c r="BV17" s="21" t="n">
        <v>343</v>
      </c>
      <c r="BW17" s="13"/>
      <c r="BX17" s="13"/>
      <c r="BY17" s="13"/>
      <c r="BZ17" s="13"/>
      <c r="CA17" s="13"/>
      <c r="CB17" s="13"/>
      <c r="CC17" s="13"/>
      <c r="CD17" s="13"/>
      <c r="CE17" s="13"/>
      <c r="CF17" s="13"/>
    </row>
    <row r="18" s="19" customFormat="true" ht="15" hidden="false" customHeight="true" outlineLevel="0" collapsed="false">
      <c r="A18" s="19" t="s">
        <v>1366</v>
      </c>
      <c r="B18" s="19" t="n">
        <v>0</v>
      </c>
      <c r="F18" s="19" t="s">
        <v>1304</v>
      </c>
      <c r="O18" s="19" t="s">
        <v>1367</v>
      </c>
      <c r="V18" s="19" t="s">
        <v>160</v>
      </c>
      <c r="W18" s="19" t="s">
        <v>781</v>
      </c>
      <c r="X18" s="19" t="s">
        <v>162</v>
      </c>
      <c r="Z18" s="19" t="s">
        <v>163</v>
      </c>
      <c r="AA18" s="19" t="s">
        <v>1110</v>
      </c>
      <c r="AB18" s="13"/>
      <c r="AC18" s="13"/>
      <c r="AD18" s="13"/>
      <c r="AE18" s="13"/>
      <c r="AF18" s="13" t="s">
        <v>267</v>
      </c>
      <c r="AG18" s="13" t="s">
        <v>267</v>
      </c>
      <c r="AH18" s="14" t="s">
        <v>267</v>
      </c>
      <c r="AI18" s="13"/>
      <c r="AJ18" s="14" t="s">
        <v>267</v>
      </c>
      <c r="AK18" s="14" t="s">
        <v>267</v>
      </c>
      <c r="AL18" s="14" t="s">
        <v>1368</v>
      </c>
      <c r="AM18" s="14" t="s">
        <v>267</v>
      </c>
      <c r="AN18" s="14" t="s">
        <v>1369</v>
      </c>
      <c r="AO18" s="13" t="n">
        <f aca="false">BM18-BL18</f>
        <v>-17.303</v>
      </c>
      <c r="AP18" s="14" t="n">
        <v>-31</v>
      </c>
      <c r="AQ18" s="14" t="n">
        <v>-3</v>
      </c>
      <c r="AR18" s="14" t="n">
        <f aca="false">BO18-BN18</f>
        <v>8</v>
      </c>
      <c r="AS18" s="14" t="n">
        <f aca="false">BP18-BO18</f>
        <v>-1</v>
      </c>
      <c r="AT18" s="14" t="n">
        <f aca="false">BQ18-BP18</f>
        <v>-23</v>
      </c>
      <c r="AU18" s="14" t="n">
        <v>-19</v>
      </c>
      <c r="AV18" s="13" t="n">
        <v>-211</v>
      </c>
      <c r="AW18" s="13" t="n">
        <f aca="false">BS18-BR18</f>
        <v>-143</v>
      </c>
      <c r="AX18" s="13" t="n">
        <f aca="false">BT18-BS18</f>
        <v>-63</v>
      </c>
      <c r="AY18" s="13" t="n">
        <f aca="false">BU18-BT18</f>
        <v>-125</v>
      </c>
      <c r="AZ18" s="13" t="n">
        <v>-542</v>
      </c>
      <c r="BA18" s="15" t="n">
        <v>-281</v>
      </c>
      <c r="BB18" s="20"/>
      <c r="BC18" s="20"/>
      <c r="BD18" s="20"/>
      <c r="BE18" s="20" t="s">
        <v>267</v>
      </c>
      <c r="BF18" s="20" t="s">
        <v>267</v>
      </c>
      <c r="BG18" s="21" t="s">
        <v>267</v>
      </c>
      <c r="BH18" s="20" t="s">
        <v>267</v>
      </c>
      <c r="BI18" s="21" t="s">
        <v>267</v>
      </c>
      <c r="BJ18" s="21" t="s">
        <v>1368</v>
      </c>
      <c r="BK18" s="21" t="s">
        <v>1368</v>
      </c>
      <c r="BL18" s="21" t="s">
        <v>1370</v>
      </c>
      <c r="BM18" s="21" t="n">
        <v>-31</v>
      </c>
      <c r="BN18" s="21" t="n">
        <v>-3</v>
      </c>
      <c r="BO18" s="21" t="n">
        <v>5</v>
      </c>
      <c r="BP18" s="21" t="n">
        <v>4</v>
      </c>
      <c r="BQ18" s="21" t="n">
        <v>-19</v>
      </c>
      <c r="BR18" s="21" t="n">
        <v>-211</v>
      </c>
      <c r="BS18" s="16" t="n">
        <v>-354</v>
      </c>
      <c r="BT18" s="16" t="n">
        <v>-417</v>
      </c>
      <c r="BU18" s="16" t="n">
        <v>-542</v>
      </c>
      <c r="BV18" s="21" t="n">
        <v>-281</v>
      </c>
      <c r="BW18" s="13"/>
      <c r="BX18" s="13"/>
      <c r="BY18" s="13"/>
      <c r="BZ18" s="13"/>
      <c r="CA18" s="13"/>
      <c r="CB18" s="13"/>
      <c r="CC18" s="13"/>
      <c r="CD18" s="13"/>
      <c r="CE18" s="13"/>
      <c r="CF18" s="13"/>
    </row>
    <row r="19" s="19" customFormat="true" ht="15" hidden="false" customHeight="true" outlineLevel="0" collapsed="false">
      <c r="A19" s="34" t="s">
        <v>1371</v>
      </c>
      <c r="B19" s="34" t="n">
        <v>0</v>
      </c>
      <c r="C19" s="34"/>
      <c r="D19" s="34"/>
      <c r="E19" s="34" t="s">
        <v>238</v>
      </c>
      <c r="F19" s="34" t="s">
        <v>1304</v>
      </c>
      <c r="G19" s="34"/>
      <c r="H19" s="34"/>
      <c r="I19" s="34"/>
      <c r="J19" s="34"/>
      <c r="K19" s="34"/>
      <c r="L19" s="34"/>
      <c r="M19" s="34"/>
      <c r="N19" s="34"/>
      <c r="O19" s="34" t="s">
        <v>1120</v>
      </c>
      <c r="P19" s="34"/>
      <c r="Q19" s="34"/>
      <c r="R19" s="34"/>
      <c r="S19" s="34"/>
      <c r="T19" s="34"/>
      <c r="U19" s="34"/>
      <c r="V19" s="34" t="s">
        <v>160</v>
      </c>
      <c r="W19" s="34" t="s">
        <v>781</v>
      </c>
      <c r="X19" s="34" t="s">
        <v>162</v>
      </c>
      <c r="Y19" s="34"/>
      <c r="Z19" s="34" t="s">
        <v>163</v>
      </c>
      <c r="AA19" s="34" t="s">
        <v>1116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 t="n">
        <f aca="false">BM19-BL19</f>
        <v>0</v>
      </c>
      <c r="AP19" s="13" t="s">
        <v>267</v>
      </c>
      <c r="AQ19" s="13"/>
      <c r="AR19" s="14" t="n">
        <f aca="false">BO19-BN19</f>
        <v>0</v>
      </c>
      <c r="AS19" s="14" t="n">
        <f aca="false">BP19-BO19</f>
        <v>0</v>
      </c>
      <c r="AT19" s="13" t="n">
        <f aca="false">BQ19-BP19</f>
        <v>0</v>
      </c>
      <c r="AU19" s="13" t="s">
        <v>267</v>
      </c>
      <c r="AV19" s="13"/>
      <c r="AW19" s="13" t="n">
        <f aca="false">BS19-BR19</f>
        <v>0</v>
      </c>
      <c r="AX19" s="13" t="n">
        <f aca="false">BT19-BS19</f>
        <v>0</v>
      </c>
      <c r="AY19" s="13" t="n">
        <f aca="false">BU19-BT19</f>
        <v>0</v>
      </c>
      <c r="AZ19" s="13"/>
      <c r="BA19" s="23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 t="s">
        <v>267</v>
      </c>
      <c r="BN19" s="20"/>
      <c r="BO19" s="20"/>
      <c r="BP19" s="20"/>
      <c r="BQ19" s="21" t="s">
        <v>267</v>
      </c>
      <c r="BR19" s="14"/>
      <c r="BS19" s="21"/>
      <c r="BT19" s="21"/>
      <c r="BU19" s="21"/>
      <c r="BV19" s="17"/>
      <c r="BW19" s="13"/>
      <c r="BX19" s="13"/>
      <c r="BY19" s="13"/>
      <c r="BZ19" s="13"/>
      <c r="CA19" s="13"/>
      <c r="CB19" s="13"/>
      <c r="CC19" s="13"/>
      <c r="CD19" s="13"/>
      <c r="CE19" s="13"/>
      <c r="CF19" s="13"/>
    </row>
    <row r="20" s="19" customFormat="true" ht="15" hidden="false" customHeight="true" outlineLevel="0" collapsed="false">
      <c r="A20" s="34" t="s">
        <v>1372</v>
      </c>
      <c r="B20" s="34" t="n">
        <v>0</v>
      </c>
      <c r="C20" s="34"/>
      <c r="D20" s="34"/>
      <c r="E20" s="34" t="s">
        <v>238</v>
      </c>
      <c r="F20" s="34" t="s">
        <v>1304</v>
      </c>
      <c r="G20" s="34"/>
      <c r="H20" s="34"/>
      <c r="I20" s="34"/>
      <c r="J20" s="34"/>
      <c r="K20" s="34"/>
      <c r="L20" s="34"/>
      <c r="M20" s="34"/>
      <c r="N20" s="34"/>
      <c r="O20" s="34" t="s">
        <v>1013</v>
      </c>
      <c r="P20" s="34"/>
      <c r="Q20" s="34"/>
      <c r="R20" s="34"/>
      <c r="S20" s="34"/>
      <c r="T20" s="34"/>
      <c r="U20" s="34"/>
      <c r="V20" s="34" t="s">
        <v>160</v>
      </c>
      <c r="W20" s="34" t="s">
        <v>781</v>
      </c>
      <c r="X20" s="34" t="s">
        <v>162</v>
      </c>
      <c r="Y20" s="34"/>
      <c r="Z20" s="34" t="s">
        <v>163</v>
      </c>
      <c r="AA20" s="34" t="s">
        <v>1373</v>
      </c>
      <c r="AB20" s="13" t="s">
        <v>267</v>
      </c>
      <c r="AC20" s="14" t="n">
        <f aca="false">BC20-AB20</f>
        <v>0</v>
      </c>
      <c r="AD20" s="14" t="n">
        <f aca="false">BD20-(AB20+AC20)</f>
        <v>0</v>
      </c>
      <c r="AE20" s="13"/>
      <c r="AF20" s="13" t="s">
        <v>267</v>
      </c>
      <c r="AG20" s="14" t="s">
        <v>1015</v>
      </c>
      <c r="AH20" s="14" t="s">
        <v>267</v>
      </c>
      <c r="AI20" s="14" t="s">
        <v>267</v>
      </c>
      <c r="AJ20" s="14" t="s">
        <v>267</v>
      </c>
      <c r="AK20" s="14" t="s">
        <v>1015</v>
      </c>
      <c r="AL20" s="14" t="s">
        <v>267</v>
      </c>
      <c r="AM20" s="14" t="s">
        <v>267</v>
      </c>
      <c r="AN20" s="14" t="s">
        <v>267</v>
      </c>
      <c r="AO20" s="13" t="n">
        <f aca="false">BM20-BL20</f>
        <v>0</v>
      </c>
      <c r="AP20" s="14" t="s">
        <v>267</v>
      </c>
      <c r="AQ20" s="13"/>
      <c r="AR20" s="14" t="n">
        <f aca="false">BO20-BN20</f>
        <v>0</v>
      </c>
      <c r="AS20" s="14" t="n">
        <f aca="false">BP20-BO20</f>
        <v>0</v>
      </c>
      <c r="AT20" s="13" t="n">
        <f aca="false">BQ20-BP20</f>
        <v>0</v>
      </c>
      <c r="AU20" s="13" t="s">
        <v>267</v>
      </c>
      <c r="AV20" s="13"/>
      <c r="AW20" s="13" t="n">
        <f aca="false">BS20-BR20</f>
        <v>0</v>
      </c>
      <c r="AX20" s="13" t="n">
        <f aca="false">BT20-BS20</f>
        <v>0</v>
      </c>
      <c r="AY20" s="13" t="n">
        <f aca="false">BU20-BT20</f>
        <v>0</v>
      </c>
      <c r="AZ20" s="13"/>
      <c r="BA20" s="23"/>
      <c r="BB20" s="20" t="s">
        <v>267</v>
      </c>
      <c r="BC20" s="21" t="s">
        <v>267</v>
      </c>
      <c r="BD20" s="21" t="s">
        <v>267</v>
      </c>
      <c r="BE20" s="20" t="s">
        <v>267</v>
      </c>
      <c r="BF20" s="21" t="s">
        <v>1015</v>
      </c>
      <c r="BG20" s="21" t="s">
        <v>1015</v>
      </c>
      <c r="BH20" s="21" t="s">
        <v>1015</v>
      </c>
      <c r="BI20" s="21" t="s">
        <v>1015</v>
      </c>
      <c r="BJ20" s="21" t="s">
        <v>267</v>
      </c>
      <c r="BK20" s="21" t="s">
        <v>267</v>
      </c>
      <c r="BL20" s="21" t="s">
        <v>267</v>
      </c>
      <c r="BM20" s="21" t="s">
        <v>267</v>
      </c>
      <c r="BN20" s="21"/>
      <c r="BO20" s="21"/>
      <c r="BP20" s="21"/>
      <c r="BQ20" s="21" t="s">
        <v>267</v>
      </c>
      <c r="BR20" s="14"/>
      <c r="BS20" s="21"/>
      <c r="BT20" s="21"/>
      <c r="BU20" s="21"/>
      <c r="BV20" s="17"/>
      <c r="BW20" s="13"/>
      <c r="BX20" s="13"/>
      <c r="BY20" s="13"/>
      <c r="BZ20" s="13"/>
      <c r="CA20" s="13"/>
      <c r="CB20" s="13"/>
      <c r="CC20" s="13"/>
      <c r="CD20" s="13"/>
      <c r="CE20" s="13"/>
      <c r="CF20" s="13"/>
    </row>
    <row r="21" s="19" customFormat="true" ht="15" hidden="false" customHeight="true" outlineLevel="0" collapsed="false">
      <c r="A21" s="34" t="s">
        <v>1374</v>
      </c>
      <c r="B21" s="34" t="n">
        <v>0</v>
      </c>
      <c r="C21" s="34"/>
      <c r="D21" s="34"/>
      <c r="E21" s="34" t="s">
        <v>238</v>
      </c>
      <c r="F21" s="34" t="s">
        <v>1304</v>
      </c>
      <c r="G21" s="34"/>
      <c r="H21" s="34"/>
      <c r="I21" s="34"/>
      <c r="J21" s="34"/>
      <c r="K21" s="34"/>
      <c r="L21" s="34"/>
      <c r="M21" s="34"/>
      <c r="N21" s="34"/>
      <c r="O21" s="34" t="s">
        <v>1375</v>
      </c>
      <c r="P21" s="34"/>
      <c r="Q21" s="34"/>
      <c r="R21" s="34"/>
      <c r="S21" s="34"/>
      <c r="T21" s="34"/>
      <c r="U21" s="34"/>
      <c r="V21" s="34" t="s">
        <v>160</v>
      </c>
      <c r="W21" s="34" t="s">
        <v>781</v>
      </c>
      <c r="X21" s="34" t="s">
        <v>162</v>
      </c>
      <c r="Y21" s="34"/>
      <c r="Z21" s="34" t="s">
        <v>163</v>
      </c>
      <c r="AA21" s="34" t="s">
        <v>1376</v>
      </c>
      <c r="AB21" s="13" t="s">
        <v>1377</v>
      </c>
      <c r="AC21" s="14" t="s">
        <v>1378</v>
      </c>
      <c r="AD21" s="14" t="s">
        <v>1379</v>
      </c>
      <c r="AE21" s="14" t="s">
        <v>1380</v>
      </c>
      <c r="AF21" s="14" t="s">
        <v>1381</v>
      </c>
      <c r="AG21" s="13" t="s">
        <v>1382</v>
      </c>
      <c r="AH21" s="14" t="s">
        <v>1383</v>
      </c>
      <c r="AI21" s="13" t="n">
        <f aca="false">BH21-(AG21+AH21)</f>
        <v>78.934</v>
      </c>
      <c r="AJ21" s="13" t="n">
        <f aca="false">BI21-BH21</f>
        <v>86.306</v>
      </c>
      <c r="AK21" s="13" t="s">
        <v>1384</v>
      </c>
      <c r="AL21" s="13" t="s">
        <v>1385</v>
      </c>
      <c r="AM21" s="14" t="s">
        <v>1386</v>
      </c>
      <c r="AN21" s="13" t="n">
        <f aca="false">BL21-BK21</f>
        <v>93.23</v>
      </c>
      <c r="AO21" s="13" t="n">
        <f aca="false">BM21-BL21</f>
        <v>-270.527</v>
      </c>
      <c r="AP21" s="13"/>
      <c r="AQ21" s="13"/>
      <c r="AR21" s="14" t="n">
        <f aca="false">BO21-BN21</f>
        <v>0</v>
      </c>
      <c r="AS21" s="14" t="n">
        <f aca="false">BP21-BO21</f>
        <v>0</v>
      </c>
      <c r="AT21" s="13"/>
      <c r="AU21" s="13"/>
      <c r="AV21" s="13"/>
      <c r="AW21" s="13" t="n">
        <f aca="false">BS21-BR21</f>
        <v>0</v>
      </c>
      <c r="AX21" s="13" t="n">
        <f aca="false">BT21-BS21</f>
        <v>0</v>
      </c>
      <c r="AY21" s="13" t="n">
        <f aca="false">BU21-BT21</f>
        <v>0</v>
      </c>
      <c r="AZ21" s="13"/>
      <c r="BA21" s="23"/>
      <c r="BB21" s="21" t="s">
        <v>1377</v>
      </c>
      <c r="BC21" s="21" t="s">
        <v>1387</v>
      </c>
      <c r="BD21" s="21" t="s">
        <v>1388</v>
      </c>
      <c r="BE21" s="21" t="s">
        <v>1381</v>
      </c>
      <c r="BF21" s="21" t="s">
        <v>1382</v>
      </c>
      <c r="BG21" s="21" t="s">
        <v>1389</v>
      </c>
      <c r="BH21" s="21" t="s">
        <v>1390</v>
      </c>
      <c r="BI21" s="21" t="s">
        <v>1384</v>
      </c>
      <c r="BJ21" s="21" t="s">
        <v>1385</v>
      </c>
      <c r="BK21" s="21" t="s">
        <v>1391</v>
      </c>
      <c r="BL21" s="21" t="s">
        <v>1392</v>
      </c>
      <c r="BM21" s="21"/>
      <c r="BN21" s="21"/>
      <c r="BO21" s="21"/>
      <c r="BP21" s="21"/>
      <c r="BQ21" s="21"/>
      <c r="BR21" s="14"/>
      <c r="BS21" s="21"/>
      <c r="BT21" s="21"/>
      <c r="BU21" s="21"/>
      <c r="BV21" s="17"/>
      <c r="BW21" s="13"/>
      <c r="BX21" s="13"/>
      <c r="BY21" s="13"/>
      <c r="BZ21" s="13"/>
      <c r="CA21" s="13"/>
      <c r="CB21" s="13"/>
      <c r="CC21" s="13"/>
      <c r="CD21" s="13"/>
      <c r="CE21" s="13"/>
      <c r="CF21" s="13"/>
    </row>
    <row r="22" s="19" customFormat="true" ht="15" hidden="false" customHeight="true" outlineLevel="0" collapsed="false">
      <c r="A22" s="34" t="s">
        <v>1393</v>
      </c>
      <c r="B22" s="34" t="n">
        <v>0</v>
      </c>
      <c r="C22" s="34"/>
      <c r="D22" s="34"/>
      <c r="E22" s="34" t="s">
        <v>238</v>
      </c>
      <c r="F22" s="34" t="s">
        <v>1304</v>
      </c>
      <c r="G22" s="34"/>
      <c r="H22" s="34"/>
      <c r="I22" s="34"/>
      <c r="J22" s="34"/>
      <c r="K22" s="34"/>
      <c r="L22" s="34"/>
      <c r="M22" s="34"/>
      <c r="N22" s="34"/>
      <c r="O22" s="34" t="s">
        <v>1115</v>
      </c>
      <c r="P22" s="34"/>
      <c r="Q22" s="34"/>
      <c r="R22" s="34"/>
      <c r="S22" s="34"/>
      <c r="T22" s="34"/>
      <c r="U22" s="34"/>
      <c r="V22" s="34" t="s">
        <v>160</v>
      </c>
      <c r="W22" s="34" t="s">
        <v>781</v>
      </c>
      <c r="X22" s="34" t="s">
        <v>162</v>
      </c>
      <c r="Y22" s="34"/>
      <c r="Z22" s="34" t="s">
        <v>163</v>
      </c>
      <c r="AA22" s="34" t="s">
        <v>1116</v>
      </c>
      <c r="AB22" s="13"/>
      <c r="AC22" s="13"/>
      <c r="AD22" s="13" t="s">
        <v>1394</v>
      </c>
      <c r="AE22" s="13" t="s">
        <v>267</v>
      </c>
      <c r="AF22" s="13" t="s">
        <v>1394</v>
      </c>
      <c r="AG22" s="13"/>
      <c r="AH22" s="13"/>
      <c r="AI22" s="13" t="s">
        <v>1395</v>
      </c>
      <c r="AJ22" s="14" t="s">
        <v>267</v>
      </c>
      <c r="AK22" s="14" t="s">
        <v>1395</v>
      </c>
      <c r="AL22" s="13"/>
      <c r="AM22" s="13"/>
      <c r="AN22" s="13" t="s">
        <v>267</v>
      </c>
      <c r="AO22" s="13" t="n">
        <f aca="false">BM22-BL22</f>
        <v>0</v>
      </c>
      <c r="AP22" s="14" t="s">
        <v>267</v>
      </c>
      <c r="AQ22" s="13"/>
      <c r="AR22" s="14" t="n">
        <f aca="false">BO22-BN22</f>
        <v>0</v>
      </c>
      <c r="AS22" s="14" t="n">
        <f aca="false">BP22-BO22</f>
        <v>0</v>
      </c>
      <c r="AT22" s="13" t="n">
        <f aca="false">BQ22-BP22</f>
        <v>0</v>
      </c>
      <c r="AU22" s="13"/>
      <c r="AV22" s="13"/>
      <c r="AW22" s="13" t="n">
        <f aca="false">BS22-BR22</f>
        <v>0</v>
      </c>
      <c r="AX22" s="13" t="n">
        <f aca="false">BT22-BS22</f>
        <v>0</v>
      </c>
      <c r="AY22" s="13" t="n">
        <f aca="false">BU22-BT22</f>
        <v>0</v>
      </c>
      <c r="AZ22" s="13"/>
      <c r="BA22" s="23"/>
      <c r="BB22" s="20"/>
      <c r="BC22" s="20"/>
      <c r="BD22" s="20" t="s">
        <v>1394</v>
      </c>
      <c r="BE22" s="20" t="s">
        <v>1394</v>
      </c>
      <c r="BF22" s="20"/>
      <c r="BG22" s="20"/>
      <c r="BH22" s="20" t="s">
        <v>1395</v>
      </c>
      <c r="BI22" s="21" t="s">
        <v>1395</v>
      </c>
      <c r="BJ22" s="20"/>
      <c r="BK22" s="20"/>
      <c r="BL22" s="20" t="s">
        <v>267</v>
      </c>
      <c r="BM22" s="21" t="s">
        <v>267</v>
      </c>
      <c r="BN22" s="21"/>
      <c r="BO22" s="21"/>
      <c r="BP22" s="21"/>
      <c r="BQ22" s="21"/>
      <c r="BR22" s="14"/>
      <c r="BS22" s="21"/>
      <c r="BT22" s="21"/>
      <c r="BU22" s="21"/>
      <c r="BV22" s="17"/>
      <c r="BW22" s="13"/>
      <c r="BX22" s="13"/>
      <c r="BY22" s="13"/>
      <c r="BZ22" s="13"/>
      <c r="CA22" s="13"/>
      <c r="CB22" s="13"/>
      <c r="CC22" s="13"/>
      <c r="CD22" s="13"/>
      <c r="CE22" s="13"/>
      <c r="CF22" s="13"/>
    </row>
    <row r="23" s="19" customFormat="true" ht="15" hidden="false" customHeight="true" outlineLevel="0" collapsed="false">
      <c r="A23" s="34" t="s">
        <v>1396</v>
      </c>
      <c r="B23" s="34" t="n">
        <v>0</v>
      </c>
      <c r="C23" s="34"/>
      <c r="D23" s="34"/>
      <c r="E23" s="34" t="s">
        <v>238</v>
      </c>
      <c r="F23" s="34" t="s">
        <v>1304</v>
      </c>
      <c r="G23" s="34"/>
      <c r="H23" s="34"/>
      <c r="I23" s="34"/>
      <c r="J23" s="34"/>
      <c r="K23" s="34"/>
      <c r="L23" s="34"/>
      <c r="M23" s="34"/>
      <c r="N23" s="34"/>
      <c r="O23" s="34" t="s">
        <v>1397</v>
      </c>
      <c r="P23" s="34"/>
      <c r="Q23" s="34"/>
      <c r="R23" s="34"/>
      <c r="S23" s="34"/>
      <c r="T23" s="34"/>
      <c r="U23" s="34"/>
      <c r="V23" s="34" t="s">
        <v>160</v>
      </c>
      <c r="W23" s="34" t="s">
        <v>781</v>
      </c>
      <c r="X23" s="34" t="s">
        <v>162</v>
      </c>
      <c r="Y23" s="34"/>
      <c r="Z23" s="34" t="s">
        <v>163</v>
      </c>
      <c r="AA23" s="34" t="s">
        <v>1398</v>
      </c>
      <c r="AB23" s="14" t="s">
        <v>1399</v>
      </c>
      <c r="AC23" s="14" t="s">
        <v>1400</v>
      </c>
      <c r="AD23" s="14" t="s">
        <v>1401</v>
      </c>
      <c r="AE23" s="14" t="s">
        <v>1402</v>
      </c>
      <c r="AF23" s="14" t="s">
        <v>1403</v>
      </c>
      <c r="AG23" s="14" t="s">
        <v>267</v>
      </c>
      <c r="AH23" s="14" t="n">
        <f aca="false">BG23-AG23</f>
        <v>0</v>
      </c>
      <c r="AI23" s="14" t="n">
        <f aca="false">BH23-(AG23+AH23)</f>
        <v>0</v>
      </c>
      <c r="AJ23" s="14" t="n">
        <f aca="false">BI23-BH23</f>
        <v>0</v>
      </c>
      <c r="AK23" s="14" t="s">
        <v>267</v>
      </c>
      <c r="AL23" s="13"/>
      <c r="AM23" s="13"/>
      <c r="AN23" s="13" t="n">
        <f aca="false">BL23-BK23</f>
        <v>0</v>
      </c>
      <c r="AO23" s="13" t="n">
        <f aca="false">BM23-BL23</f>
        <v>0</v>
      </c>
      <c r="AP23" s="13" t="s">
        <v>267</v>
      </c>
      <c r="AQ23" s="13"/>
      <c r="AR23" s="14" t="n">
        <f aca="false">BO23-BN23</f>
        <v>0</v>
      </c>
      <c r="AS23" s="14" t="n">
        <f aca="false">BP23-BO23</f>
        <v>0</v>
      </c>
      <c r="AT23" s="13" t="n">
        <f aca="false">BQ23-BP23</f>
        <v>0</v>
      </c>
      <c r="AU23" s="13"/>
      <c r="AV23" s="13"/>
      <c r="AW23" s="13" t="n">
        <f aca="false">BS23-BR23</f>
        <v>0</v>
      </c>
      <c r="AX23" s="13" t="n">
        <f aca="false">BT23-BS23</f>
        <v>0</v>
      </c>
      <c r="AY23" s="13" t="n">
        <f aca="false">BU23-BT23</f>
        <v>0</v>
      </c>
      <c r="AZ23" s="13"/>
      <c r="BA23" s="23"/>
      <c r="BB23" s="21" t="s">
        <v>1399</v>
      </c>
      <c r="BC23" s="21" t="s">
        <v>1404</v>
      </c>
      <c r="BD23" s="21" t="s">
        <v>1405</v>
      </c>
      <c r="BE23" s="21" t="s">
        <v>1403</v>
      </c>
      <c r="BF23" s="21" t="s">
        <v>267</v>
      </c>
      <c r="BG23" s="21" t="s">
        <v>267</v>
      </c>
      <c r="BH23" s="21" t="s">
        <v>267</v>
      </c>
      <c r="BI23" s="21" t="s">
        <v>267</v>
      </c>
      <c r="BJ23" s="21"/>
      <c r="BK23" s="21"/>
      <c r="BL23" s="21"/>
      <c r="BM23" s="21" t="s">
        <v>267</v>
      </c>
      <c r="BN23" s="21"/>
      <c r="BO23" s="21"/>
      <c r="BP23" s="21"/>
      <c r="BQ23" s="21"/>
      <c r="BR23" s="14"/>
      <c r="BS23" s="21"/>
      <c r="BT23" s="21"/>
      <c r="BU23" s="21"/>
      <c r="BV23" s="17"/>
      <c r="BW23" s="13"/>
      <c r="BX23" s="13"/>
      <c r="BY23" s="13"/>
      <c r="BZ23" s="13"/>
      <c r="CA23" s="13"/>
      <c r="CB23" s="13"/>
      <c r="CC23" s="13"/>
      <c r="CD23" s="13"/>
      <c r="CE23" s="13"/>
      <c r="CF23" s="13"/>
    </row>
    <row r="24" s="19" customFormat="true" ht="15" hidden="false" customHeight="true" outlineLevel="0" collapsed="false">
      <c r="A24" s="34" t="s">
        <v>1406</v>
      </c>
      <c r="B24" s="34" t="n">
        <v>0</v>
      </c>
      <c r="C24" s="34"/>
      <c r="D24" s="34"/>
      <c r="E24" s="34" t="s">
        <v>238</v>
      </c>
      <c r="F24" s="34" t="s">
        <v>1304</v>
      </c>
      <c r="G24" s="34"/>
      <c r="H24" s="34"/>
      <c r="I24" s="34"/>
      <c r="J24" s="34"/>
      <c r="K24" s="34"/>
      <c r="L24" s="34"/>
      <c r="M24" s="34"/>
      <c r="N24" s="34"/>
      <c r="O24" s="34" t="s">
        <v>1407</v>
      </c>
      <c r="P24" s="34"/>
      <c r="Q24" s="34"/>
      <c r="R24" s="34"/>
      <c r="S24" s="34"/>
      <c r="T24" s="34"/>
      <c r="U24" s="34"/>
      <c r="V24" s="34" t="s">
        <v>160</v>
      </c>
      <c r="W24" s="34" t="s">
        <v>781</v>
      </c>
      <c r="X24" s="34" t="s">
        <v>162</v>
      </c>
      <c r="Y24" s="34"/>
      <c r="Z24" s="34" t="s">
        <v>163</v>
      </c>
      <c r="AA24" s="34" t="s">
        <v>1408</v>
      </c>
      <c r="AB24" s="13" t="s">
        <v>1409</v>
      </c>
      <c r="AC24" s="14" t="s">
        <v>1410</v>
      </c>
      <c r="AD24" s="14" t="s">
        <v>1411</v>
      </c>
      <c r="AE24" s="14" t="s">
        <v>1412</v>
      </c>
      <c r="AF24" s="14"/>
      <c r="AG24" s="13"/>
      <c r="AH24" s="13" t="n">
        <f aca="false">BG24-AG24</f>
        <v>0</v>
      </c>
      <c r="AI24" s="13" t="n">
        <f aca="false">BH24-(AG24+AH24)</f>
        <v>0</v>
      </c>
      <c r="AJ24" s="13" t="n">
        <f aca="false">BI24-BH24</f>
        <v>0</v>
      </c>
      <c r="AK24" s="13"/>
      <c r="AL24" s="13"/>
      <c r="AM24" s="13"/>
      <c r="AN24" s="13" t="n">
        <f aca="false">BL24-BK24</f>
        <v>0</v>
      </c>
      <c r="AO24" s="13" t="n">
        <f aca="false">BM24-BL24</f>
        <v>0</v>
      </c>
      <c r="AP24" s="13"/>
      <c r="AQ24" s="13"/>
      <c r="AR24" s="14" t="n">
        <f aca="false">BO24-BN24</f>
        <v>0</v>
      </c>
      <c r="AS24" s="14" t="n">
        <f aca="false">BP24-BO24</f>
        <v>0</v>
      </c>
      <c r="AT24" s="13" t="n">
        <f aca="false">BQ24-BP24</f>
        <v>0</v>
      </c>
      <c r="AU24" s="13"/>
      <c r="AV24" s="13"/>
      <c r="AW24" s="13" t="n">
        <f aca="false">BS24-BR24</f>
        <v>0</v>
      </c>
      <c r="AX24" s="13" t="n">
        <f aca="false">BT24-BS24</f>
        <v>0</v>
      </c>
      <c r="AY24" s="13" t="n">
        <f aca="false">BU24-BT24</f>
        <v>0</v>
      </c>
      <c r="AZ24" s="13"/>
      <c r="BA24" s="23"/>
      <c r="BB24" s="21" t="s">
        <v>1409</v>
      </c>
      <c r="BC24" s="21" t="s">
        <v>1413</v>
      </c>
      <c r="BD24" s="21" t="s">
        <v>1414</v>
      </c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14"/>
      <c r="BS24" s="21"/>
      <c r="BT24" s="21"/>
      <c r="BU24" s="21"/>
      <c r="BV24" s="17"/>
      <c r="BW24" s="13"/>
      <c r="BX24" s="13"/>
      <c r="BY24" s="13"/>
      <c r="BZ24" s="13"/>
      <c r="CA24" s="13"/>
      <c r="CB24" s="13"/>
      <c r="CC24" s="13"/>
      <c r="CD24" s="13"/>
      <c r="CE24" s="13"/>
      <c r="CF24" s="13"/>
    </row>
    <row r="25" s="19" customFormat="true" ht="15" hidden="false" customHeight="true" outlineLevel="0" collapsed="false">
      <c r="A25" s="34" t="s">
        <v>1415</v>
      </c>
      <c r="B25" s="34" t="n">
        <v>0</v>
      </c>
      <c r="C25" s="34"/>
      <c r="D25" s="34"/>
      <c r="E25" s="34" t="s">
        <v>238</v>
      </c>
      <c r="F25" s="34" t="s">
        <v>1304</v>
      </c>
      <c r="G25" s="34"/>
      <c r="H25" s="34"/>
      <c r="I25" s="34"/>
      <c r="J25" s="34"/>
      <c r="K25" s="34"/>
      <c r="L25" s="34"/>
      <c r="M25" s="34"/>
      <c r="N25" s="34"/>
      <c r="O25" s="34" t="s">
        <v>1416</v>
      </c>
      <c r="P25" s="34"/>
      <c r="Q25" s="34"/>
      <c r="R25" s="34"/>
      <c r="S25" s="34"/>
      <c r="T25" s="34"/>
      <c r="U25" s="34"/>
      <c r="V25" s="34" t="s">
        <v>160</v>
      </c>
      <c r="W25" s="34" t="s">
        <v>781</v>
      </c>
      <c r="X25" s="34" t="s">
        <v>162</v>
      </c>
      <c r="Y25" s="34"/>
      <c r="Z25" s="34" t="s">
        <v>163</v>
      </c>
      <c r="AA25" s="34" t="s">
        <v>1417</v>
      </c>
      <c r="AB25" s="13"/>
      <c r="AC25" s="13"/>
      <c r="AD25" s="13" t="n">
        <f aca="false">BD25-(AB25+AC25)</f>
        <v>0</v>
      </c>
      <c r="AE25" s="13"/>
      <c r="AF25" s="13"/>
      <c r="AG25" s="13"/>
      <c r="AH25" s="14" t="n">
        <f aca="false">BG25-AG25</f>
        <v>0</v>
      </c>
      <c r="AI25" s="14" t="s">
        <v>1418</v>
      </c>
      <c r="AJ25" s="13" t="n">
        <f aca="false">BI25-BH25</f>
        <v>-7.086</v>
      </c>
      <c r="AK25" s="13"/>
      <c r="AL25" s="13"/>
      <c r="AM25" s="13"/>
      <c r="AN25" s="14" t="s">
        <v>267</v>
      </c>
      <c r="AO25" s="13" t="n">
        <f aca="false">BM25-BL25</f>
        <v>0</v>
      </c>
      <c r="AP25" s="13"/>
      <c r="AQ25" s="13"/>
      <c r="AR25" s="14" t="n">
        <f aca="false">BO25-BN25</f>
        <v>0</v>
      </c>
      <c r="AS25" s="14" t="n">
        <f aca="false">BP25-BO25</f>
        <v>0</v>
      </c>
      <c r="AT25" s="13" t="n">
        <f aca="false">BQ25-BP25</f>
        <v>0</v>
      </c>
      <c r="AU25" s="13"/>
      <c r="AV25" s="13"/>
      <c r="AW25" s="13" t="n">
        <f aca="false">BS25-BR25</f>
        <v>0</v>
      </c>
      <c r="AX25" s="13" t="n">
        <f aca="false">BT25-BS25</f>
        <v>0</v>
      </c>
      <c r="AY25" s="13" t="n">
        <f aca="false">BU25-BT25</f>
        <v>0</v>
      </c>
      <c r="AZ25" s="13"/>
      <c r="BA25" s="23"/>
      <c r="BB25" s="20"/>
      <c r="BC25" s="20"/>
      <c r="BD25" s="20" t="s">
        <v>267</v>
      </c>
      <c r="BE25" s="20"/>
      <c r="BF25" s="20"/>
      <c r="BG25" s="20"/>
      <c r="BH25" s="21" t="s">
        <v>1418</v>
      </c>
      <c r="BI25" s="21"/>
      <c r="BJ25" s="21"/>
      <c r="BK25" s="21"/>
      <c r="BL25" s="21" t="s">
        <v>267</v>
      </c>
      <c r="BM25" s="21"/>
      <c r="BN25" s="21"/>
      <c r="BO25" s="21"/>
      <c r="BP25" s="21"/>
      <c r="BQ25" s="21"/>
      <c r="BR25" s="14"/>
      <c r="BS25" s="21"/>
      <c r="BT25" s="21"/>
      <c r="BU25" s="21"/>
      <c r="BV25" s="17"/>
      <c r="BW25" s="13"/>
      <c r="BX25" s="13"/>
      <c r="BY25" s="13"/>
      <c r="BZ25" s="13"/>
      <c r="CA25" s="13"/>
      <c r="CB25" s="13"/>
      <c r="CC25" s="13"/>
      <c r="CD25" s="13"/>
      <c r="CE25" s="13"/>
      <c r="CF25" s="13"/>
    </row>
    <row r="26" s="12" customFormat="true" ht="15" hidden="false" customHeight="true" outlineLevel="0" collapsed="false">
      <c r="A26" s="9" t="s">
        <v>1419</v>
      </c>
      <c r="B26" s="9" t="n">
        <v>0</v>
      </c>
      <c r="C26" s="9"/>
      <c r="D26" s="9"/>
      <c r="E26" s="9"/>
      <c r="F26" s="9" t="s">
        <v>1300</v>
      </c>
      <c r="G26" s="9"/>
      <c r="H26" s="9"/>
      <c r="I26" s="9"/>
      <c r="J26" s="9"/>
      <c r="K26" s="9"/>
      <c r="L26" s="9"/>
      <c r="M26" s="9"/>
      <c r="N26" s="9"/>
      <c r="O26" s="9" t="s">
        <v>1420</v>
      </c>
      <c r="P26" s="9"/>
      <c r="Q26" s="9"/>
      <c r="R26" s="9"/>
      <c r="S26" s="9"/>
      <c r="T26" s="9"/>
      <c r="U26" s="9"/>
      <c r="V26" s="9" t="s">
        <v>153</v>
      </c>
      <c r="W26" s="9"/>
      <c r="X26" s="9"/>
      <c r="Y26" s="9"/>
      <c r="Z26" s="9"/>
      <c r="AA26" s="9" t="s">
        <v>1421</v>
      </c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6"/>
      <c r="AS26" s="26"/>
      <c r="AT26" s="26" t="n">
        <f aca="false">BQ26-BP26</f>
        <v>0</v>
      </c>
      <c r="AU26" s="25"/>
      <c r="AV26" s="25"/>
      <c r="AW26" s="25"/>
      <c r="AX26" s="25"/>
      <c r="AY26" s="25"/>
      <c r="AZ26" s="25"/>
      <c r="BA26" s="27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6"/>
      <c r="BS26" s="28"/>
      <c r="BT26" s="28"/>
      <c r="BU26" s="28"/>
      <c r="BV26" s="29"/>
      <c r="BW26" s="25"/>
      <c r="BX26" s="25"/>
      <c r="BY26" s="25"/>
      <c r="BZ26" s="25"/>
      <c r="CA26" s="25"/>
      <c r="CB26" s="25"/>
      <c r="CC26" s="25"/>
      <c r="CD26" s="25"/>
      <c r="CE26" s="25"/>
      <c r="CF26" s="25"/>
    </row>
    <row r="27" s="19" customFormat="true" ht="15" hidden="false" customHeight="true" outlineLevel="0" collapsed="false">
      <c r="A27" s="19" t="s">
        <v>1422</v>
      </c>
      <c r="B27" s="19" t="n">
        <v>0</v>
      </c>
      <c r="F27" s="19" t="s">
        <v>1420</v>
      </c>
      <c r="O27" s="19" t="s">
        <v>1423</v>
      </c>
      <c r="V27" s="19" t="s">
        <v>160</v>
      </c>
      <c r="W27" s="19" t="s">
        <v>781</v>
      </c>
      <c r="X27" s="19" t="s">
        <v>162</v>
      </c>
      <c r="Z27" s="19" t="s">
        <v>163</v>
      </c>
      <c r="AA27" s="19" t="s">
        <v>1424</v>
      </c>
      <c r="AB27" s="14" t="s">
        <v>1425</v>
      </c>
      <c r="AC27" s="14" t="s">
        <v>1426</v>
      </c>
      <c r="AD27" s="14" t="s">
        <v>1427</v>
      </c>
      <c r="AE27" s="14" t="s">
        <v>1428</v>
      </c>
      <c r="AF27" s="13" t="s">
        <v>1429</v>
      </c>
      <c r="AG27" s="13" t="s">
        <v>1430</v>
      </c>
      <c r="AH27" s="14" t="s">
        <v>1431</v>
      </c>
      <c r="AI27" s="13" t="n">
        <f aca="false">BH27-(AG27+AH27)</f>
        <v>15.2620000000001</v>
      </c>
      <c r="AJ27" s="14" t="n">
        <f aca="false">BI27-BH27</f>
        <v>-1435.439</v>
      </c>
      <c r="AK27" s="13" t="s">
        <v>1432</v>
      </c>
      <c r="AL27" s="13" t="s">
        <v>1433</v>
      </c>
      <c r="AM27" s="14" t="s">
        <v>1434</v>
      </c>
      <c r="AN27" s="14" t="n">
        <f aca="false">BL27-BK27</f>
        <v>42.653</v>
      </c>
      <c r="AO27" s="14" t="n">
        <f aca="false">BM27-BL27</f>
        <v>-1909.798</v>
      </c>
      <c r="AP27" s="13" t="n">
        <v>-633</v>
      </c>
      <c r="AQ27" s="13" t="n">
        <v>1759</v>
      </c>
      <c r="AR27" s="14" t="n">
        <f aca="false">BO27-BN27</f>
        <v>-130</v>
      </c>
      <c r="AS27" s="14" t="n">
        <f aca="false">BP27-BO27</f>
        <v>51</v>
      </c>
      <c r="AT27" s="13" t="n">
        <f aca="false">BQ27-BP27</f>
        <v>-2399</v>
      </c>
      <c r="AU27" s="13" t="n">
        <v>-719</v>
      </c>
      <c r="AV27" s="13" t="n">
        <v>2162</v>
      </c>
      <c r="AW27" s="14" t="n">
        <f aca="false">BS27-BR27</f>
        <v>-149</v>
      </c>
      <c r="AX27" s="14" t="n">
        <f aca="false">BT27-BS27</f>
        <v>-48</v>
      </c>
      <c r="AY27" s="14" t="n">
        <f aca="false">BU27-BT27</f>
        <v>-2888</v>
      </c>
      <c r="AZ27" s="13" t="n">
        <v>-923</v>
      </c>
      <c r="BA27" s="15" t="n">
        <v>2774</v>
      </c>
      <c r="BB27" s="21" t="s">
        <v>1425</v>
      </c>
      <c r="BC27" s="21" t="s">
        <v>1435</v>
      </c>
      <c r="BD27" s="21" t="s">
        <v>1436</v>
      </c>
      <c r="BE27" s="21" t="s">
        <v>1429</v>
      </c>
      <c r="BF27" s="21" t="s">
        <v>1430</v>
      </c>
      <c r="BG27" s="21" t="s">
        <v>1437</v>
      </c>
      <c r="BH27" s="21" t="s">
        <v>1438</v>
      </c>
      <c r="BI27" s="21" t="s">
        <v>1432</v>
      </c>
      <c r="BJ27" s="21" t="s">
        <v>1433</v>
      </c>
      <c r="BK27" s="21" t="s">
        <v>1439</v>
      </c>
      <c r="BL27" s="21" t="s">
        <v>1440</v>
      </c>
      <c r="BM27" s="21" t="n">
        <v>-633</v>
      </c>
      <c r="BN27" s="21" t="n">
        <v>1759</v>
      </c>
      <c r="BO27" s="21" t="n">
        <v>1629</v>
      </c>
      <c r="BP27" s="21" t="n">
        <v>1680</v>
      </c>
      <c r="BQ27" s="21" t="n">
        <v>-719</v>
      </c>
      <c r="BR27" s="21" t="n">
        <v>2162</v>
      </c>
      <c r="BS27" s="21" t="n">
        <v>2013</v>
      </c>
      <c r="BT27" s="21" t="n">
        <v>1965</v>
      </c>
      <c r="BU27" s="21" t="n">
        <v>-923</v>
      </c>
      <c r="BV27" s="21" t="n">
        <v>2774</v>
      </c>
      <c r="BW27" s="13"/>
      <c r="BX27" s="13"/>
      <c r="BY27" s="13"/>
      <c r="BZ27" s="13"/>
      <c r="CA27" s="13"/>
      <c r="CB27" s="13"/>
      <c r="CC27" s="13"/>
      <c r="CD27" s="13"/>
      <c r="CE27" s="13"/>
      <c r="CF27" s="13"/>
    </row>
    <row r="28" s="19" customFormat="true" ht="15" hidden="false" customHeight="true" outlineLevel="0" collapsed="false">
      <c r="A28" s="19" t="s">
        <v>1441</v>
      </c>
      <c r="B28" s="19" t="n">
        <v>0</v>
      </c>
      <c r="F28" s="19" t="s">
        <v>1420</v>
      </c>
      <c r="O28" s="19" t="s">
        <v>1442</v>
      </c>
      <c r="V28" s="19" t="s">
        <v>160</v>
      </c>
      <c r="W28" s="19" t="s">
        <v>781</v>
      </c>
      <c r="X28" s="19" t="s">
        <v>162</v>
      </c>
      <c r="Z28" s="19" t="s">
        <v>163</v>
      </c>
      <c r="AA28" s="19" t="s">
        <v>218</v>
      </c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 t="n">
        <f aca="false">BM28-BL28</f>
        <v>-693</v>
      </c>
      <c r="AP28" s="13" t="n">
        <v>-693</v>
      </c>
      <c r="AQ28" s="13" t="n">
        <v>-133</v>
      </c>
      <c r="AR28" s="14" t="n">
        <f aca="false">BO28-BN28</f>
        <v>-185</v>
      </c>
      <c r="AS28" s="14" t="n">
        <f aca="false">BP28-BO28</f>
        <v>-238</v>
      </c>
      <c r="AT28" s="14" t="n">
        <f aca="false">BQ28-BP28</f>
        <v>-600</v>
      </c>
      <c r="AU28" s="13" t="n">
        <v>-1156</v>
      </c>
      <c r="AV28" s="13" t="n">
        <v>-118</v>
      </c>
      <c r="AW28" s="13" t="n">
        <f aca="false">BS28-BR28</f>
        <v>-146</v>
      </c>
      <c r="AX28" s="13" t="n">
        <f aca="false">BT28-BS28</f>
        <v>-186</v>
      </c>
      <c r="AY28" s="13" t="n">
        <f aca="false">BU28-BT28</f>
        <v>-531</v>
      </c>
      <c r="AZ28" s="13" t="n">
        <v>-981</v>
      </c>
      <c r="BA28" s="15" t="n">
        <v>-124</v>
      </c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 t="n">
        <v>-693</v>
      </c>
      <c r="BN28" s="20" t="n">
        <v>-133</v>
      </c>
      <c r="BO28" s="20" t="n">
        <v>-318</v>
      </c>
      <c r="BP28" s="20" t="n">
        <v>-556</v>
      </c>
      <c r="BQ28" s="20" t="n">
        <v>-1156</v>
      </c>
      <c r="BR28" s="21" t="n">
        <v>-118</v>
      </c>
      <c r="BS28" s="21" t="n">
        <v>-264</v>
      </c>
      <c r="BT28" s="21" t="n">
        <v>-450</v>
      </c>
      <c r="BU28" s="21" t="n">
        <v>-981</v>
      </c>
      <c r="BV28" s="21" t="n">
        <v>-124</v>
      </c>
      <c r="BW28" s="13"/>
      <c r="BX28" s="13"/>
      <c r="BY28" s="13"/>
      <c r="BZ28" s="13"/>
      <c r="CA28" s="13"/>
      <c r="CB28" s="13"/>
      <c r="CC28" s="13"/>
      <c r="CD28" s="13"/>
      <c r="CE28" s="13"/>
      <c r="CF28" s="13"/>
    </row>
    <row r="29" s="19" customFormat="true" ht="15" hidden="false" customHeight="true" outlineLevel="0" collapsed="false">
      <c r="A29" s="19" t="s">
        <v>1443</v>
      </c>
      <c r="B29" s="19" t="n">
        <v>0</v>
      </c>
      <c r="F29" s="19" t="s">
        <v>1420</v>
      </c>
      <c r="O29" s="19" t="s">
        <v>1444</v>
      </c>
      <c r="V29" s="19" t="s">
        <v>160</v>
      </c>
      <c r="W29" s="19" t="s">
        <v>781</v>
      </c>
      <c r="X29" s="19" t="s">
        <v>162</v>
      </c>
      <c r="Z29" s="19" t="s">
        <v>163</v>
      </c>
      <c r="AA29" s="19" t="s">
        <v>1445</v>
      </c>
      <c r="AB29" s="13" t="s">
        <v>1446</v>
      </c>
      <c r="AC29" s="14" t="s">
        <v>1447</v>
      </c>
      <c r="AD29" s="14" t="s">
        <v>1448</v>
      </c>
      <c r="AE29" s="14" t="s">
        <v>1449</v>
      </c>
      <c r="AF29" s="14" t="s">
        <v>1450</v>
      </c>
      <c r="AG29" s="13" t="s">
        <v>1451</v>
      </c>
      <c r="AH29" s="14" t="s">
        <v>1452</v>
      </c>
      <c r="AI29" s="13" t="n">
        <f aca="false">BH29-(AG29+AH29)</f>
        <v>33.841</v>
      </c>
      <c r="AJ29" s="13" t="n">
        <f aca="false">BI29-BH29</f>
        <v>46.277</v>
      </c>
      <c r="AK29" s="13" t="s">
        <v>1453</v>
      </c>
      <c r="AL29" s="13" t="s">
        <v>1454</v>
      </c>
      <c r="AM29" s="14" t="s">
        <v>1455</v>
      </c>
      <c r="AN29" s="13" t="n">
        <f aca="false">BL29-BK29</f>
        <v>40.676</v>
      </c>
      <c r="AO29" s="13" t="n">
        <f aca="false">BM29-BL29</f>
        <v>-21.277</v>
      </c>
      <c r="AP29" s="13" t="n">
        <v>-47</v>
      </c>
      <c r="AQ29" s="13" t="n">
        <v>-185</v>
      </c>
      <c r="AR29" s="13" t="n">
        <f aca="false">BO29-BN29</f>
        <v>6</v>
      </c>
      <c r="AS29" s="14" t="n">
        <f aca="false">BP29-BO29</f>
        <v>-33</v>
      </c>
      <c r="AT29" s="13" t="n">
        <f aca="false">BQ29-BP29</f>
        <v>230</v>
      </c>
      <c r="AU29" s="13" t="n">
        <v>18</v>
      </c>
      <c r="AV29" s="13" t="n">
        <v>-90</v>
      </c>
      <c r="AW29" s="13" t="n">
        <f aca="false">BS29-BR29</f>
        <v>4</v>
      </c>
      <c r="AX29" s="13" t="n">
        <f aca="false">BT29-BS29</f>
        <v>82</v>
      </c>
      <c r="AY29" s="13" t="n">
        <f aca="false">BU29-BT29</f>
        <v>-54</v>
      </c>
      <c r="AZ29" s="13" t="n">
        <v>-58</v>
      </c>
      <c r="BA29" s="15" t="n">
        <v>-97</v>
      </c>
      <c r="BB29" s="21" t="s">
        <v>1446</v>
      </c>
      <c r="BC29" s="21" t="s">
        <v>1456</v>
      </c>
      <c r="BD29" s="21" t="s">
        <v>1457</v>
      </c>
      <c r="BE29" s="21" t="s">
        <v>1450</v>
      </c>
      <c r="BF29" s="21" t="s">
        <v>1451</v>
      </c>
      <c r="BG29" s="21" t="s">
        <v>1458</v>
      </c>
      <c r="BH29" s="21" t="s">
        <v>1459</v>
      </c>
      <c r="BI29" s="21" t="s">
        <v>1453</v>
      </c>
      <c r="BJ29" s="21" t="s">
        <v>1454</v>
      </c>
      <c r="BK29" s="21" t="s">
        <v>1460</v>
      </c>
      <c r="BL29" s="21" t="s">
        <v>1461</v>
      </c>
      <c r="BM29" s="21" t="n">
        <v>-47</v>
      </c>
      <c r="BN29" s="21" t="n">
        <v>-185</v>
      </c>
      <c r="BO29" s="21" t="n">
        <v>-179</v>
      </c>
      <c r="BP29" s="21" t="n">
        <v>-212</v>
      </c>
      <c r="BQ29" s="21" t="n">
        <v>18</v>
      </c>
      <c r="BR29" s="21" t="n">
        <v>-90</v>
      </c>
      <c r="BS29" s="21" t="n">
        <v>-86</v>
      </c>
      <c r="BT29" s="21" t="n">
        <v>-4</v>
      </c>
      <c r="BU29" s="21" t="n">
        <v>-58</v>
      </c>
      <c r="BV29" s="21" t="n">
        <v>-97</v>
      </c>
      <c r="BW29" s="13"/>
      <c r="BX29" s="13"/>
      <c r="BY29" s="13"/>
      <c r="BZ29" s="13"/>
      <c r="CA29" s="13"/>
      <c r="CB29" s="13"/>
      <c r="CC29" s="13"/>
      <c r="CD29" s="13"/>
      <c r="CE29" s="13"/>
      <c r="CF29" s="13"/>
    </row>
    <row r="30" s="19" customFormat="true" ht="15" hidden="false" customHeight="true" outlineLevel="0" collapsed="false">
      <c r="A30" s="19" t="s">
        <v>1462</v>
      </c>
      <c r="B30" s="19" t="n">
        <v>0</v>
      </c>
      <c r="F30" s="19" t="s">
        <v>1420</v>
      </c>
      <c r="O30" s="19" t="s">
        <v>1463</v>
      </c>
      <c r="V30" s="19" t="s">
        <v>160</v>
      </c>
      <c r="W30" s="19" t="s">
        <v>781</v>
      </c>
      <c r="X30" s="19" t="s">
        <v>162</v>
      </c>
      <c r="Z30" s="19" t="s">
        <v>163</v>
      </c>
      <c r="AA30" s="19" t="s">
        <v>448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 t="n">
        <f aca="false">BM30-BL30</f>
        <v>35</v>
      </c>
      <c r="AP30" s="13" t="n">
        <v>35</v>
      </c>
      <c r="AQ30" s="13"/>
      <c r="AR30" s="13"/>
      <c r="AS30" s="13"/>
      <c r="AT30" s="14" t="n">
        <v>-43</v>
      </c>
      <c r="AU30" s="13" t="n">
        <v>-39</v>
      </c>
      <c r="AV30" s="14" t="n">
        <v>50</v>
      </c>
      <c r="AW30" s="13"/>
      <c r="AX30" s="13"/>
      <c r="AY30" s="13" t="n">
        <f aca="false">BU30-BT30</f>
        <v>74</v>
      </c>
      <c r="AZ30" s="13" t="n">
        <v>74</v>
      </c>
      <c r="BA30" s="15" t="n">
        <v>15</v>
      </c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 t="n">
        <v>35</v>
      </c>
      <c r="BN30" s="20"/>
      <c r="BO30" s="20"/>
      <c r="BP30" s="20"/>
      <c r="BQ30" s="20" t="n">
        <v>-39</v>
      </c>
      <c r="BR30" s="21" t="n">
        <v>50</v>
      </c>
      <c r="BS30" s="20"/>
      <c r="BT30" s="20"/>
      <c r="BU30" s="21" t="n">
        <v>74</v>
      </c>
      <c r="BV30" s="21" t="n">
        <v>15</v>
      </c>
      <c r="BW30" s="13"/>
      <c r="BX30" s="13"/>
      <c r="BY30" s="13"/>
      <c r="BZ30" s="13"/>
      <c r="CA30" s="13"/>
      <c r="CB30" s="13"/>
      <c r="CC30" s="13"/>
      <c r="CD30" s="13"/>
      <c r="CE30" s="13"/>
      <c r="CF30" s="13"/>
    </row>
    <row r="31" s="23" customFormat="true" ht="15" hidden="false" customHeight="true" outlineLevel="0" collapsed="false">
      <c r="A31" s="43" t="s">
        <v>1464</v>
      </c>
      <c r="B31" s="43" t="n">
        <v>0</v>
      </c>
      <c r="C31" s="43"/>
      <c r="D31" s="43"/>
      <c r="E31" s="43"/>
      <c r="F31" s="43" t="s">
        <v>1420</v>
      </c>
      <c r="G31" s="43"/>
      <c r="H31" s="43"/>
      <c r="I31" s="43"/>
      <c r="J31" s="43"/>
      <c r="K31" s="43"/>
      <c r="L31" s="43"/>
      <c r="M31" s="43"/>
      <c r="N31" s="43"/>
      <c r="O31" s="43" t="s">
        <v>1465</v>
      </c>
      <c r="P31" s="43"/>
      <c r="Q31" s="43"/>
      <c r="R31" s="43"/>
      <c r="S31" s="43"/>
      <c r="T31" s="43"/>
      <c r="U31" s="43"/>
      <c r="V31" s="43" t="s">
        <v>160</v>
      </c>
      <c r="W31" s="43" t="s">
        <v>781</v>
      </c>
      <c r="X31" s="43" t="s">
        <v>162</v>
      </c>
      <c r="Y31" s="43"/>
      <c r="Z31" s="43" t="s">
        <v>163</v>
      </c>
      <c r="AA31" s="43" t="s">
        <v>1466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 t="n">
        <f aca="false">BM31-BL31</f>
        <v>69</v>
      </c>
      <c r="AP31" s="13" t="n">
        <v>69</v>
      </c>
      <c r="AQ31" s="13"/>
      <c r="AR31" s="13"/>
      <c r="AS31" s="13"/>
      <c r="AT31" s="14" t="n">
        <v>423</v>
      </c>
      <c r="AU31" s="13" t="n">
        <v>392</v>
      </c>
      <c r="AV31" s="14" t="n">
        <v>-506</v>
      </c>
      <c r="AW31" s="13"/>
      <c r="AX31" s="13"/>
      <c r="AY31" s="13" t="n">
        <f aca="false">BU31-BT31</f>
        <v>213</v>
      </c>
      <c r="AZ31" s="13" t="n">
        <v>213</v>
      </c>
      <c r="BA31" s="15" t="n">
        <v>-560</v>
      </c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 t="n">
        <v>69</v>
      </c>
      <c r="BN31" s="20"/>
      <c r="BO31" s="20"/>
      <c r="BP31" s="20"/>
      <c r="BQ31" s="20" t="n">
        <v>392</v>
      </c>
      <c r="BR31" s="21" t="n">
        <v>-506</v>
      </c>
      <c r="BS31" s="20"/>
      <c r="BT31" s="20"/>
      <c r="BU31" s="21" t="n">
        <v>213</v>
      </c>
      <c r="BV31" s="21" t="n">
        <v>-560</v>
      </c>
      <c r="BW31" s="13"/>
      <c r="BX31" s="13"/>
      <c r="BY31" s="13"/>
      <c r="BZ31" s="13"/>
      <c r="CA31" s="13"/>
      <c r="CB31" s="13"/>
      <c r="CC31" s="13"/>
      <c r="CD31" s="13"/>
      <c r="CE31" s="13"/>
      <c r="CF31" s="13"/>
    </row>
    <row r="32" customFormat="false" ht="15" hidden="false" customHeight="true" outlineLevel="0" collapsed="false">
      <c r="A32" s="24" t="s">
        <v>1467</v>
      </c>
      <c r="B32" s="24"/>
      <c r="C32" s="24"/>
      <c r="D32" s="24"/>
      <c r="E32" s="24"/>
      <c r="F32" s="24" t="s">
        <v>1420</v>
      </c>
      <c r="G32" s="24"/>
      <c r="H32" s="24"/>
      <c r="I32" s="24"/>
      <c r="J32" s="24"/>
      <c r="K32" s="24"/>
      <c r="L32" s="24"/>
      <c r="M32" s="24"/>
      <c r="N32" s="24"/>
      <c r="O32" s="24" t="s">
        <v>1468</v>
      </c>
      <c r="P32" s="24"/>
      <c r="Q32" s="24"/>
      <c r="R32" s="24"/>
      <c r="S32" s="24"/>
      <c r="T32" s="24" t="s">
        <v>1469</v>
      </c>
      <c r="U32" s="24"/>
      <c r="V32" s="24" t="s">
        <v>160</v>
      </c>
      <c r="W32" s="24" t="s">
        <v>781</v>
      </c>
      <c r="X32" s="24" t="s">
        <v>162</v>
      </c>
      <c r="Y32" s="24"/>
      <c r="Z32" s="24" t="s">
        <v>163</v>
      </c>
      <c r="AA32" s="24" t="s">
        <v>1470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5" t="n">
        <v>0</v>
      </c>
      <c r="AW32" s="17"/>
      <c r="AX32" s="17"/>
      <c r="AY32" s="17"/>
      <c r="AZ32" s="17"/>
      <c r="BA32" s="15" t="n">
        <v>-164</v>
      </c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21" t="n">
        <v>0</v>
      </c>
      <c r="BS32" s="17"/>
      <c r="BT32" s="17"/>
      <c r="BU32" s="17"/>
      <c r="BV32" s="21" t="n">
        <v>-164</v>
      </c>
      <c r="BW32" s="17"/>
      <c r="BX32" s="17"/>
      <c r="BY32" s="17"/>
      <c r="BZ32" s="17"/>
      <c r="CA32" s="17"/>
      <c r="CB32" s="17"/>
      <c r="CC32" s="17"/>
      <c r="CD32" s="17"/>
      <c r="CE32" s="17"/>
      <c r="CF32" s="17"/>
    </row>
    <row r="33" s="19" customFormat="true" ht="15" hidden="false" customHeight="true" outlineLevel="0" collapsed="false">
      <c r="A33" s="19" t="s">
        <v>1471</v>
      </c>
      <c r="B33" s="19" t="n">
        <v>0</v>
      </c>
      <c r="F33" s="19" t="s">
        <v>1420</v>
      </c>
      <c r="O33" s="19" t="s">
        <v>1472</v>
      </c>
      <c r="V33" s="19" t="s">
        <v>160</v>
      </c>
      <c r="W33" s="19" t="s">
        <v>781</v>
      </c>
      <c r="X33" s="19" t="s">
        <v>162</v>
      </c>
      <c r="Z33" s="19" t="s">
        <v>163</v>
      </c>
      <c r="AA33" s="19" t="s">
        <v>459</v>
      </c>
      <c r="AB33" s="13" t="s">
        <v>1473</v>
      </c>
      <c r="AC33" s="13" t="s">
        <v>1474</v>
      </c>
      <c r="AD33" s="13" t="s">
        <v>1475</v>
      </c>
      <c r="AE33" s="13" t="s">
        <v>1476</v>
      </c>
      <c r="AF33" s="13" t="s">
        <v>1477</v>
      </c>
      <c r="AG33" s="13" t="s">
        <v>1478</v>
      </c>
      <c r="AH33" s="13" t="s">
        <v>1479</v>
      </c>
      <c r="AI33" s="14" t="n">
        <f aca="false">BH33-(AG33+AH33)</f>
        <v>-188.898</v>
      </c>
      <c r="AJ33" s="14" t="n">
        <f aca="false">BI33-BH33</f>
        <v>1445.043</v>
      </c>
      <c r="AK33" s="13" t="s">
        <v>1480</v>
      </c>
      <c r="AL33" s="13" t="s">
        <v>1481</v>
      </c>
      <c r="AM33" s="13" t="s">
        <v>1482</v>
      </c>
      <c r="AN33" s="14" t="n">
        <f aca="false">BL33-BK33</f>
        <v>-330.516</v>
      </c>
      <c r="AO33" s="13" t="n">
        <f aca="false">BM33-BL33</f>
        <v>2015.695</v>
      </c>
      <c r="AP33" s="13" t="n">
        <v>1186</v>
      </c>
      <c r="AQ33" s="13" t="n">
        <v>-498</v>
      </c>
      <c r="AR33" s="14" t="n">
        <f aca="false">BO33-BN33</f>
        <v>-220</v>
      </c>
      <c r="AS33" s="14" t="n">
        <f aca="false">BP33-BO33</f>
        <v>-437</v>
      </c>
      <c r="AT33" s="14" t="n">
        <f aca="false">BQ33-BP33</f>
        <v>2683</v>
      </c>
      <c r="AU33" s="13" t="n">
        <v>1528</v>
      </c>
      <c r="AV33" s="13" t="n">
        <v>-802</v>
      </c>
      <c r="AW33" s="14" t="n">
        <f aca="false">BS33-BR33</f>
        <v>-373</v>
      </c>
      <c r="AX33" s="13" t="n">
        <f aca="false">BT33-BS33</f>
        <v>-511</v>
      </c>
      <c r="AY33" s="13" t="n">
        <f aca="false">BU33-BT33</f>
        <v>3189</v>
      </c>
      <c r="AZ33" s="13" t="n">
        <v>1503</v>
      </c>
      <c r="BA33" s="15" t="n">
        <v>-979</v>
      </c>
      <c r="BB33" s="20" t="s">
        <v>1473</v>
      </c>
      <c r="BC33" s="20" t="s">
        <v>1483</v>
      </c>
      <c r="BD33" s="20" t="s">
        <v>1484</v>
      </c>
      <c r="BE33" s="20" t="s">
        <v>1477</v>
      </c>
      <c r="BF33" s="20" t="s">
        <v>1478</v>
      </c>
      <c r="BG33" s="20" t="s">
        <v>1485</v>
      </c>
      <c r="BH33" s="20" t="s">
        <v>1486</v>
      </c>
      <c r="BI33" s="20" t="s">
        <v>1480</v>
      </c>
      <c r="BJ33" s="20" t="s">
        <v>1481</v>
      </c>
      <c r="BK33" s="20" t="s">
        <v>1487</v>
      </c>
      <c r="BL33" s="20" t="s">
        <v>1488</v>
      </c>
      <c r="BM33" s="20" t="n">
        <v>1186</v>
      </c>
      <c r="BN33" s="20" t="n">
        <v>-498</v>
      </c>
      <c r="BO33" s="20" t="n">
        <v>-718</v>
      </c>
      <c r="BP33" s="20" t="n">
        <v>-1155</v>
      </c>
      <c r="BQ33" s="20" t="n">
        <v>1528</v>
      </c>
      <c r="BR33" s="21" t="n">
        <v>-802</v>
      </c>
      <c r="BS33" s="20" t="n">
        <v>-1175</v>
      </c>
      <c r="BT33" s="21" t="n">
        <v>-1686</v>
      </c>
      <c r="BU33" s="21" t="n">
        <v>1503</v>
      </c>
      <c r="BV33" s="21" t="n">
        <v>-979</v>
      </c>
      <c r="BW33" s="13"/>
      <c r="BX33" s="13"/>
      <c r="BY33" s="13"/>
      <c r="BZ33" s="13"/>
      <c r="CA33" s="13"/>
      <c r="CB33" s="13"/>
      <c r="CC33" s="13"/>
      <c r="CD33" s="13"/>
      <c r="CE33" s="13"/>
      <c r="CF33" s="13"/>
    </row>
    <row r="34" s="19" customFormat="true" ht="15" hidden="false" customHeight="true" outlineLevel="0" collapsed="false">
      <c r="A34" s="34" t="s">
        <v>1489</v>
      </c>
      <c r="B34" s="34" t="n">
        <v>0</v>
      </c>
      <c r="C34" s="34"/>
      <c r="D34" s="34"/>
      <c r="E34" s="34" t="s">
        <v>238</v>
      </c>
      <c r="F34" s="34" t="s">
        <v>1420</v>
      </c>
      <c r="G34" s="34"/>
      <c r="H34" s="34"/>
      <c r="I34" s="34"/>
      <c r="J34" s="34"/>
      <c r="K34" s="34"/>
      <c r="L34" s="34"/>
      <c r="M34" s="34"/>
      <c r="N34" s="34"/>
      <c r="O34" s="34" t="s">
        <v>1490</v>
      </c>
      <c r="P34" s="34"/>
      <c r="Q34" s="34"/>
      <c r="R34" s="34"/>
      <c r="S34" s="34"/>
      <c r="T34" s="34"/>
      <c r="U34" s="34"/>
      <c r="V34" s="34" t="s">
        <v>160</v>
      </c>
      <c r="W34" s="34" t="s">
        <v>781</v>
      </c>
      <c r="X34" s="34" t="s">
        <v>162</v>
      </c>
      <c r="Y34" s="34"/>
      <c r="Z34" s="34" t="s">
        <v>163</v>
      </c>
      <c r="AA34" s="34" t="s">
        <v>240</v>
      </c>
      <c r="AB34" s="13" t="s">
        <v>1491</v>
      </c>
      <c r="AC34" s="14" t="s">
        <v>1492</v>
      </c>
      <c r="AD34" s="14" t="s">
        <v>1493</v>
      </c>
      <c r="AE34" s="14" t="s">
        <v>1494</v>
      </c>
      <c r="AF34" s="14" t="s">
        <v>1495</v>
      </c>
      <c r="AG34" s="13" t="s">
        <v>1496</v>
      </c>
      <c r="AH34" s="14" t="s">
        <v>1497</v>
      </c>
      <c r="AI34" s="13" t="n">
        <f aca="false">BH34-(AG34+AH34)</f>
        <v>-80.03</v>
      </c>
      <c r="AJ34" s="13" t="n">
        <f aca="false">BI34-BH34</f>
        <v>-179.155</v>
      </c>
      <c r="AK34" s="13" t="s">
        <v>1498</v>
      </c>
      <c r="AL34" s="13" t="s">
        <v>1499</v>
      </c>
      <c r="AM34" s="14" t="s">
        <v>1500</v>
      </c>
      <c r="AN34" s="13" t="n">
        <f aca="false">BL34-BK34</f>
        <v>-92.803</v>
      </c>
      <c r="AO34" s="13" t="n">
        <f aca="false">BM34-BL34</f>
        <v>226.965</v>
      </c>
      <c r="AP34" s="13"/>
      <c r="AQ34" s="13"/>
      <c r="AR34" s="13" t="n">
        <f aca="false">BO34-BN34</f>
        <v>0</v>
      </c>
      <c r="AS34" s="14" t="n">
        <f aca="false">BP34-BO34</f>
        <v>0</v>
      </c>
      <c r="AT34" s="14"/>
      <c r="AU34" s="13"/>
      <c r="AV34" s="13"/>
      <c r="AW34" s="13" t="n">
        <f aca="false">BS34-BR34</f>
        <v>0</v>
      </c>
      <c r="AX34" s="13" t="n">
        <f aca="false">BT34-BS34</f>
        <v>0</v>
      </c>
      <c r="AY34" s="13" t="n">
        <f aca="false">BU34-BT34</f>
        <v>0</v>
      </c>
      <c r="AZ34" s="13"/>
      <c r="BA34" s="23"/>
      <c r="BB34" s="21" t="s">
        <v>1491</v>
      </c>
      <c r="BC34" s="21" t="s">
        <v>1501</v>
      </c>
      <c r="BD34" s="21" t="s">
        <v>1502</v>
      </c>
      <c r="BE34" s="21" t="s">
        <v>1495</v>
      </c>
      <c r="BF34" s="21" t="s">
        <v>1496</v>
      </c>
      <c r="BG34" s="21" t="s">
        <v>1503</v>
      </c>
      <c r="BH34" s="21" t="s">
        <v>1504</v>
      </c>
      <c r="BI34" s="21" t="s">
        <v>1498</v>
      </c>
      <c r="BJ34" s="21" t="s">
        <v>1499</v>
      </c>
      <c r="BK34" s="21" t="s">
        <v>1505</v>
      </c>
      <c r="BL34" s="21" t="s">
        <v>1506</v>
      </c>
      <c r="BM34" s="21"/>
      <c r="BN34" s="21"/>
      <c r="BO34" s="21"/>
      <c r="BP34" s="21"/>
      <c r="BQ34" s="21"/>
      <c r="BR34" s="14"/>
      <c r="BS34" s="21"/>
      <c r="BT34" s="21"/>
      <c r="BU34" s="21"/>
      <c r="BV34" s="17"/>
      <c r="BW34" s="13"/>
      <c r="BX34" s="13"/>
      <c r="BY34" s="13"/>
      <c r="BZ34" s="13"/>
      <c r="CA34" s="13"/>
      <c r="CB34" s="13"/>
      <c r="CC34" s="13"/>
      <c r="CD34" s="13"/>
      <c r="CE34" s="13"/>
      <c r="CF34" s="13"/>
    </row>
    <row r="35" s="19" customFormat="true" ht="15" hidden="false" customHeight="true" outlineLevel="0" collapsed="false">
      <c r="A35" s="34" t="s">
        <v>1507</v>
      </c>
      <c r="B35" s="34" t="n">
        <v>0</v>
      </c>
      <c r="C35" s="34"/>
      <c r="D35" s="34"/>
      <c r="E35" s="34" t="s">
        <v>238</v>
      </c>
      <c r="F35" s="34" t="s">
        <v>1420</v>
      </c>
      <c r="G35" s="34"/>
      <c r="H35" s="34"/>
      <c r="I35" s="34"/>
      <c r="J35" s="34"/>
      <c r="K35" s="34"/>
      <c r="L35" s="34"/>
      <c r="M35" s="34"/>
      <c r="N35" s="34"/>
      <c r="O35" s="34" t="s">
        <v>1508</v>
      </c>
      <c r="P35" s="34"/>
      <c r="Q35" s="34"/>
      <c r="R35" s="34"/>
      <c r="S35" s="34"/>
      <c r="T35" s="34"/>
      <c r="U35" s="34"/>
      <c r="V35" s="34" t="s">
        <v>160</v>
      </c>
      <c r="W35" s="34" t="s">
        <v>781</v>
      </c>
      <c r="X35" s="34" t="s">
        <v>162</v>
      </c>
      <c r="Y35" s="34"/>
      <c r="Z35" s="34" t="s">
        <v>163</v>
      </c>
      <c r="AA35" s="34" t="s">
        <v>496</v>
      </c>
      <c r="AB35" s="13" t="s">
        <v>1509</v>
      </c>
      <c r="AC35" s="14" t="s">
        <v>1510</v>
      </c>
      <c r="AD35" s="14" t="s">
        <v>1511</v>
      </c>
      <c r="AE35" s="14" t="s">
        <v>1512</v>
      </c>
      <c r="AF35" s="14" t="s">
        <v>1513</v>
      </c>
      <c r="AG35" s="13" t="s">
        <v>1514</v>
      </c>
      <c r="AH35" s="14" t="s">
        <v>1515</v>
      </c>
      <c r="AI35" s="13" t="n">
        <f aca="false">BH35-(AG35+AH35)</f>
        <v>57.577</v>
      </c>
      <c r="AJ35" s="13" t="n">
        <f aca="false">BI35-BH35</f>
        <v>241.71</v>
      </c>
      <c r="AK35" s="13" t="s">
        <v>1516</v>
      </c>
      <c r="AL35" s="13" t="s">
        <v>1517</v>
      </c>
      <c r="AM35" s="14" t="s">
        <v>1518</v>
      </c>
      <c r="AN35" s="13" t="n">
        <f aca="false">BL35-BK35</f>
        <v>57.836</v>
      </c>
      <c r="AO35" s="13" t="n">
        <f aca="false">BM35-BL35</f>
        <v>275.058</v>
      </c>
      <c r="AP35" s="13"/>
      <c r="AQ35" s="13" t="n">
        <v>-297</v>
      </c>
      <c r="AR35" s="13" t="n">
        <f aca="false">BO35-BN35</f>
        <v>203</v>
      </c>
      <c r="AS35" s="14" t="n">
        <f aca="false">BP35-BO35</f>
        <v>67</v>
      </c>
      <c r="AT35" s="14"/>
      <c r="AU35" s="13"/>
      <c r="AV35" s="14" t="n">
        <v>0</v>
      </c>
      <c r="AW35" s="14" t="n">
        <v>179</v>
      </c>
      <c r="AX35" s="13" t="n">
        <f aca="false">BT35-BS35</f>
        <v>-34</v>
      </c>
      <c r="AY35" s="13" t="n">
        <f aca="false">BU35-BT35</f>
        <v>311</v>
      </c>
      <c r="AZ35" s="13"/>
      <c r="BA35" s="23"/>
      <c r="BB35" s="21" t="s">
        <v>1509</v>
      </c>
      <c r="BC35" s="21" t="s">
        <v>1519</v>
      </c>
      <c r="BD35" s="21" t="s">
        <v>1520</v>
      </c>
      <c r="BE35" s="21" t="s">
        <v>1513</v>
      </c>
      <c r="BF35" s="21" t="s">
        <v>1514</v>
      </c>
      <c r="BG35" s="21" t="s">
        <v>1521</v>
      </c>
      <c r="BH35" s="21" t="s">
        <v>1522</v>
      </c>
      <c r="BI35" s="21" t="s">
        <v>1516</v>
      </c>
      <c r="BJ35" s="21" t="s">
        <v>1517</v>
      </c>
      <c r="BK35" s="21" t="s">
        <v>1523</v>
      </c>
      <c r="BL35" s="21" t="s">
        <v>1524</v>
      </c>
      <c r="BM35" s="21"/>
      <c r="BN35" s="21" t="n">
        <v>-297</v>
      </c>
      <c r="BO35" s="21" t="n">
        <v>-94</v>
      </c>
      <c r="BP35" s="21" t="n">
        <v>-27</v>
      </c>
      <c r="BQ35" s="21"/>
      <c r="BR35" s="21" t="n">
        <v>0</v>
      </c>
      <c r="BS35" s="21" t="n">
        <v>-277</v>
      </c>
      <c r="BT35" s="21" t="n">
        <v>-311</v>
      </c>
      <c r="BU35" s="21"/>
      <c r="BV35" s="17"/>
      <c r="BW35" s="13"/>
      <c r="BX35" s="13"/>
      <c r="BY35" s="13"/>
      <c r="BZ35" s="13"/>
      <c r="CA35" s="13"/>
      <c r="CB35" s="13"/>
      <c r="CC35" s="13"/>
      <c r="CD35" s="13"/>
      <c r="CE35" s="13"/>
      <c r="CF35" s="13"/>
    </row>
    <row r="36" s="19" customFormat="true" ht="15" hidden="false" customHeight="true" outlineLevel="0" collapsed="false">
      <c r="A36" s="19" t="s">
        <v>1525</v>
      </c>
      <c r="B36" s="19" t="n">
        <v>0</v>
      </c>
      <c r="D36" s="19" t="s">
        <v>269</v>
      </c>
      <c r="F36" s="19" t="s">
        <v>1300</v>
      </c>
      <c r="O36" s="19" t="s">
        <v>1526</v>
      </c>
      <c r="V36" s="19" t="s">
        <v>160</v>
      </c>
      <c r="W36" s="19" t="s">
        <v>781</v>
      </c>
      <c r="X36" s="19" t="s">
        <v>162</v>
      </c>
      <c r="Z36" s="19" t="s">
        <v>163</v>
      </c>
      <c r="AA36" s="19" t="s">
        <v>1527</v>
      </c>
      <c r="AB36" s="13" t="s">
        <v>1528</v>
      </c>
      <c r="AC36" s="14" t="s">
        <v>1529</v>
      </c>
      <c r="AD36" s="14" t="s">
        <v>1530</v>
      </c>
      <c r="AE36" s="14" t="s">
        <v>1531</v>
      </c>
      <c r="AF36" s="14" t="s">
        <v>1532</v>
      </c>
      <c r="AG36" s="13" t="s">
        <v>1533</v>
      </c>
      <c r="AH36" s="14" t="s">
        <v>1534</v>
      </c>
      <c r="AI36" s="13" t="n">
        <f aca="false">BH36-(AG36+AH36)</f>
        <v>162.514</v>
      </c>
      <c r="AJ36" s="13" t="n">
        <f aca="false">BI36-BH36</f>
        <v>470.208</v>
      </c>
      <c r="AK36" s="13" t="s">
        <v>1535</v>
      </c>
      <c r="AL36" s="13" t="s">
        <v>1536</v>
      </c>
      <c r="AM36" s="14" t="s">
        <v>1537</v>
      </c>
      <c r="AN36" s="13" t="n">
        <f aca="false">BL36-BK36</f>
        <v>154.312</v>
      </c>
      <c r="AO36" s="13" t="n">
        <f aca="false">BM36-BL36</f>
        <v>705.948</v>
      </c>
      <c r="AP36" s="13" t="n">
        <v>2162</v>
      </c>
      <c r="AQ36" s="13" t="n">
        <v>1230</v>
      </c>
      <c r="AR36" s="13" t="n">
        <f aca="false">BO36-BN36</f>
        <v>331</v>
      </c>
      <c r="AS36" s="13" t="n">
        <f aca="false">BP36-BO36</f>
        <v>125</v>
      </c>
      <c r="AT36" s="13" t="n">
        <f aca="false">BQ36-BP36</f>
        <v>1052</v>
      </c>
      <c r="AU36" s="13" t="n">
        <v>2738</v>
      </c>
      <c r="AV36" s="13" t="n">
        <v>1466</v>
      </c>
      <c r="AW36" s="13" t="n">
        <f aca="false">BS36-BR36</f>
        <v>458</v>
      </c>
      <c r="AX36" s="13" t="n">
        <f aca="false">BT36-BS36</f>
        <v>143</v>
      </c>
      <c r="AY36" s="13" t="n">
        <f aca="false">BU36-BT36</f>
        <v>1331</v>
      </c>
      <c r="AZ36" s="13" t="n">
        <v>3398</v>
      </c>
      <c r="BA36" s="15" t="n">
        <v>1965</v>
      </c>
      <c r="BB36" s="21" t="s">
        <v>1528</v>
      </c>
      <c r="BC36" s="21" t="s">
        <v>1538</v>
      </c>
      <c r="BD36" s="21" t="s">
        <v>1539</v>
      </c>
      <c r="BE36" s="21" t="s">
        <v>1532</v>
      </c>
      <c r="BF36" s="21" t="s">
        <v>1533</v>
      </c>
      <c r="BG36" s="21" t="s">
        <v>1540</v>
      </c>
      <c r="BH36" s="21" t="s">
        <v>1541</v>
      </c>
      <c r="BI36" s="21" t="s">
        <v>1535</v>
      </c>
      <c r="BJ36" s="21" t="s">
        <v>1536</v>
      </c>
      <c r="BK36" s="21" t="s">
        <v>1542</v>
      </c>
      <c r="BL36" s="21" t="s">
        <v>1543</v>
      </c>
      <c r="BM36" s="21" t="n">
        <v>2162</v>
      </c>
      <c r="BN36" s="21" t="n">
        <v>1230</v>
      </c>
      <c r="BO36" s="21" t="n">
        <v>1561</v>
      </c>
      <c r="BP36" s="21" t="n">
        <v>1686</v>
      </c>
      <c r="BQ36" s="21" t="n">
        <v>2738</v>
      </c>
      <c r="BR36" s="21" t="n">
        <v>1466</v>
      </c>
      <c r="BS36" s="21" t="n">
        <v>1924</v>
      </c>
      <c r="BT36" s="21" t="n">
        <v>2067</v>
      </c>
      <c r="BU36" s="21" t="n">
        <v>3398</v>
      </c>
      <c r="BV36" s="21" t="n">
        <v>1965</v>
      </c>
      <c r="BW36" s="13"/>
      <c r="BX36" s="13"/>
      <c r="BY36" s="13"/>
      <c r="BZ36" s="13"/>
      <c r="CA36" s="13"/>
      <c r="CB36" s="13"/>
      <c r="CC36" s="13"/>
      <c r="CD36" s="13"/>
      <c r="CE36" s="13"/>
      <c r="CF36" s="13"/>
    </row>
    <row r="37" s="12" customFormat="true" ht="15" hidden="false" customHeight="true" outlineLevel="0" collapsed="false">
      <c r="A37" s="9" t="s">
        <v>1544</v>
      </c>
      <c r="B37" s="9" t="n">
        <v>0</v>
      </c>
      <c r="C37" s="9"/>
      <c r="D37" s="9"/>
      <c r="E37" s="9"/>
      <c r="F37" s="9" t="s">
        <v>1299</v>
      </c>
      <c r="G37" s="9"/>
      <c r="H37" s="9"/>
      <c r="I37" s="9"/>
      <c r="J37" s="9"/>
      <c r="K37" s="9"/>
      <c r="L37" s="9"/>
      <c r="M37" s="9"/>
      <c r="N37" s="9"/>
      <c r="O37" s="9" t="s">
        <v>1545</v>
      </c>
      <c r="P37" s="9"/>
      <c r="Q37" s="9"/>
      <c r="R37" s="9"/>
      <c r="S37" s="9"/>
      <c r="T37" s="9"/>
      <c r="U37" s="9"/>
      <c r="V37" s="9" t="s">
        <v>153</v>
      </c>
      <c r="W37" s="9"/>
      <c r="X37" s="9"/>
      <c r="Y37" s="9"/>
      <c r="Z37" s="9"/>
      <c r="AA37" s="9" t="s">
        <v>1546</v>
      </c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7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6"/>
      <c r="BS37" s="28"/>
      <c r="BT37" s="28"/>
      <c r="BU37" s="28"/>
      <c r="BV37" s="29"/>
      <c r="BW37" s="25"/>
      <c r="BX37" s="25"/>
      <c r="BY37" s="25"/>
      <c r="BZ37" s="25"/>
      <c r="CA37" s="25"/>
      <c r="CB37" s="25"/>
      <c r="CC37" s="25"/>
      <c r="CD37" s="25"/>
      <c r="CE37" s="25"/>
      <c r="CF37" s="25"/>
    </row>
    <row r="38" s="19" customFormat="true" ht="15" hidden="false" customHeight="true" outlineLevel="0" collapsed="false">
      <c r="A38" s="19" t="s">
        <v>1547</v>
      </c>
      <c r="B38" s="19" t="n">
        <v>0</v>
      </c>
      <c r="F38" s="19" t="s">
        <v>1545</v>
      </c>
      <c r="O38" s="19" t="s">
        <v>1548</v>
      </c>
      <c r="V38" s="19" t="s">
        <v>160</v>
      </c>
      <c r="W38" s="19" t="s">
        <v>781</v>
      </c>
      <c r="X38" s="19" t="s">
        <v>162</v>
      </c>
      <c r="Z38" s="19" t="s">
        <v>163</v>
      </c>
      <c r="AA38" s="19" t="s">
        <v>1549</v>
      </c>
      <c r="AB38" s="13" t="s">
        <v>267</v>
      </c>
      <c r="AC38" s="14" t="s">
        <v>267</v>
      </c>
      <c r="AD38" s="14" t="s">
        <v>1550</v>
      </c>
      <c r="AE38" s="14" t="s">
        <v>267</v>
      </c>
      <c r="AF38" s="14" t="s">
        <v>1550</v>
      </c>
      <c r="AG38" s="13" t="s">
        <v>1551</v>
      </c>
      <c r="AH38" s="14" t="s">
        <v>1552</v>
      </c>
      <c r="AI38" s="13" t="n">
        <f aca="false">BH38-(AG38+AH38)</f>
        <v>-27.759</v>
      </c>
      <c r="AJ38" s="14" t="n">
        <f aca="false">BI38-BH38</f>
        <v>0</v>
      </c>
      <c r="AK38" s="14" t="s">
        <v>1553</v>
      </c>
      <c r="AL38" s="13" t="s">
        <v>1554</v>
      </c>
      <c r="AM38" s="14" t="s">
        <v>1555</v>
      </c>
      <c r="AN38" s="14" t="s">
        <v>1556</v>
      </c>
      <c r="AO38" s="14" t="n">
        <f aca="false">BM38-BL38</f>
        <v>-360.89</v>
      </c>
      <c r="AP38" s="13" t="n">
        <v>-3193</v>
      </c>
      <c r="AQ38" s="13" t="n">
        <v>-20</v>
      </c>
      <c r="AR38" s="14" t="n">
        <f aca="false">BO38-BN38</f>
        <v>0</v>
      </c>
      <c r="AS38" s="14" t="n">
        <f aca="false">BP38-BO38</f>
        <v>0</v>
      </c>
      <c r="AT38" s="14" t="n">
        <f aca="false">BQ38-BP38</f>
        <v>-5</v>
      </c>
      <c r="AU38" s="13" t="n">
        <v>-25</v>
      </c>
      <c r="AV38" s="13" t="n">
        <v>-182</v>
      </c>
      <c r="AW38" s="14" t="n">
        <f aca="false">BS38-BR38</f>
        <v>-4803</v>
      </c>
      <c r="AX38" s="14" t="n">
        <f aca="false">BT38-BS38</f>
        <v>-130</v>
      </c>
      <c r="AY38" s="14" t="n">
        <f aca="false">BU38-BT38</f>
        <v>0</v>
      </c>
      <c r="AZ38" s="13" t="n">
        <v>-5115</v>
      </c>
      <c r="BA38" s="15" t="n">
        <v>-10</v>
      </c>
      <c r="BB38" s="21" t="s">
        <v>267</v>
      </c>
      <c r="BC38" s="21" t="s">
        <v>267</v>
      </c>
      <c r="BD38" s="21" t="s">
        <v>1550</v>
      </c>
      <c r="BE38" s="21" t="s">
        <v>1550</v>
      </c>
      <c r="BF38" s="21" t="s">
        <v>1551</v>
      </c>
      <c r="BG38" s="21" t="s">
        <v>1557</v>
      </c>
      <c r="BH38" s="21" t="s">
        <v>1553</v>
      </c>
      <c r="BI38" s="21" t="s">
        <v>1553</v>
      </c>
      <c r="BJ38" s="21" t="s">
        <v>1554</v>
      </c>
      <c r="BK38" s="21" t="s">
        <v>1558</v>
      </c>
      <c r="BL38" s="21" t="s">
        <v>1559</v>
      </c>
      <c r="BM38" s="21" t="n">
        <v>-3193</v>
      </c>
      <c r="BN38" s="21" t="n">
        <v>-20</v>
      </c>
      <c r="BO38" s="21" t="n">
        <v>-20</v>
      </c>
      <c r="BP38" s="21" t="n">
        <v>-20</v>
      </c>
      <c r="BQ38" s="21" t="n">
        <v>-25</v>
      </c>
      <c r="BR38" s="21" t="n">
        <v>-182</v>
      </c>
      <c r="BS38" s="21" t="n">
        <v>-4985</v>
      </c>
      <c r="BT38" s="21" t="n">
        <v>-5115</v>
      </c>
      <c r="BU38" s="21" t="n">
        <v>-5115</v>
      </c>
      <c r="BV38" s="21" t="n">
        <v>-10</v>
      </c>
      <c r="BW38" s="13"/>
      <c r="BX38" s="13"/>
      <c r="BY38" s="13"/>
      <c r="BZ38" s="13"/>
      <c r="CA38" s="13"/>
      <c r="CB38" s="13"/>
      <c r="CC38" s="13"/>
      <c r="CD38" s="13"/>
      <c r="CE38" s="13"/>
      <c r="CF38" s="13"/>
    </row>
    <row r="39" s="19" customFormat="true" ht="15" hidden="false" customHeight="true" outlineLevel="0" collapsed="false">
      <c r="A39" s="19" t="s">
        <v>1560</v>
      </c>
      <c r="B39" s="19" t="n">
        <v>0</v>
      </c>
      <c r="F39" s="19" t="s">
        <v>1545</v>
      </c>
      <c r="O39" s="19" t="s">
        <v>1561</v>
      </c>
      <c r="V39" s="19" t="s">
        <v>160</v>
      </c>
      <c r="W39" s="19" t="s">
        <v>781</v>
      </c>
      <c r="X39" s="19" t="s">
        <v>162</v>
      </c>
      <c r="Z39" s="19" t="s">
        <v>163</v>
      </c>
      <c r="AA39" s="19" t="s">
        <v>1562</v>
      </c>
      <c r="AB39" s="13" t="s">
        <v>1563</v>
      </c>
      <c r="AC39" s="14" t="s">
        <v>1564</v>
      </c>
      <c r="AD39" s="14" t="s">
        <v>1565</v>
      </c>
      <c r="AE39" s="14" t="s">
        <v>1566</v>
      </c>
      <c r="AF39" s="14" t="s">
        <v>1567</v>
      </c>
      <c r="AG39" s="13" t="s">
        <v>1568</v>
      </c>
      <c r="AH39" s="14" t="s">
        <v>1569</v>
      </c>
      <c r="AI39" s="13" t="n">
        <f aca="false">BH39-(AG39+AH39)</f>
        <v>-30.33</v>
      </c>
      <c r="AJ39" s="13" t="n">
        <f aca="false">BI39-BH39</f>
        <v>-60.993</v>
      </c>
      <c r="AK39" s="13" t="s">
        <v>1570</v>
      </c>
      <c r="AL39" s="13" t="s">
        <v>1571</v>
      </c>
      <c r="AM39" s="14" t="s">
        <v>1572</v>
      </c>
      <c r="AN39" s="13" t="n">
        <f aca="false">BL39-BK39</f>
        <v>-43.383</v>
      </c>
      <c r="AO39" s="13" t="n">
        <f aca="false">BM39-BL39</f>
        <v>-44.166</v>
      </c>
      <c r="AP39" s="13" t="n">
        <v>-110</v>
      </c>
      <c r="AQ39" s="13" t="n">
        <v>-12</v>
      </c>
      <c r="AR39" s="13" t="n">
        <f aca="false">BO39-BN39</f>
        <v>-46</v>
      </c>
      <c r="AS39" s="13" t="n">
        <f aca="false">BP39-BO39</f>
        <v>-55</v>
      </c>
      <c r="AT39" s="13" t="n">
        <f aca="false">BQ39-BP39</f>
        <v>-103</v>
      </c>
      <c r="AU39" s="13" t="n">
        <v>-216</v>
      </c>
      <c r="AV39" s="13" t="n">
        <v>-147</v>
      </c>
      <c r="AW39" s="13" t="n">
        <f aca="false">BS39-BR39</f>
        <v>-37</v>
      </c>
      <c r="AX39" s="13" t="n">
        <f aca="false">BT39-BS39</f>
        <v>-108</v>
      </c>
      <c r="AY39" s="13" t="n">
        <f aca="false">BU39-BT39</f>
        <v>-70</v>
      </c>
      <c r="AZ39" s="13" t="n">
        <v>-362</v>
      </c>
      <c r="BA39" s="15" t="n">
        <v>-159</v>
      </c>
      <c r="BB39" s="21" t="s">
        <v>1563</v>
      </c>
      <c r="BC39" s="21" t="s">
        <v>1573</v>
      </c>
      <c r="BD39" s="21" t="s">
        <v>1574</v>
      </c>
      <c r="BE39" s="21" t="s">
        <v>1567</v>
      </c>
      <c r="BF39" s="21" t="s">
        <v>1568</v>
      </c>
      <c r="BG39" s="21" t="s">
        <v>1575</v>
      </c>
      <c r="BH39" s="21" t="s">
        <v>1576</v>
      </c>
      <c r="BI39" s="21" t="s">
        <v>1570</v>
      </c>
      <c r="BJ39" s="21" t="s">
        <v>1571</v>
      </c>
      <c r="BK39" s="21" t="s">
        <v>1577</v>
      </c>
      <c r="BL39" s="21" t="s">
        <v>1578</v>
      </c>
      <c r="BM39" s="21" t="n">
        <v>-110</v>
      </c>
      <c r="BN39" s="21" t="n">
        <v>-12</v>
      </c>
      <c r="BO39" s="21" t="n">
        <v>-58</v>
      </c>
      <c r="BP39" s="21" t="n">
        <v>-113</v>
      </c>
      <c r="BQ39" s="21" t="n">
        <v>-216</v>
      </c>
      <c r="BR39" s="21" t="n">
        <v>-147</v>
      </c>
      <c r="BS39" s="21" t="n">
        <v>-184</v>
      </c>
      <c r="BT39" s="21" t="n">
        <v>-292</v>
      </c>
      <c r="BU39" s="21" t="n">
        <v>-362</v>
      </c>
      <c r="BV39" s="21" t="n">
        <v>-159</v>
      </c>
      <c r="BW39" s="13"/>
      <c r="BX39" s="13"/>
      <c r="BY39" s="13"/>
      <c r="BZ39" s="13"/>
      <c r="CA39" s="13"/>
      <c r="CB39" s="13"/>
      <c r="CC39" s="13"/>
      <c r="CD39" s="13"/>
      <c r="CE39" s="13"/>
      <c r="CF39" s="13"/>
    </row>
    <row r="40" s="19" customFormat="true" ht="15" hidden="false" customHeight="true" outlineLevel="0" collapsed="false">
      <c r="A40" s="19" t="s">
        <v>1579</v>
      </c>
      <c r="B40" s="19" t="n">
        <v>0</v>
      </c>
      <c r="F40" s="19" t="s">
        <v>1545</v>
      </c>
      <c r="O40" s="19" t="s">
        <v>1580</v>
      </c>
      <c r="V40" s="19" t="s">
        <v>160</v>
      </c>
      <c r="W40" s="19" t="s">
        <v>781</v>
      </c>
      <c r="X40" s="19" t="s">
        <v>162</v>
      </c>
      <c r="Z40" s="19" t="s">
        <v>163</v>
      </c>
      <c r="AA40" s="19" t="s">
        <v>1581</v>
      </c>
      <c r="AB40" s="13"/>
      <c r="AC40" s="13"/>
      <c r="AD40" s="13"/>
      <c r="AE40" s="13"/>
      <c r="AF40" s="13"/>
      <c r="AG40" s="13"/>
      <c r="AH40" s="13"/>
      <c r="AI40" s="13"/>
      <c r="AJ40" s="14" t="n">
        <f aca="false">BI40-BH40</f>
        <v>19.7</v>
      </c>
      <c r="AK40" s="13" t="s">
        <v>1582</v>
      </c>
      <c r="AL40" s="13"/>
      <c r="AM40" s="13"/>
      <c r="AN40" s="14" t="n">
        <f aca="false">BL40-BK40</f>
        <v>26.506</v>
      </c>
      <c r="AO40" s="13" t="n">
        <f aca="false">BM40-BL40</f>
        <v>53.494</v>
      </c>
      <c r="AP40" s="13" t="n">
        <v>80</v>
      </c>
      <c r="AQ40" s="13" t="n">
        <v>12</v>
      </c>
      <c r="AR40" s="14" t="n">
        <f aca="false">BO40-BN40</f>
        <v>3</v>
      </c>
      <c r="AS40" s="13" t="n">
        <f aca="false">BP40-BO40</f>
        <v>41</v>
      </c>
      <c r="AT40" s="13" t="n">
        <f aca="false">BQ40-BP40</f>
        <v>75</v>
      </c>
      <c r="AU40" s="13" t="n">
        <v>131</v>
      </c>
      <c r="AV40" s="13" t="n">
        <v>4</v>
      </c>
      <c r="AW40" s="13" t="n">
        <f aca="false">BS40-BR40</f>
        <v>2</v>
      </c>
      <c r="AX40" s="13" t="n">
        <f aca="false">BT40-BS40</f>
        <v>83</v>
      </c>
      <c r="AY40" s="13" t="n">
        <f aca="false">BU40-BT40</f>
        <v>171</v>
      </c>
      <c r="AZ40" s="13" t="n">
        <v>260</v>
      </c>
      <c r="BA40" s="15" t="n">
        <v>194</v>
      </c>
      <c r="BB40" s="20"/>
      <c r="BC40" s="20"/>
      <c r="BD40" s="20"/>
      <c r="BE40" s="20"/>
      <c r="BF40" s="20"/>
      <c r="BG40" s="20"/>
      <c r="BH40" s="20"/>
      <c r="BI40" s="20" t="s">
        <v>1582</v>
      </c>
      <c r="BJ40" s="20"/>
      <c r="BK40" s="20"/>
      <c r="BL40" s="20" t="s">
        <v>1583</v>
      </c>
      <c r="BM40" s="20" t="n">
        <v>80</v>
      </c>
      <c r="BN40" s="20" t="n">
        <v>12</v>
      </c>
      <c r="BO40" s="20" t="n">
        <v>15</v>
      </c>
      <c r="BP40" s="21" t="n">
        <v>56</v>
      </c>
      <c r="BQ40" s="21" t="n">
        <v>131</v>
      </c>
      <c r="BR40" s="21" t="n">
        <v>4</v>
      </c>
      <c r="BS40" s="21" t="n">
        <v>6</v>
      </c>
      <c r="BT40" s="21" t="n">
        <v>89</v>
      </c>
      <c r="BU40" s="21" t="n">
        <v>260</v>
      </c>
      <c r="BV40" s="21" t="n">
        <v>194</v>
      </c>
      <c r="BW40" s="13"/>
      <c r="BX40" s="13"/>
      <c r="BY40" s="13"/>
      <c r="BZ40" s="13"/>
      <c r="CA40" s="13"/>
      <c r="CB40" s="13"/>
      <c r="CC40" s="13"/>
      <c r="CD40" s="13"/>
      <c r="CE40" s="13"/>
      <c r="CF40" s="13"/>
    </row>
    <row r="41" s="19" customFormat="true" ht="15" hidden="false" customHeight="true" outlineLevel="0" collapsed="false">
      <c r="A41" s="19" t="s">
        <v>1584</v>
      </c>
      <c r="B41" s="19" t="n">
        <v>0</v>
      </c>
      <c r="F41" s="19" t="s">
        <v>1545</v>
      </c>
      <c r="O41" s="19" t="s">
        <v>1585</v>
      </c>
      <c r="V41" s="19" t="s">
        <v>160</v>
      </c>
      <c r="W41" s="19" t="s">
        <v>781</v>
      </c>
      <c r="X41" s="19" t="s">
        <v>162</v>
      </c>
      <c r="Z41" s="19" t="s">
        <v>163</v>
      </c>
      <c r="AA41" s="19" t="s">
        <v>1586</v>
      </c>
      <c r="AB41" s="13" t="s">
        <v>1587</v>
      </c>
      <c r="AC41" s="13" t="s">
        <v>1588</v>
      </c>
      <c r="AD41" s="13" t="s">
        <v>1589</v>
      </c>
      <c r="AE41" s="13" t="s">
        <v>1590</v>
      </c>
      <c r="AF41" s="13" t="s">
        <v>1591</v>
      </c>
      <c r="AG41" s="13" t="s">
        <v>1592</v>
      </c>
      <c r="AH41" s="13" t="s">
        <v>1593</v>
      </c>
      <c r="AI41" s="14" t="n">
        <f aca="false">BH41-(AG41+AH41)</f>
        <v>-200.001</v>
      </c>
      <c r="AJ41" s="14" t="n">
        <f aca="false">BI41-BH41</f>
        <v>-595.845</v>
      </c>
      <c r="AK41" s="13" t="s">
        <v>1594</v>
      </c>
      <c r="AL41" s="13" t="s">
        <v>1595</v>
      </c>
      <c r="AM41" s="13" t="s">
        <v>1596</v>
      </c>
      <c r="AN41" s="14" t="n">
        <f aca="false">BL41-BK41</f>
        <v>-111.731</v>
      </c>
      <c r="AO41" s="13" t="n">
        <f aca="false">BM41-BL41</f>
        <v>-83.138</v>
      </c>
      <c r="AP41" s="13" t="n">
        <v>-1070</v>
      </c>
      <c r="AQ41" s="13" t="n">
        <v>-699</v>
      </c>
      <c r="AR41" s="14" t="n">
        <f aca="false">BO41-BN41</f>
        <v>-501</v>
      </c>
      <c r="AS41" s="14" t="n">
        <f aca="false">BP41-BO41</f>
        <v>-234</v>
      </c>
      <c r="AT41" s="14" t="n">
        <f aca="false">BQ41-BP41</f>
        <v>-569</v>
      </c>
      <c r="AU41" s="13" t="n">
        <v>-2003</v>
      </c>
      <c r="AV41" s="13" t="n">
        <v>-263</v>
      </c>
      <c r="AW41" s="14" t="n">
        <f aca="false">BS41-BR41</f>
        <v>-28</v>
      </c>
      <c r="AX41" s="13" t="n">
        <f aca="false">BT41-BS41</f>
        <v>-343</v>
      </c>
      <c r="AY41" s="13" t="n">
        <f aca="false">BU41-BT41</f>
        <v>-434</v>
      </c>
      <c r="AZ41" s="13" t="n">
        <v>-1068</v>
      </c>
      <c r="BA41" s="15" t="n">
        <v>-734</v>
      </c>
      <c r="BB41" s="20" t="s">
        <v>1587</v>
      </c>
      <c r="BC41" s="20" t="s">
        <v>1597</v>
      </c>
      <c r="BD41" s="20" t="s">
        <v>1598</v>
      </c>
      <c r="BE41" s="20" t="s">
        <v>1591</v>
      </c>
      <c r="BF41" s="20" t="s">
        <v>1592</v>
      </c>
      <c r="BG41" s="20" t="s">
        <v>1599</v>
      </c>
      <c r="BH41" s="20" t="s">
        <v>1600</v>
      </c>
      <c r="BI41" s="20" t="s">
        <v>1594</v>
      </c>
      <c r="BJ41" s="20" t="s">
        <v>1595</v>
      </c>
      <c r="BK41" s="20" t="s">
        <v>1601</v>
      </c>
      <c r="BL41" s="20" t="s">
        <v>1602</v>
      </c>
      <c r="BM41" s="20" t="n">
        <v>-1070</v>
      </c>
      <c r="BN41" s="20" t="n">
        <v>-699</v>
      </c>
      <c r="BO41" s="20" t="n">
        <v>-1200</v>
      </c>
      <c r="BP41" s="20" t="n">
        <v>-1434</v>
      </c>
      <c r="BQ41" s="20" t="n">
        <v>-2003</v>
      </c>
      <c r="BR41" s="21" t="n">
        <v>-263</v>
      </c>
      <c r="BS41" s="20" t="n">
        <v>-291</v>
      </c>
      <c r="BT41" s="21" t="n">
        <v>-634</v>
      </c>
      <c r="BU41" s="21" t="n">
        <v>-1068</v>
      </c>
      <c r="BV41" s="21" t="n">
        <v>-734</v>
      </c>
      <c r="BW41" s="13"/>
      <c r="BX41" s="13"/>
      <c r="BY41" s="13"/>
      <c r="BZ41" s="13"/>
      <c r="CA41" s="13"/>
      <c r="CB41" s="13"/>
      <c r="CC41" s="13"/>
      <c r="CD41" s="13"/>
      <c r="CE41" s="13"/>
      <c r="CF41" s="13"/>
    </row>
    <row r="42" s="19" customFormat="true" ht="15" hidden="false" customHeight="true" outlineLevel="0" collapsed="false">
      <c r="A42" s="19" t="s">
        <v>1603</v>
      </c>
      <c r="B42" s="19" t="n">
        <v>0</v>
      </c>
      <c r="F42" s="19" t="s">
        <v>1545</v>
      </c>
      <c r="O42" s="19" t="s">
        <v>1604</v>
      </c>
      <c r="V42" s="19" t="s">
        <v>160</v>
      </c>
      <c r="W42" s="19" t="s">
        <v>781</v>
      </c>
      <c r="X42" s="19" t="s">
        <v>162</v>
      </c>
      <c r="Z42" s="19" t="s">
        <v>163</v>
      </c>
      <c r="AA42" s="19" t="s">
        <v>1605</v>
      </c>
      <c r="AB42" s="13" t="s">
        <v>1606</v>
      </c>
      <c r="AC42" s="13" t="s">
        <v>1607</v>
      </c>
      <c r="AD42" s="13" t="s">
        <v>1608</v>
      </c>
      <c r="AE42" s="13" t="s">
        <v>1609</v>
      </c>
      <c r="AF42" s="13" t="s">
        <v>1610</v>
      </c>
      <c r="AG42" s="13" t="s">
        <v>1611</v>
      </c>
      <c r="AH42" s="13" t="s">
        <v>1612</v>
      </c>
      <c r="AI42" s="14" t="n">
        <f aca="false">BH42-(AG42+AH42)</f>
        <v>91.153</v>
      </c>
      <c r="AJ42" s="14" t="n">
        <f aca="false">BI42-BH42</f>
        <v>86.005</v>
      </c>
      <c r="AK42" s="13" t="s">
        <v>1613</v>
      </c>
      <c r="AL42" s="13" t="s">
        <v>1614</v>
      </c>
      <c r="AM42" s="13" t="s">
        <v>1615</v>
      </c>
      <c r="AN42" s="14" t="n">
        <f aca="false">BL42-BK42</f>
        <v>93.3910000000001</v>
      </c>
      <c r="AO42" s="13" t="n">
        <f aca="false">BM42-BL42</f>
        <v>77.951</v>
      </c>
      <c r="AP42" s="13" t="n">
        <v>2005</v>
      </c>
      <c r="AQ42" s="13" t="n">
        <v>104</v>
      </c>
      <c r="AR42" s="14" t="n">
        <f aca="false">BO42-BN42</f>
        <v>139</v>
      </c>
      <c r="AS42" s="14" t="n">
        <f aca="false">BP42-BO42</f>
        <v>194</v>
      </c>
      <c r="AT42" s="14" t="n">
        <f aca="false">BQ42-BP42</f>
        <v>121</v>
      </c>
      <c r="AU42" s="13" t="n">
        <v>558</v>
      </c>
      <c r="AV42" s="13" t="n">
        <v>938</v>
      </c>
      <c r="AW42" s="14" t="n">
        <f aca="false">BS42-BR42</f>
        <v>335</v>
      </c>
      <c r="AX42" s="13" t="n">
        <f aca="false">BT42-BS42</f>
        <v>79</v>
      </c>
      <c r="AY42" s="13" t="n">
        <f aca="false">BU42-BT42</f>
        <v>74</v>
      </c>
      <c r="AZ42" s="13" t="n">
        <v>1426</v>
      </c>
      <c r="BA42" s="15" t="n">
        <v>86</v>
      </c>
      <c r="BB42" s="20" t="s">
        <v>1606</v>
      </c>
      <c r="BC42" s="20" t="s">
        <v>1616</v>
      </c>
      <c r="BD42" s="20" t="s">
        <v>1617</v>
      </c>
      <c r="BE42" s="20" t="s">
        <v>1610</v>
      </c>
      <c r="BF42" s="20" t="s">
        <v>1611</v>
      </c>
      <c r="BG42" s="20" t="s">
        <v>1618</v>
      </c>
      <c r="BH42" s="20" t="s">
        <v>1619</v>
      </c>
      <c r="BI42" s="20" t="s">
        <v>1613</v>
      </c>
      <c r="BJ42" s="20" t="s">
        <v>1614</v>
      </c>
      <c r="BK42" s="20" t="s">
        <v>1620</v>
      </c>
      <c r="BL42" s="20" t="s">
        <v>1621</v>
      </c>
      <c r="BM42" s="20" t="n">
        <v>2005</v>
      </c>
      <c r="BN42" s="20" t="n">
        <v>104</v>
      </c>
      <c r="BO42" s="20" t="n">
        <v>243</v>
      </c>
      <c r="BP42" s="20" t="n">
        <v>437</v>
      </c>
      <c r="BQ42" s="20" t="n">
        <v>558</v>
      </c>
      <c r="BR42" s="21" t="n">
        <v>938</v>
      </c>
      <c r="BS42" s="20" t="n">
        <v>1273</v>
      </c>
      <c r="BT42" s="21" t="n">
        <v>1352</v>
      </c>
      <c r="BU42" s="21" t="n">
        <v>1426</v>
      </c>
      <c r="BV42" s="21" t="n">
        <v>86</v>
      </c>
      <c r="BW42" s="13"/>
      <c r="BX42" s="13"/>
      <c r="BY42" s="13"/>
      <c r="BZ42" s="13"/>
      <c r="CA42" s="13"/>
      <c r="CB42" s="13"/>
      <c r="CC42" s="13"/>
      <c r="CD42" s="13"/>
      <c r="CE42" s="13"/>
      <c r="CF42" s="13"/>
    </row>
    <row r="43" s="19" customFormat="true" ht="15" hidden="false" customHeight="true" outlineLevel="0" collapsed="false">
      <c r="A43" s="19" t="s">
        <v>1622</v>
      </c>
      <c r="B43" s="19" t="n">
        <v>0</v>
      </c>
      <c r="F43" s="19" t="s">
        <v>1545</v>
      </c>
      <c r="O43" s="19" t="s">
        <v>1623</v>
      </c>
      <c r="V43" s="19" t="s">
        <v>160</v>
      </c>
      <c r="W43" s="19" t="s">
        <v>781</v>
      </c>
      <c r="X43" s="19" t="s">
        <v>162</v>
      </c>
      <c r="Z43" s="19" t="s">
        <v>163</v>
      </c>
      <c r="AA43" s="19" t="s">
        <v>1624</v>
      </c>
      <c r="AB43" s="13" t="s">
        <v>1625</v>
      </c>
      <c r="AC43" s="14" t="s">
        <v>1626</v>
      </c>
      <c r="AD43" s="14" t="s">
        <v>1627</v>
      </c>
      <c r="AE43" s="14" t="s">
        <v>1628</v>
      </c>
      <c r="AF43" s="14" t="s">
        <v>1629</v>
      </c>
      <c r="AG43" s="13" t="s">
        <v>1630</v>
      </c>
      <c r="AH43" s="14" t="s">
        <v>1631</v>
      </c>
      <c r="AI43" s="13" t="n">
        <f aca="false">BH43-(AG43+AH43)</f>
        <v>7.166</v>
      </c>
      <c r="AJ43" s="13" t="n">
        <f aca="false">BI43-BH43</f>
        <v>14.366</v>
      </c>
      <c r="AK43" s="13" t="s">
        <v>1632</v>
      </c>
      <c r="AL43" s="13" t="s">
        <v>1633</v>
      </c>
      <c r="AM43" s="14" t="s">
        <v>1634</v>
      </c>
      <c r="AN43" s="13" t="n">
        <f aca="false">BL43-BK43</f>
        <v>14.203</v>
      </c>
      <c r="AO43" s="13" t="n">
        <f aca="false">BM43-BL43</f>
        <v>3.259</v>
      </c>
      <c r="AP43" s="13" t="n">
        <v>68</v>
      </c>
      <c r="AQ43" s="13" t="n">
        <v>4</v>
      </c>
      <c r="AR43" s="13" t="n">
        <f aca="false">BO43-BN43</f>
        <v>9</v>
      </c>
      <c r="AS43" s="13" t="n">
        <f aca="false">BP43-BO43</f>
        <v>30</v>
      </c>
      <c r="AT43" s="13" t="n">
        <f aca="false">BQ43-BP43</f>
        <v>35</v>
      </c>
      <c r="AU43" s="13" t="n">
        <v>78</v>
      </c>
      <c r="AV43" s="13" t="n">
        <v>48</v>
      </c>
      <c r="AW43" s="13" t="n">
        <f aca="false">BS43-BR43</f>
        <v>40</v>
      </c>
      <c r="AX43" s="13" t="n">
        <f aca="false">BT43-BS43</f>
        <v>10</v>
      </c>
      <c r="AY43" s="13" t="n">
        <f aca="false">BU43-BT43</f>
        <v>48</v>
      </c>
      <c r="AZ43" s="13" t="n">
        <v>146</v>
      </c>
      <c r="BA43" s="15" t="n">
        <v>56</v>
      </c>
      <c r="BB43" s="21" t="s">
        <v>1625</v>
      </c>
      <c r="BC43" s="21" t="s">
        <v>1635</v>
      </c>
      <c r="BD43" s="21" t="s">
        <v>1636</v>
      </c>
      <c r="BE43" s="21" t="s">
        <v>1629</v>
      </c>
      <c r="BF43" s="21" t="s">
        <v>1630</v>
      </c>
      <c r="BG43" s="21" t="s">
        <v>1637</v>
      </c>
      <c r="BH43" s="21" t="s">
        <v>1638</v>
      </c>
      <c r="BI43" s="21" t="s">
        <v>1632</v>
      </c>
      <c r="BJ43" s="21" t="s">
        <v>1633</v>
      </c>
      <c r="BK43" s="21" t="s">
        <v>1639</v>
      </c>
      <c r="BL43" s="21" t="s">
        <v>1640</v>
      </c>
      <c r="BM43" s="21" t="n">
        <v>68</v>
      </c>
      <c r="BN43" s="21" t="n">
        <v>4</v>
      </c>
      <c r="BO43" s="21" t="n">
        <v>13</v>
      </c>
      <c r="BP43" s="21" t="n">
        <v>43</v>
      </c>
      <c r="BQ43" s="21" t="n">
        <v>78</v>
      </c>
      <c r="BR43" s="21" t="n">
        <v>48</v>
      </c>
      <c r="BS43" s="21" t="n">
        <v>88</v>
      </c>
      <c r="BT43" s="21" t="n">
        <v>98</v>
      </c>
      <c r="BU43" s="21" t="n">
        <v>146</v>
      </c>
      <c r="BV43" s="21" t="n">
        <v>56</v>
      </c>
      <c r="BW43" s="13"/>
      <c r="BX43" s="13"/>
      <c r="BY43" s="13"/>
      <c r="BZ43" s="13"/>
      <c r="CA43" s="13"/>
      <c r="CB43" s="13"/>
      <c r="CC43" s="13"/>
      <c r="CD43" s="13"/>
      <c r="CE43" s="13"/>
      <c r="CF43" s="13"/>
    </row>
    <row r="44" s="19" customFormat="true" ht="15" hidden="false" customHeight="true" outlineLevel="0" collapsed="false">
      <c r="A44" s="19" t="s">
        <v>1641</v>
      </c>
      <c r="B44" s="19" t="n">
        <v>0</v>
      </c>
      <c r="F44" s="19" t="s">
        <v>1545</v>
      </c>
      <c r="O44" s="19" t="s">
        <v>1642</v>
      </c>
      <c r="V44" s="19" t="s">
        <v>160</v>
      </c>
      <c r="W44" s="19" t="s">
        <v>781</v>
      </c>
      <c r="X44" s="19" t="s">
        <v>162</v>
      </c>
      <c r="Z44" s="19" t="s">
        <v>163</v>
      </c>
      <c r="AA44" s="19" t="s">
        <v>1643</v>
      </c>
      <c r="AB44" s="13" t="s">
        <v>1644</v>
      </c>
      <c r="AC44" s="14" t="s">
        <v>1645</v>
      </c>
      <c r="AD44" s="14" t="s">
        <v>1646</v>
      </c>
      <c r="AE44" s="14" t="s">
        <v>1647</v>
      </c>
      <c r="AF44" s="14" t="s">
        <v>1648</v>
      </c>
      <c r="AG44" s="13" t="s">
        <v>1649</v>
      </c>
      <c r="AH44" s="14" t="s">
        <v>1650</v>
      </c>
      <c r="AI44" s="13" t="n">
        <f aca="false">BH44-(AG44+AH44)</f>
        <v>-80.041</v>
      </c>
      <c r="AJ44" s="13" t="n">
        <f aca="false">BI44-BH44</f>
        <v>-68.465</v>
      </c>
      <c r="AK44" s="13" t="s">
        <v>1651</v>
      </c>
      <c r="AL44" s="13" t="s">
        <v>1652</v>
      </c>
      <c r="AM44" s="14" t="s">
        <v>1653</v>
      </c>
      <c r="AN44" s="13" t="n">
        <f aca="false">BL44-BK44</f>
        <v>-140.653</v>
      </c>
      <c r="AO44" s="13" t="n">
        <f aca="false">BM44-BL44</f>
        <v>-144.016</v>
      </c>
      <c r="AP44" s="13" t="n">
        <v>-464</v>
      </c>
      <c r="AQ44" s="13" t="n">
        <v>-157</v>
      </c>
      <c r="AR44" s="13" t="n">
        <f aca="false">BO44-BN44</f>
        <v>-128</v>
      </c>
      <c r="AS44" s="13" t="n">
        <f aca="false">BP44-BO44</f>
        <v>-111</v>
      </c>
      <c r="AT44" s="13" t="n">
        <f aca="false">BQ44-BP44</f>
        <v>-138</v>
      </c>
      <c r="AU44" s="13" t="n">
        <v>-534</v>
      </c>
      <c r="AV44" s="13" t="n">
        <v>-122</v>
      </c>
      <c r="AW44" s="13" t="n">
        <f aca="false">BS44-BR44</f>
        <v>-170</v>
      </c>
      <c r="AX44" s="13" t="n">
        <f aca="false">BT44-BS44</f>
        <v>-136</v>
      </c>
      <c r="AY44" s="13" t="n">
        <f aca="false">BU44-BT44</f>
        <v>-167</v>
      </c>
      <c r="AZ44" s="13" t="n">
        <v>-595</v>
      </c>
      <c r="BA44" s="15" t="n">
        <v>-159</v>
      </c>
      <c r="BB44" s="21" t="s">
        <v>1644</v>
      </c>
      <c r="BC44" s="21" t="s">
        <v>1654</v>
      </c>
      <c r="BD44" s="21" t="s">
        <v>1655</v>
      </c>
      <c r="BE44" s="21" t="s">
        <v>1648</v>
      </c>
      <c r="BF44" s="21" t="s">
        <v>1649</v>
      </c>
      <c r="BG44" s="21" t="s">
        <v>1656</v>
      </c>
      <c r="BH44" s="21" t="s">
        <v>1657</v>
      </c>
      <c r="BI44" s="21" t="s">
        <v>1651</v>
      </c>
      <c r="BJ44" s="21" t="s">
        <v>1652</v>
      </c>
      <c r="BK44" s="21" t="s">
        <v>1658</v>
      </c>
      <c r="BL44" s="21" t="s">
        <v>1659</v>
      </c>
      <c r="BM44" s="21" t="n">
        <v>-464</v>
      </c>
      <c r="BN44" s="21" t="n">
        <v>-157</v>
      </c>
      <c r="BO44" s="21" t="n">
        <v>-285</v>
      </c>
      <c r="BP44" s="21" t="n">
        <v>-396</v>
      </c>
      <c r="BQ44" s="21" t="n">
        <v>-534</v>
      </c>
      <c r="BR44" s="21" t="n">
        <v>-122</v>
      </c>
      <c r="BS44" s="21" t="n">
        <v>-292</v>
      </c>
      <c r="BT44" s="21" t="n">
        <v>-428</v>
      </c>
      <c r="BU44" s="21" t="n">
        <v>-595</v>
      </c>
      <c r="BV44" s="21" t="n">
        <v>-159</v>
      </c>
      <c r="BW44" s="13"/>
      <c r="BX44" s="13"/>
      <c r="BY44" s="13"/>
      <c r="BZ44" s="13"/>
      <c r="CA44" s="13"/>
      <c r="CB44" s="13"/>
      <c r="CC44" s="13"/>
      <c r="CD44" s="13"/>
      <c r="CE44" s="13"/>
      <c r="CF44" s="13"/>
    </row>
    <row r="45" s="23" customFormat="true" ht="15" hidden="false" customHeight="true" outlineLevel="0" collapsed="false">
      <c r="A45" s="22" t="s">
        <v>1660</v>
      </c>
      <c r="B45" s="22" t="n">
        <v>0</v>
      </c>
      <c r="C45" s="22"/>
      <c r="D45" s="22"/>
      <c r="E45" s="22" t="s">
        <v>238</v>
      </c>
      <c r="F45" s="22" t="s">
        <v>1545</v>
      </c>
      <c r="G45" s="22"/>
      <c r="H45" s="22"/>
      <c r="I45" s="22"/>
      <c r="J45" s="22"/>
      <c r="K45" s="22"/>
      <c r="L45" s="22"/>
      <c r="M45" s="22"/>
      <c r="N45" s="22"/>
      <c r="O45" s="22" t="s">
        <v>1661</v>
      </c>
      <c r="P45" s="22"/>
      <c r="Q45" s="22"/>
      <c r="R45" s="22"/>
      <c r="S45" s="22"/>
      <c r="T45" s="22"/>
      <c r="U45" s="22"/>
      <c r="V45" s="22" t="s">
        <v>160</v>
      </c>
      <c r="W45" s="22" t="s">
        <v>781</v>
      </c>
      <c r="X45" s="22" t="s">
        <v>162</v>
      </c>
      <c r="Y45" s="22"/>
      <c r="Z45" s="22" t="s">
        <v>163</v>
      </c>
      <c r="AA45" s="22" t="s">
        <v>1662</v>
      </c>
      <c r="AB45" s="13"/>
      <c r="AC45" s="13"/>
      <c r="AD45" s="14" t="s">
        <v>1663</v>
      </c>
      <c r="AE45" s="14" t="s">
        <v>267</v>
      </c>
      <c r="AF45" s="14" t="s">
        <v>1664</v>
      </c>
      <c r="AG45" s="13"/>
      <c r="AH45" s="13"/>
      <c r="AI45" s="14" t="s">
        <v>1665</v>
      </c>
      <c r="AJ45" s="14" t="s">
        <v>267</v>
      </c>
      <c r="AK45" s="14" t="s">
        <v>1665</v>
      </c>
      <c r="AL45" s="13"/>
      <c r="AM45" s="13"/>
      <c r="AN45" s="14" t="s">
        <v>267</v>
      </c>
      <c r="AO45" s="14" t="n">
        <f aca="false">BM45-BL45</f>
        <v>0</v>
      </c>
      <c r="AP45" s="14" t="s">
        <v>267</v>
      </c>
      <c r="AQ45" s="13"/>
      <c r="AR45" s="13" t="n">
        <f aca="false">BO45-BN45</f>
        <v>0</v>
      </c>
      <c r="AS45" s="13" t="n">
        <f aca="false">BP45-BO45</f>
        <v>0</v>
      </c>
      <c r="AT45" s="13" t="n">
        <f aca="false">BQ45-BP45</f>
        <v>0</v>
      </c>
      <c r="AU45" s="13" t="s">
        <v>267</v>
      </c>
      <c r="AV45" s="13"/>
      <c r="AW45" s="13" t="n">
        <f aca="false">BS45-BR45</f>
        <v>0</v>
      </c>
      <c r="AX45" s="13" t="n">
        <f aca="false">BT45-BS45</f>
        <v>0</v>
      </c>
      <c r="AY45" s="13" t="n">
        <f aca="false">BU45-BT45</f>
        <v>0</v>
      </c>
      <c r="AZ45" s="13"/>
      <c r="BB45" s="20"/>
      <c r="BC45" s="20"/>
      <c r="BD45" s="20" t="s">
        <v>1664</v>
      </c>
      <c r="BE45" s="21" t="s">
        <v>1664</v>
      </c>
      <c r="BF45" s="20"/>
      <c r="BG45" s="20"/>
      <c r="BH45" s="21" t="s">
        <v>1665</v>
      </c>
      <c r="BI45" s="21" t="s">
        <v>1665</v>
      </c>
      <c r="BJ45" s="21"/>
      <c r="BK45" s="21"/>
      <c r="BL45" s="21" t="s">
        <v>267</v>
      </c>
      <c r="BM45" s="21" t="s">
        <v>267</v>
      </c>
      <c r="BN45" s="21"/>
      <c r="BO45" s="21"/>
      <c r="BP45" s="21"/>
      <c r="BQ45" s="21" t="s">
        <v>267</v>
      </c>
      <c r="BR45" s="14"/>
      <c r="BS45" s="21"/>
      <c r="BT45" s="21"/>
      <c r="BU45" s="21"/>
      <c r="BV45" s="17"/>
      <c r="BW45" s="13"/>
      <c r="BX45" s="13"/>
      <c r="BY45" s="13"/>
      <c r="BZ45" s="13"/>
      <c r="CA45" s="13"/>
      <c r="CB45" s="13"/>
      <c r="CC45" s="13"/>
      <c r="CD45" s="13"/>
      <c r="CE45" s="13"/>
      <c r="CF45" s="13"/>
    </row>
    <row r="46" s="23" customFormat="true" ht="15" hidden="false" customHeight="true" outlineLevel="0" collapsed="false">
      <c r="A46" s="22" t="s">
        <v>1666</v>
      </c>
      <c r="B46" s="22" t="n">
        <v>0</v>
      </c>
      <c r="C46" s="22"/>
      <c r="D46" s="22"/>
      <c r="E46" s="22" t="s">
        <v>238</v>
      </c>
      <c r="F46" s="22" t="s">
        <v>1545</v>
      </c>
      <c r="G46" s="22"/>
      <c r="H46" s="22"/>
      <c r="I46" s="22"/>
      <c r="J46" s="22"/>
      <c r="K46" s="22"/>
      <c r="L46" s="22"/>
      <c r="M46" s="22"/>
      <c r="N46" s="22"/>
      <c r="O46" s="22" t="s">
        <v>1667</v>
      </c>
      <c r="P46" s="22"/>
      <c r="Q46" s="22"/>
      <c r="R46" s="22"/>
      <c r="S46" s="22"/>
      <c r="T46" s="22"/>
      <c r="U46" s="22"/>
      <c r="V46" s="22" t="s">
        <v>160</v>
      </c>
      <c r="W46" s="22" t="s">
        <v>781</v>
      </c>
      <c r="X46" s="22" t="s">
        <v>162</v>
      </c>
      <c r="Y46" s="22"/>
      <c r="Z46" s="22" t="s">
        <v>163</v>
      </c>
      <c r="AA46" s="22" t="s">
        <v>1668</v>
      </c>
      <c r="AB46" s="13" t="s">
        <v>267</v>
      </c>
      <c r="AC46" s="14" t="n">
        <f aca="false">BC46-AB46</f>
        <v>0</v>
      </c>
      <c r="AD46" s="14" t="n">
        <f aca="false">BD46-(AB46+AC46)</f>
        <v>0</v>
      </c>
      <c r="AE46" s="14" t="s">
        <v>267</v>
      </c>
      <c r="AF46" s="14" t="s">
        <v>267</v>
      </c>
      <c r="AG46" s="14" t="s">
        <v>1669</v>
      </c>
      <c r="AH46" s="14" t="s">
        <v>267</v>
      </c>
      <c r="AI46" s="14" t="s">
        <v>267</v>
      </c>
      <c r="AJ46" s="14" t="s">
        <v>267</v>
      </c>
      <c r="AK46" s="14" t="s">
        <v>1669</v>
      </c>
      <c r="AL46" s="14" t="s">
        <v>267</v>
      </c>
      <c r="AM46" s="14" t="s">
        <v>267</v>
      </c>
      <c r="AN46" s="14" t="s">
        <v>267</v>
      </c>
      <c r="AO46" s="13" t="n">
        <f aca="false">BM46-BL46</f>
        <v>0</v>
      </c>
      <c r="AP46" s="14" t="s">
        <v>267</v>
      </c>
      <c r="AQ46" s="13"/>
      <c r="AR46" s="13" t="n">
        <f aca="false">BO46-BN46</f>
        <v>0</v>
      </c>
      <c r="AS46" s="13" t="n">
        <f aca="false">BP46-BO46</f>
        <v>0</v>
      </c>
      <c r="AT46" s="13" t="n">
        <f aca="false">BQ46-BP46</f>
        <v>0</v>
      </c>
      <c r="AU46" s="13" t="s">
        <v>267</v>
      </c>
      <c r="AV46" s="13"/>
      <c r="AW46" s="13" t="n">
        <f aca="false">BS46-BR46</f>
        <v>0</v>
      </c>
      <c r="AX46" s="13" t="n">
        <f aca="false">BT46-BS46</f>
        <v>0</v>
      </c>
      <c r="AY46" s="13" t="n">
        <f aca="false">BU46-BT46</f>
        <v>0</v>
      </c>
      <c r="AZ46" s="13"/>
      <c r="BB46" s="20" t="s">
        <v>267</v>
      </c>
      <c r="BC46" s="21" t="s">
        <v>267</v>
      </c>
      <c r="BD46" s="21" t="s">
        <v>267</v>
      </c>
      <c r="BE46" s="21" t="s">
        <v>267</v>
      </c>
      <c r="BF46" s="21" t="s">
        <v>1669</v>
      </c>
      <c r="BG46" s="21" t="s">
        <v>1669</v>
      </c>
      <c r="BH46" s="21" t="s">
        <v>1669</v>
      </c>
      <c r="BI46" s="21" t="s">
        <v>1669</v>
      </c>
      <c r="BJ46" s="21" t="s">
        <v>267</v>
      </c>
      <c r="BK46" s="21" t="s">
        <v>267</v>
      </c>
      <c r="BL46" s="21" t="s">
        <v>267</v>
      </c>
      <c r="BM46" s="21" t="s">
        <v>267</v>
      </c>
      <c r="BN46" s="21"/>
      <c r="BO46" s="21"/>
      <c r="BP46" s="21"/>
      <c r="BQ46" s="21" t="s">
        <v>267</v>
      </c>
      <c r="BR46" s="14"/>
      <c r="BS46" s="21"/>
      <c r="BT46" s="21"/>
      <c r="BU46" s="21"/>
      <c r="BV46" s="17"/>
      <c r="BW46" s="13"/>
      <c r="BX46" s="13"/>
      <c r="BY46" s="13"/>
      <c r="BZ46" s="13"/>
      <c r="CA46" s="13"/>
      <c r="CB46" s="13"/>
      <c r="CC46" s="13"/>
      <c r="CD46" s="13"/>
      <c r="CE46" s="13"/>
      <c r="CF46" s="13"/>
    </row>
    <row r="47" s="23" customFormat="true" ht="15" hidden="false" customHeight="true" outlineLevel="0" collapsed="false">
      <c r="A47" s="22" t="s">
        <v>1670</v>
      </c>
      <c r="B47" s="22" t="n">
        <v>0</v>
      </c>
      <c r="C47" s="22"/>
      <c r="D47" s="22"/>
      <c r="E47" s="22" t="s">
        <v>238</v>
      </c>
      <c r="F47" s="22" t="s">
        <v>1545</v>
      </c>
      <c r="G47" s="22"/>
      <c r="H47" s="22"/>
      <c r="I47" s="22"/>
      <c r="J47" s="22"/>
      <c r="K47" s="22"/>
      <c r="L47" s="22"/>
      <c r="M47" s="22"/>
      <c r="N47" s="22"/>
      <c r="O47" s="22" t="s">
        <v>1671</v>
      </c>
      <c r="P47" s="22"/>
      <c r="Q47" s="22"/>
      <c r="R47" s="22"/>
      <c r="S47" s="22"/>
      <c r="T47" s="22"/>
      <c r="U47" s="22"/>
      <c r="V47" s="22" t="s">
        <v>160</v>
      </c>
      <c r="W47" s="22" t="s">
        <v>781</v>
      </c>
      <c r="X47" s="22" t="s">
        <v>162</v>
      </c>
      <c r="Y47" s="22"/>
      <c r="Z47" s="22" t="s">
        <v>163</v>
      </c>
      <c r="AA47" s="22" t="s">
        <v>1672</v>
      </c>
      <c r="AB47" s="13" t="s">
        <v>267</v>
      </c>
      <c r="AC47" s="13"/>
      <c r="AD47" s="13" t="s">
        <v>1673</v>
      </c>
      <c r="AE47" s="13" t="s">
        <v>1143</v>
      </c>
      <c r="AF47" s="13" t="s">
        <v>1674</v>
      </c>
      <c r="AG47" s="14" t="s">
        <v>408</v>
      </c>
      <c r="AH47" s="14" t="s">
        <v>267</v>
      </c>
      <c r="AI47" s="14" t="s">
        <v>267</v>
      </c>
      <c r="AJ47" s="13" t="s">
        <v>267</v>
      </c>
      <c r="AK47" s="13" t="s">
        <v>408</v>
      </c>
      <c r="AL47" s="14" t="s">
        <v>267</v>
      </c>
      <c r="AM47" s="14" t="s">
        <v>267</v>
      </c>
      <c r="AN47" s="14" t="s">
        <v>267</v>
      </c>
      <c r="AO47" s="13" t="n">
        <f aca="false">BM47-BL47</f>
        <v>0</v>
      </c>
      <c r="AP47" s="13" t="s">
        <v>267</v>
      </c>
      <c r="AQ47" s="13"/>
      <c r="AR47" s="13"/>
      <c r="AS47" s="13"/>
      <c r="AT47" s="13" t="n">
        <f aca="false">BQ47-BP47</f>
        <v>0</v>
      </c>
      <c r="AU47" s="13" t="s">
        <v>267</v>
      </c>
      <c r="AV47" s="13"/>
      <c r="AW47" s="13" t="n">
        <f aca="false">BS47-BR47</f>
        <v>0</v>
      </c>
      <c r="AX47" s="13" t="n">
        <f aca="false">BT47-BS47</f>
        <v>0</v>
      </c>
      <c r="AY47" s="13" t="n">
        <f aca="false">BU47-BT47</f>
        <v>0</v>
      </c>
      <c r="AZ47" s="13"/>
      <c r="BB47" s="20" t="s">
        <v>267</v>
      </c>
      <c r="BC47" s="20" t="s">
        <v>267</v>
      </c>
      <c r="BD47" s="20" t="s">
        <v>1673</v>
      </c>
      <c r="BE47" s="20" t="s">
        <v>1674</v>
      </c>
      <c r="BF47" s="21" t="s">
        <v>408</v>
      </c>
      <c r="BG47" s="21" t="s">
        <v>408</v>
      </c>
      <c r="BH47" s="21" t="s">
        <v>408</v>
      </c>
      <c r="BI47" s="20" t="s">
        <v>408</v>
      </c>
      <c r="BJ47" s="21" t="s">
        <v>267</v>
      </c>
      <c r="BK47" s="21" t="s">
        <v>267</v>
      </c>
      <c r="BL47" s="21" t="s">
        <v>267</v>
      </c>
      <c r="BM47" s="21" t="s">
        <v>267</v>
      </c>
      <c r="BN47" s="21"/>
      <c r="BO47" s="21"/>
      <c r="BP47" s="21"/>
      <c r="BQ47" s="21" t="s">
        <v>267</v>
      </c>
      <c r="BR47" s="14"/>
      <c r="BS47" s="21"/>
      <c r="BT47" s="21"/>
      <c r="BU47" s="21"/>
      <c r="BV47" s="17"/>
      <c r="BW47" s="13"/>
      <c r="BX47" s="13"/>
      <c r="BY47" s="13"/>
      <c r="BZ47" s="13"/>
      <c r="CA47" s="13"/>
      <c r="CB47" s="13"/>
      <c r="CC47" s="13"/>
      <c r="CD47" s="13"/>
      <c r="CE47" s="13"/>
      <c r="CF47" s="13"/>
    </row>
    <row r="48" s="23" customFormat="true" ht="15" hidden="false" customHeight="true" outlineLevel="0" collapsed="false">
      <c r="A48" s="22" t="s">
        <v>1675</v>
      </c>
      <c r="B48" s="22" t="n">
        <v>0</v>
      </c>
      <c r="C48" s="22"/>
      <c r="D48" s="22"/>
      <c r="E48" s="22" t="s">
        <v>238</v>
      </c>
      <c r="F48" s="22" t="s">
        <v>1545</v>
      </c>
      <c r="G48" s="22"/>
      <c r="H48" s="22"/>
      <c r="I48" s="22"/>
      <c r="J48" s="22"/>
      <c r="K48" s="22"/>
      <c r="L48" s="22"/>
      <c r="M48" s="22"/>
      <c r="N48" s="22"/>
      <c r="O48" s="22" t="s">
        <v>1676</v>
      </c>
      <c r="P48" s="22"/>
      <c r="Q48" s="22"/>
      <c r="R48" s="22"/>
      <c r="S48" s="22"/>
      <c r="T48" s="22"/>
      <c r="U48" s="22"/>
      <c r="V48" s="22" t="s">
        <v>160</v>
      </c>
      <c r="W48" s="22" t="s">
        <v>781</v>
      </c>
      <c r="X48" s="22" t="s">
        <v>162</v>
      </c>
      <c r="Y48" s="22"/>
      <c r="Z48" s="22" t="s">
        <v>163</v>
      </c>
      <c r="AA48" s="22" t="s">
        <v>1677</v>
      </c>
      <c r="AB48" s="13" t="s">
        <v>463</v>
      </c>
      <c r="AC48" s="13" t="s">
        <v>1678</v>
      </c>
      <c r="AD48" s="14" t="s">
        <v>267</v>
      </c>
      <c r="AE48" s="14" t="s">
        <v>267</v>
      </c>
      <c r="AF48" s="14" t="s">
        <v>267</v>
      </c>
      <c r="AG48" s="14" t="s">
        <v>1679</v>
      </c>
      <c r="AH48" s="14" t="s">
        <v>1680</v>
      </c>
      <c r="AI48" s="14" t="s">
        <v>267</v>
      </c>
      <c r="AJ48" s="14" t="s">
        <v>267</v>
      </c>
      <c r="AK48" s="14" t="s">
        <v>1681</v>
      </c>
      <c r="AL48" s="14" t="s">
        <v>267</v>
      </c>
      <c r="AM48" s="14" t="s">
        <v>267</v>
      </c>
      <c r="AN48" s="14" t="s">
        <v>267</v>
      </c>
      <c r="AO48" s="13" t="n">
        <f aca="false">BM48-BL48</f>
        <v>0</v>
      </c>
      <c r="AP48" s="14" t="s">
        <v>267</v>
      </c>
      <c r="AQ48" s="13"/>
      <c r="AR48" s="13" t="n">
        <f aca="false">BO48-BN48</f>
        <v>0</v>
      </c>
      <c r="AS48" s="13" t="n">
        <f aca="false">BP48-BO48</f>
        <v>0</v>
      </c>
      <c r="AT48" s="13" t="n">
        <f aca="false">BQ48-BP48</f>
        <v>0</v>
      </c>
      <c r="AU48" s="13" t="s">
        <v>267</v>
      </c>
      <c r="AV48" s="13"/>
      <c r="AW48" s="13" t="n">
        <f aca="false">BS48-BR48</f>
        <v>0</v>
      </c>
      <c r="AX48" s="13" t="n">
        <f aca="false">BT48-BS48</f>
        <v>0</v>
      </c>
      <c r="AY48" s="13" t="n">
        <f aca="false">BU48-BT48</f>
        <v>0</v>
      </c>
      <c r="AZ48" s="13"/>
      <c r="BB48" s="20" t="s">
        <v>463</v>
      </c>
      <c r="BC48" s="20" t="s">
        <v>1682</v>
      </c>
      <c r="BD48" s="21" t="s">
        <v>267</v>
      </c>
      <c r="BE48" s="21" t="s">
        <v>267</v>
      </c>
      <c r="BF48" s="21" t="s">
        <v>1679</v>
      </c>
      <c r="BG48" s="21" t="s">
        <v>1681</v>
      </c>
      <c r="BH48" s="21" t="s">
        <v>1681</v>
      </c>
      <c r="BI48" s="21" t="s">
        <v>1681</v>
      </c>
      <c r="BJ48" s="21" t="s">
        <v>267</v>
      </c>
      <c r="BK48" s="21" t="s">
        <v>267</v>
      </c>
      <c r="BL48" s="21" t="s">
        <v>267</v>
      </c>
      <c r="BM48" s="21" t="s">
        <v>267</v>
      </c>
      <c r="BN48" s="21"/>
      <c r="BO48" s="21"/>
      <c r="BP48" s="21"/>
      <c r="BQ48" s="21" t="s">
        <v>267</v>
      </c>
      <c r="BR48" s="14"/>
      <c r="BS48" s="21"/>
      <c r="BT48" s="21"/>
      <c r="BU48" s="21"/>
      <c r="BV48" s="17"/>
      <c r="BW48" s="13"/>
      <c r="BX48" s="13"/>
      <c r="BY48" s="13"/>
      <c r="BZ48" s="13"/>
      <c r="CA48" s="13"/>
      <c r="CB48" s="13"/>
      <c r="CC48" s="13"/>
      <c r="CD48" s="13"/>
      <c r="CE48" s="13"/>
      <c r="CF48" s="13"/>
    </row>
    <row r="49" s="19" customFormat="true" ht="15" hidden="false" customHeight="true" outlineLevel="0" collapsed="false">
      <c r="A49" s="19" t="s">
        <v>1683</v>
      </c>
      <c r="B49" s="19" t="n">
        <v>0</v>
      </c>
      <c r="D49" s="19" t="s">
        <v>269</v>
      </c>
      <c r="F49" s="19" t="s">
        <v>1545</v>
      </c>
      <c r="O49" s="19" t="s">
        <v>1684</v>
      </c>
      <c r="V49" s="19" t="s">
        <v>160</v>
      </c>
      <c r="W49" s="19" t="s">
        <v>781</v>
      </c>
      <c r="X49" s="19" t="s">
        <v>162</v>
      </c>
      <c r="Z49" s="19" t="s">
        <v>163</v>
      </c>
      <c r="AA49" s="19" t="s">
        <v>1685</v>
      </c>
      <c r="AB49" s="13" t="s">
        <v>1686</v>
      </c>
      <c r="AC49" s="14" t="s">
        <v>1687</v>
      </c>
      <c r="AD49" s="14" t="s">
        <v>1688</v>
      </c>
      <c r="AE49" s="14" t="s">
        <v>1689</v>
      </c>
      <c r="AF49" s="14" t="s">
        <v>1690</v>
      </c>
      <c r="AG49" s="13" t="s">
        <v>1691</v>
      </c>
      <c r="AH49" s="14" t="s">
        <v>1692</v>
      </c>
      <c r="AI49" s="13" t="n">
        <f aca="false">BH49-(AG49+AH49)</f>
        <v>-112.746</v>
      </c>
      <c r="AJ49" s="13" t="n">
        <f aca="false">BI49-BH49</f>
        <v>-605.232</v>
      </c>
      <c r="AK49" s="13" t="s">
        <v>1693</v>
      </c>
      <c r="AL49" s="13" t="s">
        <v>1694</v>
      </c>
      <c r="AM49" s="14" t="s">
        <v>1695</v>
      </c>
      <c r="AN49" s="13" t="n">
        <f aca="false">BL49-BK49</f>
        <v>-193.784</v>
      </c>
      <c r="AO49" s="13" t="n">
        <f aca="false">BM49-BL49</f>
        <v>-497.506</v>
      </c>
      <c r="AP49" s="13" t="n">
        <v>-2684</v>
      </c>
      <c r="AQ49" s="13" t="n">
        <v>-768</v>
      </c>
      <c r="AR49" s="13" t="n">
        <f aca="false">BO49-BN49</f>
        <v>-524</v>
      </c>
      <c r="AS49" s="13" t="n">
        <f aca="false">BP49-BO49</f>
        <v>-135</v>
      </c>
      <c r="AT49" s="13" t="n">
        <f aca="false">BQ49-BP49</f>
        <v>-584</v>
      </c>
      <c r="AU49" s="13" t="n">
        <v>-2011</v>
      </c>
      <c r="AV49" s="13" t="n">
        <v>276</v>
      </c>
      <c r="AW49" s="13" t="n">
        <f aca="false">BS49-BR49</f>
        <v>-4661</v>
      </c>
      <c r="AX49" s="13" t="n">
        <f aca="false">BT49-BS49</f>
        <v>-545</v>
      </c>
      <c r="AY49" s="13" t="n">
        <f aca="false">BU49-BT49</f>
        <v>-378</v>
      </c>
      <c r="AZ49" s="13" t="n">
        <v>-5308</v>
      </c>
      <c r="BA49" s="15" t="n">
        <v>-726</v>
      </c>
      <c r="BB49" s="21" t="s">
        <v>1686</v>
      </c>
      <c r="BC49" s="21" t="s">
        <v>1696</v>
      </c>
      <c r="BD49" s="21" t="s">
        <v>1697</v>
      </c>
      <c r="BE49" s="21" t="s">
        <v>1690</v>
      </c>
      <c r="BF49" s="21" t="s">
        <v>1691</v>
      </c>
      <c r="BG49" s="21" t="s">
        <v>1698</v>
      </c>
      <c r="BH49" s="21" t="s">
        <v>1699</v>
      </c>
      <c r="BI49" s="21" t="s">
        <v>1693</v>
      </c>
      <c r="BJ49" s="21" t="s">
        <v>1694</v>
      </c>
      <c r="BK49" s="21" t="s">
        <v>1700</v>
      </c>
      <c r="BL49" s="21" t="s">
        <v>1701</v>
      </c>
      <c r="BM49" s="21" t="n">
        <v>-2684</v>
      </c>
      <c r="BN49" s="21" t="n">
        <v>-768</v>
      </c>
      <c r="BO49" s="21" t="n">
        <v>-1292</v>
      </c>
      <c r="BP49" s="21" t="n">
        <v>-1427</v>
      </c>
      <c r="BQ49" s="21" t="n">
        <v>-2011</v>
      </c>
      <c r="BR49" s="21" t="n">
        <v>276</v>
      </c>
      <c r="BS49" s="21" t="n">
        <v>-4385</v>
      </c>
      <c r="BT49" s="21" t="n">
        <v>-4930</v>
      </c>
      <c r="BU49" s="21" t="n">
        <v>-5308</v>
      </c>
      <c r="BV49" s="21" t="n">
        <v>-726</v>
      </c>
      <c r="BW49" s="13"/>
      <c r="BX49" s="13"/>
      <c r="BY49" s="13"/>
      <c r="BZ49" s="13"/>
      <c r="CA49" s="13"/>
      <c r="CB49" s="13"/>
      <c r="CC49" s="13"/>
      <c r="CD49" s="13"/>
      <c r="CE49" s="13"/>
      <c r="CF49" s="13"/>
    </row>
    <row r="50" s="12" customFormat="true" ht="15" hidden="false" customHeight="true" outlineLevel="0" collapsed="false">
      <c r="A50" s="9" t="s">
        <v>1702</v>
      </c>
      <c r="B50" s="9" t="n">
        <v>0</v>
      </c>
      <c r="C50" s="9"/>
      <c r="D50" s="9"/>
      <c r="E50" s="9"/>
      <c r="F50" s="9" t="s">
        <v>1299</v>
      </c>
      <c r="G50" s="9"/>
      <c r="H50" s="9"/>
      <c r="I50" s="9"/>
      <c r="J50" s="9"/>
      <c r="K50" s="9"/>
      <c r="L50" s="9"/>
      <c r="M50" s="9"/>
      <c r="N50" s="9"/>
      <c r="O50" s="9" t="s">
        <v>1703</v>
      </c>
      <c r="P50" s="9"/>
      <c r="Q50" s="9"/>
      <c r="R50" s="9"/>
      <c r="S50" s="9"/>
      <c r="T50" s="9"/>
      <c r="U50" s="9"/>
      <c r="V50" s="9" t="s">
        <v>153</v>
      </c>
      <c r="W50" s="9"/>
      <c r="X50" s="9"/>
      <c r="Y50" s="9"/>
      <c r="Z50" s="9"/>
      <c r="AA50" s="9" t="s">
        <v>1704</v>
      </c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7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6"/>
      <c r="BS50" s="28"/>
      <c r="BT50" s="28"/>
      <c r="BU50" s="28"/>
      <c r="BV50" s="29"/>
      <c r="BW50" s="25"/>
      <c r="BX50" s="25"/>
      <c r="BY50" s="25"/>
      <c r="BZ50" s="25"/>
      <c r="CA50" s="25"/>
      <c r="CB50" s="25"/>
      <c r="CC50" s="25"/>
      <c r="CD50" s="25"/>
      <c r="CE50" s="25"/>
      <c r="CF50" s="25"/>
    </row>
    <row r="51" s="19" customFormat="true" ht="15" hidden="false" customHeight="true" outlineLevel="0" collapsed="false">
      <c r="A51" s="19" t="s">
        <v>1705</v>
      </c>
      <c r="B51" s="19" t="n">
        <v>0</v>
      </c>
      <c r="F51" s="19" t="s">
        <v>1703</v>
      </c>
      <c r="O51" s="19" t="s">
        <v>1706</v>
      </c>
      <c r="V51" s="19" t="s">
        <v>160</v>
      </c>
      <c r="W51" s="19" t="s">
        <v>781</v>
      </c>
      <c r="X51" s="19" t="s">
        <v>162</v>
      </c>
      <c r="Z51" s="19" t="s">
        <v>163</v>
      </c>
      <c r="AA51" s="19" t="s">
        <v>1707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 t="s">
        <v>267</v>
      </c>
      <c r="AL51" s="13"/>
      <c r="AM51" s="14" t="s">
        <v>1708</v>
      </c>
      <c r="AN51" s="14" t="s">
        <v>267</v>
      </c>
      <c r="AO51" s="14" t="n">
        <f aca="false">BM51-BL51</f>
        <v>749.45</v>
      </c>
      <c r="AP51" s="14" t="n">
        <v>1245</v>
      </c>
      <c r="AQ51" s="13" t="n">
        <v>0</v>
      </c>
      <c r="AR51" s="14" t="s">
        <v>267</v>
      </c>
      <c r="AS51" s="14" t="n">
        <v>0</v>
      </c>
      <c r="AT51" s="14" t="s">
        <v>267</v>
      </c>
      <c r="AU51" s="14" t="n">
        <v>0</v>
      </c>
      <c r="AV51" s="13" t="n">
        <v>2470</v>
      </c>
      <c r="AW51" s="14" t="n">
        <f aca="false">BS51-BR51</f>
        <v>496</v>
      </c>
      <c r="AX51" s="14" t="n">
        <v>0</v>
      </c>
      <c r="AY51" s="14" t="n">
        <f aca="false">BU51-BT51</f>
        <v>0</v>
      </c>
      <c r="AZ51" s="13" t="n">
        <v>2966</v>
      </c>
      <c r="BA51" s="15" t="n">
        <v>0</v>
      </c>
      <c r="BB51" s="20"/>
      <c r="BC51" s="20"/>
      <c r="BD51" s="20"/>
      <c r="BE51" s="20"/>
      <c r="BF51" s="20"/>
      <c r="BG51" s="20"/>
      <c r="BH51" s="20"/>
      <c r="BI51" s="20" t="s">
        <v>267</v>
      </c>
      <c r="BJ51" s="20"/>
      <c r="BK51" s="21" t="s">
        <v>1708</v>
      </c>
      <c r="BL51" s="21" t="s">
        <v>1708</v>
      </c>
      <c r="BM51" s="21" t="n">
        <v>1245</v>
      </c>
      <c r="BN51" s="20" t="n">
        <v>0</v>
      </c>
      <c r="BO51" s="21" t="n">
        <v>0</v>
      </c>
      <c r="BP51" s="21" t="n">
        <v>0</v>
      </c>
      <c r="BQ51" s="21" t="n">
        <v>0</v>
      </c>
      <c r="BR51" s="21" t="n">
        <v>2470</v>
      </c>
      <c r="BS51" s="21" t="n">
        <v>2966</v>
      </c>
      <c r="BT51" s="21" t="n">
        <v>2966</v>
      </c>
      <c r="BU51" s="21" t="n">
        <v>2966</v>
      </c>
      <c r="BV51" s="21" t="n">
        <v>0</v>
      </c>
      <c r="BW51" s="13"/>
      <c r="BX51" s="13"/>
      <c r="BY51" s="13"/>
      <c r="BZ51" s="13"/>
      <c r="CA51" s="13"/>
      <c r="CB51" s="13"/>
      <c r="CC51" s="13"/>
      <c r="CD51" s="13"/>
      <c r="CE51" s="13"/>
      <c r="CF51" s="13"/>
    </row>
    <row r="52" s="19" customFormat="true" ht="15" hidden="false" customHeight="true" outlineLevel="0" collapsed="false">
      <c r="A52" s="19" t="s">
        <v>1709</v>
      </c>
      <c r="B52" s="19" t="n">
        <v>0</v>
      </c>
      <c r="F52" s="19" t="s">
        <v>1703</v>
      </c>
      <c r="O52" s="19" t="s">
        <v>1710</v>
      </c>
      <c r="V52" s="19" t="s">
        <v>160</v>
      </c>
      <c r="W52" s="19" t="s">
        <v>781</v>
      </c>
      <c r="X52" s="19" t="s">
        <v>162</v>
      </c>
      <c r="Z52" s="19" t="s">
        <v>163</v>
      </c>
      <c r="AA52" s="19" t="s">
        <v>1711</v>
      </c>
      <c r="AB52" s="13" t="s">
        <v>1712</v>
      </c>
      <c r="AC52" s="14" t="s">
        <v>1713</v>
      </c>
      <c r="AD52" s="14" t="s">
        <v>1714</v>
      </c>
      <c r="AE52" s="14" t="s">
        <v>1715</v>
      </c>
      <c r="AF52" s="14" t="s">
        <v>1716</v>
      </c>
      <c r="AG52" s="13" t="s">
        <v>1717</v>
      </c>
      <c r="AH52" s="14" t="s">
        <v>1718</v>
      </c>
      <c r="AI52" s="13" t="n">
        <f aca="false">BH52-(AG52+AH52)</f>
        <v>98.016</v>
      </c>
      <c r="AJ52" s="13" t="n">
        <f aca="false">BI52-BH52</f>
        <v>87.652</v>
      </c>
      <c r="AK52" s="13" t="s">
        <v>1719</v>
      </c>
      <c r="AL52" s="13" t="s">
        <v>1720</v>
      </c>
      <c r="AM52" s="14" t="s">
        <v>1721</v>
      </c>
      <c r="AN52" s="13" t="n">
        <f aca="false">BL52-BK52</f>
        <v>92.846</v>
      </c>
      <c r="AO52" s="13" t="n">
        <f aca="false">BM52-BL52</f>
        <v>85.135</v>
      </c>
      <c r="AP52" s="13" t="n">
        <v>401</v>
      </c>
      <c r="AQ52" s="13" t="n">
        <v>160</v>
      </c>
      <c r="AR52" s="14" t="n">
        <f aca="false">BO52-BN52</f>
        <v>183</v>
      </c>
      <c r="AS52" s="13" t="n">
        <f aca="false">BP52-BO52</f>
        <v>142</v>
      </c>
      <c r="AT52" s="13" t="n">
        <f aca="false">BQ52-BP52</f>
        <v>165</v>
      </c>
      <c r="AU52" s="13" t="n">
        <v>650</v>
      </c>
      <c r="AV52" s="13" t="n">
        <v>201</v>
      </c>
      <c r="AW52" s="13" t="n">
        <f aca="false">BS52-BR52</f>
        <v>182</v>
      </c>
      <c r="AX52" s="13" t="n">
        <f aca="false">BT52-BS52</f>
        <v>185</v>
      </c>
      <c r="AY52" s="13" t="n">
        <f aca="false">BU52-BT52</f>
        <v>136</v>
      </c>
      <c r="AZ52" s="13" t="n">
        <v>704</v>
      </c>
      <c r="BA52" s="15" t="n">
        <v>219</v>
      </c>
      <c r="BB52" s="21" t="s">
        <v>1712</v>
      </c>
      <c r="BC52" s="21" t="s">
        <v>1722</v>
      </c>
      <c r="BD52" s="21" t="s">
        <v>1723</v>
      </c>
      <c r="BE52" s="21" t="s">
        <v>1716</v>
      </c>
      <c r="BF52" s="21" t="s">
        <v>1717</v>
      </c>
      <c r="BG52" s="21" t="s">
        <v>1724</v>
      </c>
      <c r="BH52" s="21" t="s">
        <v>1725</v>
      </c>
      <c r="BI52" s="21" t="s">
        <v>1719</v>
      </c>
      <c r="BJ52" s="21" t="s">
        <v>1720</v>
      </c>
      <c r="BK52" s="21" t="s">
        <v>1726</v>
      </c>
      <c r="BL52" s="21" t="s">
        <v>1727</v>
      </c>
      <c r="BM52" s="21" t="n">
        <v>401</v>
      </c>
      <c r="BN52" s="21" t="n">
        <v>160</v>
      </c>
      <c r="BO52" s="21" t="n">
        <v>343</v>
      </c>
      <c r="BP52" s="21" t="n">
        <v>485</v>
      </c>
      <c r="BQ52" s="21" t="n">
        <v>650</v>
      </c>
      <c r="BR52" s="21" t="n">
        <v>201</v>
      </c>
      <c r="BS52" s="21" t="n">
        <v>383</v>
      </c>
      <c r="BT52" s="21" t="n">
        <v>568</v>
      </c>
      <c r="BU52" s="21" t="n">
        <v>704</v>
      </c>
      <c r="BV52" s="21" t="n">
        <v>219</v>
      </c>
      <c r="BW52" s="13"/>
      <c r="BX52" s="13"/>
      <c r="BY52" s="13"/>
      <c r="BZ52" s="13"/>
      <c r="CA52" s="13"/>
      <c r="CB52" s="13"/>
      <c r="CC52" s="13"/>
      <c r="CD52" s="13"/>
      <c r="CE52" s="13"/>
      <c r="CF52" s="13"/>
    </row>
    <row r="53" s="19" customFormat="true" ht="15" hidden="false" customHeight="true" outlineLevel="0" collapsed="false">
      <c r="A53" s="19" t="s">
        <v>1728</v>
      </c>
      <c r="B53" s="19" t="n">
        <v>0</v>
      </c>
      <c r="F53" s="19" t="s">
        <v>1703</v>
      </c>
      <c r="O53" s="19" t="s">
        <v>1729</v>
      </c>
      <c r="V53" s="19" t="s">
        <v>160</v>
      </c>
      <c r="W53" s="19" t="s">
        <v>781</v>
      </c>
      <c r="X53" s="19" t="s">
        <v>162</v>
      </c>
      <c r="Z53" s="19" t="s">
        <v>163</v>
      </c>
      <c r="AA53" s="19" t="s">
        <v>1730</v>
      </c>
      <c r="AB53" s="13" t="s">
        <v>1731</v>
      </c>
      <c r="AC53" s="14" t="s">
        <v>1732</v>
      </c>
      <c r="AD53" s="14" t="s">
        <v>1733</v>
      </c>
      <c r="AE53" s="14" t="s">
        <v>1734</v>
      </c>
      <c r="AF53" s="14" t="s">
        <v>1735</v>
      </c>
      <c r="AG53" s="13" t="s">
        <v>1736</v>
      </c>
      <c r="AH53" s="14" t="s">
        <v>1737</v>
      </c>
      <c r="AI53" s="13" t="n">
        <f aca="false">BH53-(AG53+AH53)</f>
        <v>-10.945</v>
      </c>
      <c r="AJ53" s="13" t="n">
        <f aca="false">BI53-BH53</f>
        <v>-13.486</v>
      </c>
      <c r="AK53" s="13" t="s">
        <v>1738</v>
      </c>
      <c r="AL53" s="13" t="s">
        <v>1739</v>
      </c>
      <c r="AM53" s="14" t="s">
        <v>1740</v>
      </c>
      <c r="AN53" s="13" t="n">
        <f aca="false">BL53-BK53</f>
        <v>-10.997</v>
      </c>
      <c r="AO53" s="13" t="n">
        <f aca="false">BM53-BL53</f>
        <v>-24.24</v>
      </c>
      <c r="AP53" s="13" t="n">
        <v>-98</v>
      </c>
      <c r="AQ53" s="13" t="n">
        <v>-9</v>
      </c>
      <c r="AR53" s="13" t="n">
        <f aca="false">BO53-BN53</f>
        <v>-66</v>
      </c>
      <c r="AS53" s="13" t="n">
        <f aca="false">BP53-BO53</f>
        <v>-8</v>
      </c>
      <c r="AT53" s="13" t="n">
        <f aca="false">BQ53-BP53</f>
        <v>-23</v>
      </c>
      <c r="AU53" s="13" t="n">
        <v>-106</v>
      </c>
      <c r="AV53" s="13" t="n">
        <v>-19</v>
      </c>
      <c r="AW53" s="13" t="n">
        <f aca="false">BS53-BR53</f>
        <v>-89</v>
      </c>
      <c r="AX53" s="13" t="n">
        <f aca="false">BT53-BS53</f>
        <v>-2</v>
      </c>
      <c r="AY53" s="13" t="n">
        <f aca="false">BU53-BT53</f>
        <v>-21</v>
      </c>
      <c r="AZ53" s="13" t="n">
        <v>-131</v>
      </c>
      <c r="BA53" s="15" t="n">
        <v>-11</v>
      </c>
      <c r="BB53" s="21" t="s">
        <v>1731</v>
      </c>
      <c r="BC53" s="21" t="s">
        <v>1741</v>
      </c>
      <c r="BD53" s="21" t="s">
        <v>1742</v>
      </c>
      <c r="BE53" s="21" t="s">
        <v>1735</v>
      </c>
      <c r="BF53" s="21" t="s">
        <v>1736</v>
      </c>
      <c r="BG53" s="21" t="s">
        <v>1743</v>
      </c>
      <c r="BH53" s="21" t="s">
        <v>1744</v>
      </c>
      <c r="BI53" s="21" t="s">
        <v>1738</v>
      </c>
      <c r="BJ53" s="21" t="s">
        <v>1739</v>
      </c>
      <c r="BK53" s="21" t="s">
        <v>1745</v>
      </c>
      <c r="BL53" s="21" t="s">
        <v>1746</v>
      </c>
      <c r="BM53" s="21" t="n">
        <v>-98</v>
      </c>
      <c r="BN53" s="21" t="n">
        <v>-9</v>
      </c>
      <c r="BO53" s="21" t="n">
        <v>-75</v>
      </c>
      <c r="BP53" s="21" t="n">
        <v>-83</v>
      </c>
      <c r="BQ53" s="21" t="n">
        <v>-106</v>
      </c>
      <c r="BR53" s="21" t="n">
        <v>-19</v>
      </c>
      <c r="BS53" s="21" t="n">
        <v>-108</v>
      </c>
      <c r="BT53" s="21" t="n">
        <v>-110</v>
      </c>
      <c r="BU53" s="21" t="n">
        <v>-131</v>
      </c>
      <c r="BV53" s="21" t="n">
        <v>-11</v>
      </c>
      <c r="BW53" s="13"/>
      <c r="BX53" s="13"/>
      <c r="BY53" s="13"/>
      <c r="BZ53" s="13"/>
      <c r="CA53" s="13"/>
      <c r="CB53" s="13"/>
      <c r="CC53" s="13"/>
      <c r="CD53" s="13"/>
      <c r="CE53" s="13"/>
      <c r="CF53" s="13"/>
    </row>
    <row r="54" s="19" customFormat="true" ht="15" hidden="false" customHeight="true" outlineLevel="0" collapsed="false">
      <c r="A54" s="19" t="s">
        <v>1747</v>
      </c>
      <c r="B54" s="19" t="n">
        <v>0</v>
      </c>
      <c r="F54" s="19" t="s">
        <v>1703</v>
      </c>
      <c r="O54" s="19" t="s">
        <v>1748</v>
      </c>
      <c r="V54" s="19" t="s">
        <v>160</v>
      </c>
      <c r="W54" s="19" t="s">
        <v>781</v>
      </c>
      <c r="X54" s="19" t="s">
        <v>162</v>
      </c>
      <c r="Z54" s="19" t="s">
        <v>163</v>
      </c>
      <c r="AA54" s="19" t="s">
        <v>1749</v>
      </c>
      <c r="AB54" s="13" t="s">
        <v>1750</v>
      </c>
      <c r="AC54" s="13" t="s">
        <v>1750</v>
      </c>
      <c r="AD54" s="13" t="s">
        <v>1751</v>
      </c>
      <c r="AE54" s="13" t="s">
        <v>267</v>
      </c>
      <c r="AF54" s="13" t="s">
        <v>267</v>
      </c>
      <c r="AG54" s="13" t="s">
        <v>1752</v>
      </c>
      <c r="AH54" s="14" t="s">
        <v>267</v>
      </c>
      <c r="AI54" s="14" t="s">
        <v>267</v>
      </c>
      <c r="AJ54" s="13"/>
      <c r="AK54" s="13" t="s">
        <v>1752</v>
      </c>
      <c r="AL54" s="13" t="s">
        <v>267</v>
      </c>
      <c r="AM54" s="14" t="s">
        <v>267</v>
      </c>
      <c r="AN54" s="14" t="s">
        <v>267</v>
      </c>
      <c r="AO54" s="14" t="s">
        <v>1753</v>
      </c>
      <c r="AP54" s="14" t="n">
        <v>-550</v>
      </c>
      <c r="AQ54" s="13" t="n">
        <v>-200</v>
      </c>
      <c r="AR54" s="14" t="n">
        <v>0</v>
      </c>
      <c r="AS54" s="14" t="s">
        <v>267</v>
      </c>
      <c r="AT54" s="14" t="n">
        <f aca="false">BQ54-BP54</f>
        <v>-123</v>
      </c>
      <c r="AU54" s="14" t="n">
        <v>-323</v>
      </c>
      <c r="AV54" s="13" t="n">
        <v>-1027</v>
      </c>
      <c r="AW54" s="14" t="n">
        <v>0</v>
      </c>
      <c r="AX54" s="13" t="n">
        <f aca="false">BT54-BS54</f>
        <v>-1</v>
      </c>
      <c r="AY54" s="13" t="n">
        <f aca="false">BU54-BT54</f>
        <v>-501</v>
      </c>
      <c r="AZ54" s="13" t="n">
        <v>-1529</v>
      </c>
      <c r="BA54" s="15" t="n">
        <v>-1</v>
      </c>
      <c r="BB54" s="20" t="s">
        <v>1750</v>
      </c>
      <c r="BC54" s="20" t="s">
        <v>1754</v>
      </c>
      <c r="BD54" s="20" t="s">
        <v>1755</v>
      </c>
      <c r="BE54" s="20" t="s">
        <v>267</v>
      </c>
      <c r="BF54" s="20" t="s">
        <v>1752</v>
      </c>
      <c r="BG54" s="21" t="s">
        <v>1752</v>
      </c>
      <c r="BH54" s="21" t="s">
        <v>1752</v>
      </c>
      <c r="BI54" s="20" t="s">
        <v>1752</v>
      </c>
      <c r="BJ54" s="20" t="s">
        <v>267</v>
      </c>
      <c r="BK54" s="21" t="s">
        <v>267</v>
      </c>
      <c r="BL54" s="21" t="s">
        <v>267</v>
      </c>
      <c r="BM54" s="21" t="n">
        <v>-550</v>
      </c>
      <c r="BN54" s="21" t="n">
        <v>-200</v>
      </c>
      <c r="BO54" s="21" t="n">
        <v>-200</v>
      </c>
      <c r="BP54" s="21" t="n">
        <v>-200</v>
      </c>
      <c r="BQ54" s="21" t="n">
        <v>-323</v>
      </c>
      <c r="BR54" s="21" t="n">
        <v>-1027</v>
      </c>
      <c r="BS54" s="21" t="n">
        <v>-1027</v>
      </c>
      <c r="BT54" s="21" t="n">
        <v>-1028</v>
      </c>
      <c r="BU54" s="21" t="n">
        <v>-1529</v>
      </c>
      <c r="BV54" s="21" t="n">
        <v>-1</v>
      </c>
      <c r="BW54" s="13"/>
      <c r="BX54" s="13"/>
      <c r="BY54" s="13"/>
      <c r="BZ54" s="13"/>
      <c r="CA54" s="13"/>
      <c r="CB54" s="13"/>
      <c r="CC54" s="13"/>
      <c r="CD54" s="13"/>
      <c r="CE54" s="13"/>
      <c r="CF54" s="13"/>
    </row>
    <row r="55" s="23" customFormat="true" ht="15" hidden="false" customHeight="true" outlineLevel="0" collapsed="false">
      <c r="A55" s="30" t="s">
        <v>1756</v>
      </c>
      <c r="B55" s="30" t="n">
        <v>0</v>
      </c>
      <c r="C55" s="30"/>
      <c r="D55" s="30"/>
      <c r="E55" s="30" t="s">
        <v>238</v>
      </c>
      <c r="F55" s="30" t="s">
        <v>1703</v>
      </c>
      <c r="G55" s="30"/>
      <c r="H55" s="30"/>
      <c r="I55" s="30"/>
      <c r="J55" s="30"/>
      <c r="K55" s="30"/>
      <c r="L55" s="30"/>
      <c r="M55" s="30"/>
      <c r="N55" s="30"/>
      <c r="O55" s="30" t="s">
        <v>1757</v>
      </c>
      <c r="P55" s="30"/>
      <c r="Q55" s="30"/>
      <c r="R55" s="30"/>
      <c r="S55" s="30"/>
      <c r="T55" s="30"/>
      <c r="U55" s="30"/>
      <c r="V55" s="30" t="s">
        <v>160</v>
      </c>
      <c r="W55" s="30" t="s">
        <v>781</v>
      </c>
      <c r="X55" s="30" t="s">
        <v>162</v>
      </c>
      <c r="Y55" s="30"/>
      <c r="Z55" s="30" t="s">
        <v>163</v>
      </c>
      <c r="AA55" s="30" t="s">
        <v>1758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 t="s">
        <v>267</v>
      </c>
      <c r="AL55" s="13"/>
      <c r="AM55" s="13"/>
      <c r="AN55" s="13"/>
      <c r="AO55" s="13"/>
      <c r="AP55" s="13"/>
      <c r="AQ55" s="13"/>
      <c r="AR55" s="13"/>
      <c r="AS55" s="13"/>
      <c r="AT55" s="13" t="n">
        <f aca="false">BQ55-BP55</f>
        <v>0</v>
      </c>
      <c r="AU55" s="13" t="s">
        <v>267</v>
      </c>
      <c r="AV55" s="13"/>
      <c r="AW55" s="14" t="n">
        <f aca="false">BS55-BR55</f>
        <v>0</v>
      </c>
      <c r="AX55" s="14" t="n">
        <f aca="false">BT55-BS55</f>
        <v>0</v>
      </c>
      <c r="AY55" s="13" t="n">
        <f aca="false">BU55-BT55</f>
        <v>0</v>
      </c>
      <c r="AZ55" s="13"/>
      <c r="BB55" s="20"/>
      <c r="BC55" s="20"/>
      <c r="BD55" s="20"/>
      <c r="BE55" s="20"/>
      <c r="BF55" s="20"/>
      <c r="BG55" s="20"/>
      <c r="BH55" s="20"/>
      <c r="BI55" s="20" t="s">
        <v>267</v>
      </c>
      <c r="BJ55" s="20"/>
      <c r="BK55" s="20"/>
      <c r="BL55" s="20"/>
      <c r="BM55" s="20" t="s">
        <v>1759</v>
      </c>
      <c r="BN55" s="20"/>
      <c r="BO55" s="20"/>
      <c r="BP55" s="20"/>
      <c r="BQ55" s="21" t="s">
        <v>267</v>
      </c>
      <c r="BR55" s="14"/>
      <c r="BS55" s="21"/>
      <c r="BT55" s="21"/>
      <c r="BU55" s="21"/>
      <c r="BV55" s="17"/>
      <c r="BW55" s="13"/>
      <c r="BX55" s="13"/>
      <c r="BY55" s="13"/>
      <c r="BZ55" s="13"/>
      <c r="CA55" s="13"/>
      <c r="CB55" s="13"/>
      <c r="CC55" s="13"/>
      <c r="CD55" s="13"/>
      <c r="CE55" s="13"/>
      <c r="CF55" s="13"/>
    </row>
    <row r="56" s="23" customFormat="true" ht="15" hidden="false" customHeight="true" outlineLevel="0" collapsed="false">
      <c r="A56" s="22" t="s">
        <v>1760</v>
      </c>
      <c r="B56" s="22" t="n">
        <v>0</v>
      </c>
      <c r="C56" s="22"/>
      <c r="D56" s="22"/>
      <c r="E56" s="22" t="s">
        <v>238</v>
      </c>
      <c r="F56" s="22" t="s">
        <v>1703</v>
      </c>
      <c r="G56" s="22"/>
      <c r="H56" s="22"/>
      <c r="I56" s="22"/>
      <c r="J56" s="22"/>
      <c r="K56" s="22"/>
      <c r="L56" s="22"/>
      <c r="M56" s="22"/>
      <c r="N56" s="22"/>
      <c r="O56" s="22" t="s">
        <v>1761</v>
      </c>
      <c r="P56" s="22"/>
      <c r="Q56" s="22"/>
      <c r="R56" s="22"/>
      <c r="S56" s="22"/>
      <c r="T56" s="22"/>
      <c r="U56" s="22"/>
      <c r="V56" s="22" t="s">
        <v>160</v>
      </c>
      <c r="W56" s="22" t="s">
        <v>781</v>
      </c>
      <c r="X56" s="22" t="s">
        <v>162</v>
      </c>
      <c r="Y56" s="22"/>
      <c r="Z56" s="22" t="s">
        <v>163</v>
      </c>
      <c r="AA56" s="22" t="s">
        <v>1762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 t="s">
        <v>267</v>
      </c>
      <c r="AL56" s="13"/>
      <c r="AM56" s="13"/>
      <c r="AN56" s="13"/>
      <c r="AO56" s="13"/>
      <c r="AP56" s="13" t="s">
        <v>267</v>
      </c>
      <c r="AQ56" s="13"/>
      <c r="AR56" s="13"/>
      <c r="AS56" s="13"/>
      <c r="AT56" s="13" t="n">
        <f aca="false">BQ56-BP56</f>
        <v>0</v>
      </c>
      <c r="AU56" s="13"/>
      <c r="AV56" s="13"/>
      <c r="AW56" s="13" t="n">
        <f aca="false">BS56-BR56</f>
        <v>0</v>
      </c>
      <c r="AX56" s="14" t="n">
        <f aca="false">BT56-BS56</f>
        <v>0</v>
      </c>
      <c r="AY56" s="13" t="n">
        <f aca="false">BU56-BT56</f>
        <v>0</v>
      </c>
      <c r="AZ56" s="13"/>
      <c r="BB56" s="20"/>
      <c r="BC56" s="20"/>
      <c r="BD56" s="20"/>
      <c r="BE56" s="20"/>
      <c r="BF56" s="20"/>
      <c r="BG56" s="20"/>
      <c r="BH56" s="20"/>
      <c r="BI56" s="20" t="s">
        <v>267</v>
      </c>
      <c r="BJ56" s="20"/>
      <c r="BK56" s="20"/>
      <c r="BL56" s="20"/>
      <c r="BM56" s="20" t="s">
        <v>267</v>
      </c>
      <c r="BN56" s="20"/>
      <c r="BO56" s="20"/>
      <c r="BP56" s="20"/>
      <c r="BQ56" s="21"/>
      <c r="BR56" s="14"/>
      <c r="BS56" s="21"/>
      <c r="BT56" s="21"/>
      <c r="BU56" s="21"/>
      <c r="BV56" s="17"/>
      <c r="BW56" s="13"/>
      <c r="BX56" s="13"/>
      <c r="BY56" s="13"/>
      <c r="BZ56" s="13"/>
      <c r="CA56" s="13"/>
      <c r="CB56" s="13"/>
      <c r="CC56" s="13"/>
      <c r="CD56" s="13"/>
      <c r="CE56" s="13"/>
      <c r="CF56" s="13"/>
    </row>
    <row r="57" s="23" customFormat="true" ht="15" hidden="false" customHeight="true" outlineLevel="0" collapsed="false">
      <c r="A57" s="22" t="s">
        <v>1763</v>
      </c>
      <c r="B57" s="22" t="n">
        <v>0</v>
      </c>
      <c r="C57" s="22"/>
      <c r="D57" s="22"/>
      <c r="E57" s="22" t="s">
        <v>238</v>
      </c>
      <c r="F57" s="22" t="s">
        <v>1703</v>
      </c>
      <c r="G57" s="22"/>
      <c r="H57" s="22"/>
      <c r="I57" s="22"/>
      <c r="J57" s="22"/>
      <c r="K57" s="22"/>
      <c r="L57" s="22"/>
      <c r="M57" s="22"/>
      <c r="N57" s="22"/>
      <c r="O57" s="22" t="s">
        <v>1764</v>
      </c>
      <c r="P57" s="22"/>
      <c r="Q57" s="22"/>
      <c r="R57" s="22"/>
      <c r="S57" s="22"/>
      <c r="T57" s="22"/>
      <c r="U57" s="22"/>
      <c r="V57" s="22" t="s">
        <v>160</v>
      </c>
      <c r="W57" s="22" t="s">
        <v>781</v>
      </c>
      <c r="X57" s="22" t="s">
        <v>162</v>
      </c>
      <c r="Y57" s="22"/>
      <c r="Z57" s="22" t="s">
        <v>163</v>
      </c>
      <c r="AA57" s="22" t="s">
        <v>1765</v>
      </c>
      <c r="AB57" s="13"/>
      <c r="AC57" s="13"/>
      <c r="AD57" s="13" t="s">
        <v>1766</v>
      </c>
      <c r="AE57" s="13" t="s">
        <v>267</v>
      </c>
      <c r="AF57" s="13" t="s">
        <v>1766</v>
      </c>
      <c r="AG57" s="13"/>
      <c r="AH57" s="13"/>
      <c r="AI57" s="13"/>
      <c r="AJ57" s="14"/>
      <c r="AK57" s="13" t="s">
        <v>267</v>
      </c>
      <c r="AL57" s="13"/>
      <c r="AM57" s="13"/>
      <c r="AN57" s="13" t="n">
        <f aca="false">BL57-BK57</f>
        <v>0</v>
      </c>
      <c r="AO57" s="14" t="n">
        <f aca="false">BM57-BL57</f>
        <v>0</v>
      </c>
      <c r="AP57" s="13"/>
      <c r="AQ57" s="13"/>
      <c r="AR57" s="13" t="n">
        <f aca="false">BO57-BN57</f>
        <v>0</v>
      </c>
      <c r="AS57" s="13" t="n">
        <f aca="false">BP57-BO57</f>
        <v>0</v>
      </c>
      <c r="AT57" s="13" t="n">
        <f aca="false">BQ57-BP57</f>
        <v>0</v>
      </c>
      <c r="AU57" s="13"/>
      <c r="AV57" s="13"/>
      <c r="AW57" s="13" t="n">
        <f aca="false">BS57-BR57</f>
        <v>0</v>
      </c>
      <c r="AX57" s="13" t="n">
        <f aca="false">BT57-BS57</f>
        <v>0</v>
      </c>
      <c r="AY57" s="13" t="n">
        <f aca="false">BU57-BT57</f>
        <v>0</v>
      </c>
      <c r="AZ57" s="13"/>
      <c r="BB57" s="20"/>
      <c r="BC57" s="20"/>
      <c r="BD57" s="20" t="s">
        <v>1766</v>
      </c>
      <c r="BE57" s="20" t="s">
        <v>1766</v>
      </c>
      <c r="BF57" s="20"/>
      <c r="BG57" s="20"/>
      <c r="BH57" s="20" t="s">
        <v>267</v>
      </c>
      <c r="BI57" s="21" t="s">
        <v>267</v>
      </c>
      <c r="BJ57" s="21"/>
      <c r="BK57" s="21"/>
      <c r="BL57" s="21"/>
      <c r="BM57" s="21"/>
      <c r="BN57" s="21"/>
      <c r="BO57" s="21"/>
      <c r="BP57" s="21"/>
      <c r="BQ57" s="21"/>
      <c r="BR57" s="14"/>
      <c r="BS57" s="21"/>
      <c r="BT57" s="21"/>
      <c r="BU57" s="21"/>
      <c r="BV57" s="17"/>
      <c r="BW57" s="13"/>
      <c r="BX57" s="13"/>
      <c r="BY57" s="13"/>
      <c r="BZ57" s="13"/>
      <c r="CA57" s="13"/>
      <c r="CB57" s="13"/>
      <c r="CC57" s="13"/>
      <c r="CD57" s="13"/>
      <c r="CE57" s="13"/>
      <c r="CF57" s="13"/>
    </row>
    <row r="58" s="23" customFormat="true" ht="15" hidden="false" customHeight="true" outlineLevel="0" collapsed="false">
      <c r="A58" s="22" t="s">
        <v>1767</v>
      </c>
      <c r="B58" s="22" t="n">
        <v>0</v>
      </c>
      <c r="C58" s="22"/>
      <c r="D58" s="22"/>
      <c r="E58" s="22" t="s">
        <v>238</v>
      </c>
      <c r="F58" s="22" t="s">
        <v>1703</v>
      </c>
      <c r="G58" s="22"/>
      <c r="H58" s="22"/>
      <c r="I58" s="22"/>
      <c r="J58" s="22"/>
      <c r="K58" s="22"/>
      <c r="L58" s="22"/>
      <c r="M58" s="22"/>
      <c r="N58" s="22"/>
      <c r="O58" s="22" t="s">
        <v>1768</v>
      </c>
      <c r="P58" s="22"/>
      <c r="Q58" s="22"/>
      <c r="R58" s="22"/>
      <c r="S58" s="22"/>
      <c r="T58" s="22"/>
      <c r="U58" s="22"/>
      <c r="V58" s="22" t="s">
        <v>160</v>
      </c>
      <c r="W58" s="22" t="s">
        <v>781</v>
      </c>
      <c r="X58" s="22" t="s">
        <v>162</v>
      </c>
      <c r="Y58" s="22"/>
      <c r="Z58" s="22" t="s">
        <v>163</v>
      </c>
      <c r="AA58" s="22" t="s">
        <v>1769</v>
      </c>
      <c r="AB58" s="13"/>
      <c r="AC58" s="13"/>
      <c r="AD58" s="13"/>
      <c r="AE58" s="13"/>
      <c r="AF58" s="13" t="s">
        <v>1755</v>
      </c>
      <c r="AG58" s="13"/>
      <c r="AH58" s="13"/>
      <c r="AI58" s="13"/>
      <c r="AJ58" s="13" t="n">
        <f aca="false">BI58-BH58</f>
        <v>0</v>
      </c>
      <c r="AK58" s="13" t="s">
        <v>267</v>
      </c>
      <c r="AL58" s="13"/>
      <c r="AM58" s="13"/>
      <c r="AN58" s="13" t="n">
        <f aca="false">BL58-BK58</f>
        <v>0</v>
      </c>
      <c r="AO58" s="13" t="n">
        <f aca="false">BM58-BL58</f>
        <v>0</v>
      </c>
      <c r="AP58" s="13"/>
      <c r="AQ58" s="13"/>
      <c r="AR58" s="13" t="n">
        <f aca="false">BO58-BN58</f>
        <v>0</v>
      </c>
      <c r="AS58" s="13" t="n">
        <f aca="false">BP58-BO58</f>
        <v>0</v>
      </c>
      <c r="AT58" s="13" t="n">
        <f aca="false">BQ58-BP58</f>
        <v>0</v>
      </c>
      <c r="AU58" s="13"/>
      <c r="AV58" s="13"/>
      <c r="AW58" s="13" t="n">
        <f aca="false">BS58-BR58</f>
        <v>0</v>
      </c>
      <c r="AX58" s="13" t="n">
        <f aca="false">BT58-BS58</f>
        <v>0</v>
      </c>
      <c r="AY58" s="13" t="n">
        <f aca="false">BU58-BT58</f>
        <v>0</v>
      </c>
      <c r="AZ58" s="13"/>
      <c r="BB58" s="20"/>
      <c r="BC58" s="20"/>
      <c r="BD58" s="20"/>
      <c r="BE58" s="20" t="s">
        <v>1755</v>
      </c>
      <c r="BF58" s="20"/>
      <c r="BG58" s="20"/>
      <c r="BH58" s="20"/>
      <c r="BI58" s="21" t="s">
        <v>267</v>
      </c>
      <c r="BJ58" s="21"/>
      <c r="BK58" s="21"/>
      <c r="BL58" s="21"/>
      <c r="BM58" s="21"/>
      <c r="BN58" s="21"/>
      <c r="BO58" s="21"/>
      <c r="BP58" s="21"/>
      <c r="BQ58" s="21"/>
      <c r="BR58" s="14"/>
      <c r="BS58" s="21"/>
      <c r="BT58" s="21"/>
      <c r="BU58" s="21"/>
      <c r="BV58" s="17"/>
      <c r="BW58" s="13"/>
      <c r="BX58" s="13"/>
      <c r="BY58" s="13"/>
      <c r="BZ58" s="13"/>
      <c r="CA58" s="13"/>
      <c r="CB58" s="13"/>
      <c r="CC58" s="13"/>
      <c r="CD58" s="13"/>
      <c r="CE58" s="13"/>
      <c r="CF58" s="13"/>
    </row>
    <row r="59" s="23" customFormat="true" ht="15" hidden="false" customHeight="true" outlineLevel="0" collapsed="false">
      <c r="A59" s="22" t="s">
        <v>1770</v>
      </c>
      <c r="B59" s="22" t="n">
        <v>0</v>
      </c>
      <c r="C59" s="22"/>
      <c r="D59" s="22"/>
      <c r="E59" s="22" t="s">
        <v>238</v>
      </c>
      <c r="F59" s="22" t="s">
        <v>1703</v>
      </c>
      <c r="G59" s="22"/>
      <c r="H59" s="22"/>
      <c r="I59" s="22"/>
      <c r="J59" s="22"/>
      <c r="K59" s="22"/>
      <c r="L59" s="22"/>
      <c r="M59" s="22"/>
      <c r="N59" s="22"/>
      <c r="O59" s="22" t="s">
        <v>1771</v>
      </c>
      <c r="P59" s="22"/>
      <c r="Q59" s="22"/>
      <c r="R59" s="22"/>
      <c r="S59" s="22"/>
      <c r="T59" s="22"/>
      <c r="U59" s="22"/>
      <c r="V59" s="22" t="s">
        <v>160</v>
      </c>
      <c r="W59" s="22" t="s">
        <v>781</v>
      </c>
      <c r="X59" s="22" t="s">
        <v>162</v>
      </c>
      <c r="Y59" s="22"/>
      <c r="Z59" s="22" t="s">
        <v>163</v>
      </c>
      <c r="AA59" s="22" t="s">
        <v>1772</v>
      </c>
      <c r="AB59" s="14" t="s">
        <v>1773</v>
      </c>
      <c r="AC59" s="14" t="s">
        <v>1774</v>
      </c>
      <c r="AD59" s="14" t="s">
        <v>1775</v>
      </c>
      <c r="AE59" s="14" t="s">
        <v>1776</v>
      </c>
      <c r="AF59" s="14" t="s">
        <v>1777</v>
      </c>
      <c r="AG59" s="14" t="s">
        <v>267</v>
      </c>
      <c r="AH59" s="14" t="n">
        <f aca="false">BG59-AG59</f>
        <v>0</v>
      </c>
      <c r="AI59" s="14" t="n">
        <f aca="false">BH59-(AG59+AH59)</f>
        <v>0</v>
      </c>
      <c r="AJ59" s="14" t="n">
        <f aca="false">BI59-BH59</f>
        <v>0</v>
      </c>
      <c r="AK59" s="14" t="s">
        <v>267</v>
      </c>
      <c r="AL59" s="13"/>
      <c r="AM59" s="13"/>
      <c r="AN59" s="13" t="n">
        <f aca="false">BL59-BK59</f>
        <v>0</v>
      </c>
      <c r="AO59" s="13" t="n">
        <f aca="false">BM59-BL59</f>
        <v>0</v>
      </c>
      <c r="AP59" s="13" t="s">
        <v>267</v>
      </c>
      <c r="AQ59" s="13"/>
      <c r="AR59" s="13" t="n">
        <f aca="false">BO59-BN59</f>
        <v>0</v>
      </c>
      <c r="AS59" s="13" t="n">
        <f aca="false">BP59-BO59</f>
        <v>0</v>
      </c>
      <c r="AT59" s="13" t="n">
        <f aca="false">BQ59-BP59</f>
        <v>0</v>
      </c>
      <c r="AU59" s="13"/>
      <c r="AV59" s="13"/>
      <c r="AW59" s="13" t="n">
        <f aca="false">BS59-BR59</f>
        <v>0</v>
      </c>
      <c r="AX59" s="13" t="n">
        <f aca="false">BT59-BS59</f>
        <v>0</v>
      </c>
      <c r="AY59" s="14" t="n">
        <f aca="false">BU59-BT59</f>
        <v>0</v>
      </c>
      <c r="AZ59" s="13"/>
      <c r="BB59" s="21" t="s">
        <v>1773</v>
      </c>
      <c r="BC59" s="21" t="s">
        <v>1778</v>
      </c>
      <c r="BD59" s="21" t="s">
        <v>1779</v>
      </c>
      <c r="BE59" s="21" t="s">
        <v>1777</v>
      </c>
      <c r="BF59" s="21" t="s">
        <v>267</v>
      </c>
      <c r="BG59" s="21" t="s">
        <v>267</v>
      </c>
      <c r="BH59" s="21" t="s">
        <v>267</v>
      </c>
      <c r="BI59" s="21" t="s">
        <v>267</v>
      </c>
      <c r="BJ59" s="21"/>
      <c r="BK59" s="21"/>
      <c r="BL59" s="21"/>
      <c r="BM59" s="21" t="s">
        <v>267</v>
      </c>
      <c r="BN59" s="21"/>
      <c r="BO59" s="21"/>
      <c r="BP59" s="21"/>
      <c r="BQ59" s="21"/>
      <c r="BR59" s="14"/>
      <c r="BS59" s="21"/>
      <c r="BT59" s="21"/>
      <c r="BU59" s="21"/>
      <c r="BV59" s="17"/>
      <c r="BW59" s="13"/>
      <c r="BX59" s="13"/>
      <c r="BY59" s="13"/>
      <c r="BZ59" s="13"/>
      <c r="CA59" s="13"/>
      <c r="CB59" s="13"/>
      <c r="CC59" s="13"/>
      <c r="CD59" s="13"/>
      <c r="CE59" s="13"/>
      <c r="CF59" s="13"/>
    </row>
    <row r="60" s="23" customFormat="true" ht="15" hidden="false" customHeight="true" outlineLevel="0" collapsed="false">
      <c r="A60" s="22" t="s">
        <v>1780</v>
      </c>
      <c r="B60" s="22" t="n">
        <v>0</v>
      </c>
      <c r="C60" s="22"/>
      <c r="D60" s="22"/>
      <c r="E60" s="22" t="s">
        <v>238</v>
      </c>
      <c r="F60" s="22" t="s">
        <v>1703</v>
      </c>
      <c r="G60" s="22"/>
      <c r="H60" s="22"/>
      <c r="I60" s="22"/>
      <c r="J60" s="22"/>
      <c r="K60" s="22"/>
      <c r="L60" s="22"/>
      <c r="M60" s="22"/>
      <c r="N60" s="22"/>
      <c r="O60" s="22" t="s">
        <v>1781</v>
      </c>
      <c r="P60" s="22"/>
      <c r="Q60" s="22"/>
      <c r="R60" s="22"/>
      <c r="S60" s="22"/>
      <c r="T60" s="22"/>
      <c r="U60" s="22"/>
      <c r="V60" s="22" t="s">
        <v>160</v>
      </c>
      <c r="W60" s="22" t="s">
        <v>781</v>
      </c>
      <c r="X60" s="22" t="s">
        <v>162</v>
      </c>
      <c r="Y60" s="22"/>
      <c r="Z60" s="22" t="s">
        <v>163</v>
      </c>
      <c r="AA60" s="22" t="s">
        <v>1782</v>
      </c>
      <c r="AB60" s="13" t="s">
        <v>267</v>
      </c>
      <c r="AC60" s="14" t="s">
        <v>267</v>
      </c>
      <c r="AD60" s="14" t="s">
        <v>267</v>
      </c>
      <c r="AE60" s="14" t="s">
        <v>267</v>
      </c>
      <c r="AF60" s="14" t="s">
        <v>267</v>
      </c>
      <c r="AG60" s="13"/>
      <c r="AH60" s="13"/>
      <c r="AI60" s="13"/>
      <c r="AJ60" s="14" t="n">
        <f aca="false">BI60-BH60</f>
        <v>0</v>
      </c>
      <c r="AK60" s="13" t="s">
        <v>267</v>
      </c>
      <c r="AL60" s="13"/>
      <c r="AM60" s="13"/>
      <c r="AN60" s="13" t="n">
        <f aca="false">BL60-BK60</f>
        <v>0</v>
      </c>
      <c r="AO60" s="13" t="n">
        <f aca="false">BM60-BL60</f>
        <v>0</v>
      </c>
      <c r="AP60" s="13"/>
      <c r="AQ60" s="13"/>
      <c r="AR60" s="14" t="n">
        <f aca="false">BO60-BN60</f>
        <v>0</v>
      </c>
      <c r="AS60" s="13" t="n">
        <f aca="false">BP60-BO60</f>
        <v>0</v>
      </c>
      <c r="AT60" s="13" t="n">
        <f aca="false">BQ60-BP60</f>
        <v>0</v>
      </c>
      <c r="AU60" s="13"/>
      <c r="AV60" s="13"/>
      <c r="AW60" s="13" t="n">
        <f aca="false">BS60-BR60</f>
        <v>0</v>
      </c>
      <c r="AX60" s="13" t="n">
        <f aca="false">BT60-BS60</f>
        <v>0</v>
      </c>
      <c r="AY60" s="13" t="n">
        <f aca="false">BU60-BT60</f>
        <v>0</v>
      </c>
      <c r="AZ60" s="13"/>
      <c r="BB60" s="21" t="s">
        <v>267</v>
      </c>
      <c r="BC60" s="21" t="s">
        <v>267</v>
      </c>
      <c r="BD60" s="21" t="s">
        <v>267</v>
      </c>
      <c r="BE60" s="21" t="s">
        <v>267</v>
      </c>
      <c r="BF60" s="21"/>
      <c r="BG60" s="21"/>
      <c r="BH60" s="21"/>
      <c r="BI60" s="21" t="s">
        <v>267</v>
      </c>
      <c r="BJ60" s="21"/>
      <c r="BK60" s="21"/>
      <c r="BL60" s="21"/>
      <c r="BM60" s="21"/>
      <c r="BN60" s="21"/>
      <c r="BO60" s="21"/>
      <c r="BP60" s="21"/>
      <c r="BQ60" s="21"/>
      <c r="BR60" s="14"/>
      <c r="BS60" s="21"/>
      <c r="BT60" s="21"/>
      <c r="BU60" s="21"/>
      <c r="BV60" s="17"/>
      <c r="BW60" s="13"/>
      <c r="BX60" s="13"/>
      <c r="BY60" s="13"/>
      <c r="BZ60" s="13"/>
      <c r="CA60" s="13"/>
      <c r="CB60" s="13"/>
      <c r="CC60" s="13"/>
      <c r="CD60" s="13"/>
      <c r="CE60" s="13"/>
      <c r="CF60" s="13"/>
    </row>
    <row r="61" s="23" customFormat="true" ht="15" hidden="false" customHeight="true" outlineLevel="0" collapsed="false">
      <c r="A61" s="22" t="s">
        <v>1783</v>
      </c>
      <c r="B61" s="22" t="n">
        <v>0</v>
      </c>
      <c r="C61" s="22"/>
      <c r="D61" s="22"/>
      <c r="E61" s="22" t="s">
        <v>238</v>
      </c>
      <c r="F61" s="22" t="s">
        <v>1703</v>
      </c>
      <c r="G61" s="22"/>
      <c r="H61" s="22"/>
      <c r="I61" s="22"/>
      <c r="J61" s="22"/>
      <c r="K61" s="22"/>
      <c r="L61" s="22"/>
      <c r="M61" s="22"/>
      <c r="N61" s="22"/>
      <c r="O61" s="22" t="s">
        <v>1784</v>
      </c>
      <c r="P61" s="22"/>
      <c r="Q61" s="22"/>
      <c r="R61" s="22"/>
      <c r="S61" s="22"/>
      <c r="T61" s="22"/>
      <c r="U61" s="22"/>
      <c r="V61" s="22" t="s">
        <v>160</v>
      </c>
      <c r="W61" s="22" t="s">
        <v>781</v>
      </c>
      <c r="X61" s="22" t="s">
        <v>162</v>
      </c>
      <c r="Y61" s="22"/>
      <c r="Z61" s="22" t="s">
        <v>163</v>
      </c>
      <c r="AA61" s="22" t="s">
        <v>1785</v>
      </c>
      <c r="AB61" s="13" t="s">
        <v>267</v>
      </c>
      <c r="AC61" s="14" t="s">
        <v>267</v>
      </c>
      <c r="AD61" s="14" t="s">
        <v>267</v>
      </c>
      <c r="AE61" s="14" t="s">
        <v>267</v>
      </c>
      <c r="AF61" s="14" t="s">
        <v>267</v>
      </c>
      <c r="AG61" s="13"/>
      <c r="AH61" s="13"/>
      <c r="AI61" s="13"/>
      <c r="AJ61" s="13" t="n">
        <f aca="false">BI61-BH61</f>
        <v>0</v>
      </c>
      <c r="AK61" s="13" t="s">
        <v>267</v>
      </c>
      <c r="AL61" s="13"/>
      <c r="AM61" s="13"/>
      <c r="AN61" s="13" t="n">
        <f aca="false">BL61-BK61</f>
        <v>0</v>
      </c>
      <c r="AO61" s="13" t="n">
        <f aca="false">BM61-BL61</f>
        <v>0</v>
      </c>
      <c r="AP61" s="13"/>
      <c r="AQ61" s="13"/>
      <c r="AR61" s="13" t="n">
        <f aca="false">BO61-BN61</f>
        <v>0</v>
      </c>
      <c r="AS61" s="13" t="n">
        <f aca="false">BP61-BO61</f>
        <v>0</v>
      </c>
      <c r="AT61" s="13" t="n">
        <f aca="false">BQ61-BP61</f>
        <v>0</v>
      </c>
      <c r="AU61" s="13"/>
      <c r="AV61" s="13"/>
      <c r="AW61" s="13" t="n">
        <f aca="false">BS61-BR61</f>
        <v>0</v>
      </c>
      <c r="AX61" s="13" t="n">
        <f aca="false">BT61-BS61</f>
        <v>0</v>
      </c>
      <c r="AY61" s="13" t="n">
        <f aca="false">BU61-BT61</f>
        <v>0</v>
      </c>
      <c r="AZ61" s="13"/>
      <c r="BB61" s="21" t="s">
        <v>267</v>
      </c>
      <c r="BC61" s="21" t="s">
        <v>267</v>
      </c>
      <c r="BD61" s="21" t="s">
        <v>267</v>
      </c>
      <c r="BE61" s="21" t="s">
        <v>267</v>
      </c>
      <c r="BF61" s="21"/>
      <c r="BG61" s="21"/>
      <c r="BH61" s="21"/>
      <c r="BI61" s="21" t="s">
        <v>267</v>
      </c>
      <c r="BJ61" s="21"/>
      <c r="BK61" s="21"/>
      <c r="BL61" s="21"/>
      <c r="BM61" s="21"/>
      <c r="BN61" s="21"/>
      <c r="BO61" s="21"/>
      <c r="BP61" s="21"/>
      <c r="BQ61" s="21"/>
      <c r="BR61" s="14"/>
      <c r="BS61" s="21"/>
      <c r="BT61" s="21"/>
      <c r="BU61" s="21"/>
      <c r="BV61" s="17"/>
      <c r="BW61" s="13"/>
      <c r="BX61" s="13"/>
      <c r="BY61" s="13"/>
      <c r="BZ61" s="13"/>
      <c r="CA61" s="13"/>
      <c r="CB61" s="13"/>
      <c r="CC61" s="13"/>
      <c r="CD61" s="13"/>
      <c r="CE61" s="13"/>
      <c r="CF61" s="13"/>
    </row>
    <row r="62" s="23" customFormat="true" ht="15" hidden="false" customHeight="true" outlineLevel="0" collapsed="false">
      <c r="A62" s="22" t="s">
        <v>1786</v>
      </c>
      <c r="B62" s="22" t="n">
        <v>0</v>
      </c>
      <c r="C62" s="22"/>
      <c r="D62" s="22"/>
      <c r="E62" s="22" t="s">
        <v>238</v>
      </c>
      <c r="F62" s="22" t="s">
        <v>1703</v>
      </c>
      <c r="G62" s="22"/>
      <c r="H62" s="22"/>
      <c r="I62" s="22"/>
      <c r="J62" s="22"/>
      <c r="K62" s="22"/>
      <c r="L62" s="22"/>
      <c r="M62" s="22"/>
      <c r="N62" s="22"/>
      <c r="O62" s="22" t="s">
        <v>1787</v>
      </c>
      <c r="P62" s="22"/>
      <c r="Q62" s="22"/>
      <c r="R62" s="22"/>
      <c r="S62" s="22"/>
      <c r="T62" s="22"/>
      <c r="U62" s="22"/>
      <c r="V62" s="22" t="s">
        <v>160</v>
      </c>
      <c r="W62" s="22" t="s">
        <v>781</v>
      </c>
      <c r="X62" s="22" t="s">
        <v>162</v>
      </c>
      <c r="Y62" s="22"/>
      <c r="Z62" s="22" t="s">
        <v>163</v>
      </c>
      <c r="AA62" s="22" t="s">
        <v>1788</v>
      </c>
      <c r="AB62" s="13" t="s">
        <v>267</v>
      </c>
      <c r="AC62" s="14" t="s">
        <v>267</v>
      </c>
      <c r="AD62" s="14" t="s">
        <v>267</v>
      </c>
      <c r="AE62" s="14" t="s">
        <v>267</v>
      </c>
      <c r="AF62" s="14" t="s">
        <v>267</v>
      </c>
      <c r="AG62" s="13"/>
      <c r="AH62" s="13"/>
      <c r="AI62" s="13"/>
      <c r="AJ62" s="13" t="n">
        <f aca="false">BI62-BH62</f>
        <v>0</v>
      </c>
      <c r="AK62" s="13" t="s">
        <v>267</v>
      </c>
      <c r="AL62" s="13"/>
      <c r="AM62" s="13"/>
      <c r="AN62" s="13" t="n">
        <f aca="false">BL62-BK62</f>
        <v>0</v>
      </c>
      <c r="AO62" s="13" t="n">
        <f aca="false">BM62-BL62</f>
        <v>0</v>
      </c>
      <c r="AP62" s="13"/>
      <c r="AQ62" s="13"/>
      <c r="AR62" s="13" t="n">
        <f aca="false">BO62-BN62</f>
        <v>0</v>
      </c>
      <c r="AS62" s="13" t="n">
        <f aca="false">BP62-BO62</f>
        <v>0</v>
      </c>
      <c r="AT62" s="13" t="n">
        <f aca="false">BQ62-BP62</f>
        <v>0</v>
      </c>
      <c r="AU62" s="13"/>
      <c r="AV62" s="13"/>
      <c r="AW62" s="13" t="n">
        <f aca="false">BS62-BR62</f>
        <v>0</v>
      </c>
      <c r="AX62" s="13" t="n">
        <f aca="false">BT62-BS62</f>
        <v>0</v>
      </c>
      <c r="AY62" s="13" t="n">
        <f aca="false">BU62-BT62</f>
        <v>0</v>
      </c>
      <c r="AZ62" s="13"/>
      <c r="BB62" s="21" t="s">
        <v>267</v>
      </c>
      <c r="BC62" s="21" t="s">
        <v>267</v>
      </c>
      <c r="BD62" s="21" t="s">
        <v>267</v>
      </c>
      <c r="BE62" s="21" t="s">
        <v>267</v>
      </c>
      <c r="BF62" s="21"/>
      <c r="BG62" s="21"/>
      <c r="BH62" s="21"/>
      <c r="BI62" s="21" t="s">
        <v>267</v>
      </c>
      <c r="BJ62" s="21"/>
      <c r="BK62" s="21"/>
      <c r="BL62" s="21"/>
      <c r="BM62" s="21"/>
      <c r="BN62" s="21"/>
      <c r="BO62" s="21"/>
      <c r="BP62" s="21"/>
      <c r="BQ62" s="21"/>
      <c r="BR62" s="14"/>
      <c r="BS62" s="21"/>
      <c r="BT62" s="21"/>
      <c r="BU62" s="21"/>
      <c r="BV62" s="17"/>
      <c r="BW62" s="13"/>
      <c r="BX62" s="13"/>
      <c r="BY62" s="13"/>
      <c r="BZ62" s="13"/>
      <c r="CA62" s="13"/>
      <c r="CB62" s="13"/>
      <c r="CC62" s="13"/>
      <c r="CD62" s="13"/>
      <c r="CE62" s="13"/>
      <c r="CF62" s="13"/>
    </row>
    <row r="63" s="23" customFormat="true" ht="15" hidden="false" customHeight="true" outlineLevel="0" collapsed="false">
      <c r="A63" s="22" t="s">
        <v>1789</v>
      </c>
      <c r="B63" s="22" t="n">
        <v>0</v>
      </c>
      <c r="C63" s="22"/>
      <c r="D63" s="22"/>
      <c r="E63" s="22" t="s">
        <v>238</v>
      </c>
      <c r="F63" s="22" t="s">
        <v>1703</v>
      </c>
      <c r="G63" s="22"/>
      <c r="H63" s="22"/>
      <c r="I63" s="22"/>
      <c r="J63" s="22"/>
      <c r="K63" s="22"/>
      <c r="L63" s="22"/>
      <c r="M63" s="22"/>
      <c r="N63" s="22"/>
      <c r="O63" s="22" t="s">
        <v>1790</v>
      </c>
      <c r="P63" s="22"/>
      <c r="Q63" s="22"/>
      <c r="R63" s="22"/>
      <c r="S63" s="22"/>
      <c r="T63" s="22"/>
      <c r="U63" s="22"/>
      <c r="V63" s="22" t="s">
        <v>160</v>
      </c>
      <c r="W63" s="22" t="s">
        <v>781</v>
      </c>
      <c r="X63" s="22" t="s">
        <v>162</v>
      </c>
      <c r="Y63" s="22"/>
      <c r="Z63" s="22" t="s">
        <v>163</v>
      </c>
      <c r="AA63" s="22" t="s">
        <v>1408</v>
      </c>
      <c r="AB63" s="13" t="s">
        <v>1791</v>
      </c>
      <c r="AC63" s="14" t="s">
        <v>1792</v>
      </c>
      <c r="AD63" s="14" t="s">
        <v>1793</v>
      </c>
      <c r="AE63" s="14" t="s">
        <v>1794</v>
      </c>
      <c r="AF63" s="14"/>
      <c r="AG63" s="13"/>
      <c r="AH63" s="13" t="n">
        <f aca="false">BG63-AG63</f>
        <v>0</v>
      </c>
      <c r="AI63" s="13" t="n">
        <f aca="false">BH63-(AG63+AH63)</f>
        <v>0</v>
      </c>
      <c r="AJ63" s="13" t="n">
        <f aca="false">BI63-BH63</f>
        <v>0</v>
      </c>
      <c r="AK63" s="13"/>
      <c r="AL63" s="13"/>
      <c r="AM63" s="13"/>
      <c r="AN63" s="13" t="n">
        <f aca="false">BL63-BK63</f>
        <v>0</v>
      </c>
      <c r="AO63" s="13" t="n">
        <f aca="false">BM63-BL63</f>
        <v>0</v>
      </c>
      <c r="AP63" s="13"/>
      <c r="AQ63" s="13"/>
      <c r="AR63" s="13" t="n">
        <f aca="false">BO63-BN63</f>
        <v>0</v>
      </c>
      <c r="AS63" s="13" t="n">
        <f aca="false">BP63-BO63</f>
        <v>0</v>
      </c>
      <c r="AT63" s="13" t="n">
        <f aca="false">BQ63-BP63</f>
        <v>0</v>
      </c>
      <c r="AU63" s="13"/>
      <c r="AV63" s="13"/>
      <c r="AW63" s="13" t="n">
        <f aca="false">BS63-BR63</f>
        <v>0</v>
      </c>
      <c r="AX63" s="13" t="n">
        <f aca="false">BT63-BS63</f>
        <v>0</v>
      </c>
      <c r="AY63" s="13" t="n">
        <f aca="false">BU63-BT63</f>
        <v>0</v>
      </c>
      <c r="AZ63" s="13"/>
      <c r="BB63" s="21" t="s">
        <v>1791</v>
      </c>
      <c r="BC63" s="21" t="s">
        <v>1795</v>
      </c>
      <c r="BD63" s="21" t="s">
        <v>1796</v>
      </c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14"/>
      <c r="BS63" s="21"/>
      <c r="BT63" s="21"/>
      <c r="BU63" s="21"/>
      <c r="BV63" s="17"/>
      <c r="BW63" s="13"/>
      <c r="BX63" s="13"/>
      <c r="BY63" s="13"/>
      <c r="BZ63" s="13"/>
      <c r="CA63" s="13"/>
      <c r="CB63" s="13"/>
      <c r="CC63" s="13"/>
      <c r="CD63" s="13"/>
      <c r="CE63" s="13"/>
      <c r="CF63" s="13"/>
    </row>
    <row r="64" s="23" customFormat="true" ht="15" hidden="false" customHeight="true" outlineLevel="0" collapsed="false">
      <c r="A64" s="22" t="s">
        <v>1797</v>
      </c>
      <c r="B64" s="22" t="n">
        <v>0</v>
      </c>
      <c r="C64" s="22"/>
      <c r="D64" s="22"/>
      <c r="E64" s="22" t="s">
        <v>238</v>
      </c>
      <c r="F64" s="22" t="s">
        <v>1703</v>
      </c>
      <c r="G64" s="22"/>
      <c r="H64" s="22"/>
      <c r="I64" s="22"/>
      <c r="J64" s="22"/>
      <c r="K64" s="22"/>
      <c r="L64" s="22"/>
      <c r="M64" s="22"/>
      <c r="N64" s="22"/>
      <c r="O64" s="22" t="s">
        <v>1798</v>
      </c>
      <c r="P64" s="22"/>
      <c r="Q64" s="22"/>
      <c r="R64" s="22"/>
      <c r="S64" s="22"/>
      <c r="T64" s="22"/>
      <c r="U64" s="22"/>
      <c r="V64" s="22" t="s">
        <v>160</v>
      </c>
      <c r="W64" s="22" t="s">
        <v>781</v>
      </c>
      <c r="X64" s="22" t="s">
        <v>162</v>
      </c>
      <c r="Y64" s="22"/>
      <c r="Z64" s="22" t="s">
        <v>163</v>
      </c>
      <c r="AA64" s="22" t="s">
        <v>1799</v>
      </c>
      <c r="AB64" s="13"/>
      <c r="AC64" s="13" t="s">
        <v>267</v>
      </c>
      <c r="AD64" s="13" t="s">
        <v>267</v>
      </c>
      <c r="AE64" s="14" t="s">
        <v>267</v>
      </c>
      <c r="AF64" s="14" t="s">
        <v>267</v>
      </c>
      <c r="AG64" s="13"/>
      <c r="AH64" s="14" t="s">
        <v>267</v>
      </c>
      <c r="AI64" s="14" t="s">
        <v>267</v>
      </c>
      <c r="AJ64" s="13" t="n">
        <f aca="false">BI64-BH64</f>
        <v>0</v>
      </c>
      <c r="AK64" s="13"/>
      <c r="AL64" s="13"/>
      <c r="AM64" s="14"/>
      <c r="AN64" s="14" t="s">
        <v>267</v>
      </c>
      <c r="AO64" s="13" t="n">
        <f aca="false">BM64-BL64</f>
        <v>0</v>
      </c>
      <c r="AP64" s="13"/>
      <c r="AQ64" s="13"/>
      <c r="AR64" s="13" t="n">
        <f aca="false">BO64-BN64</f>
        <v>0</v>
      </c>
      <c r="AS64" s="13" t="n">
        <f aca="false">BP64-BO64</f>
        <v>0</v>
      </c>
      <c r="AT64" s="13" t="n">
        <f aca="false">BQ64-BP64</f>
        <v>0</v>
      </c>
      <c r="AU64" s="13"/>
      <c r="AV64" s="13"/>
      <c r="AW64" s="14" t="n">
        <f aca="false">BS64-BR64</f>
        <v>0</v>
      </c>
      <c r="AX64" s="13" t="n">
        <f aca="false">BT64-BS64</f>
        <v>0</v>
      </c>
      <c r="AY64" s="13" t="n">
        <f aca="false">BU64-BT64</f>
        <v>0</v>
      </c>
      <c r="AZ64" s="13"/>
      <c r="BB64" s="20"/>
      <c r="BC64" s="20" t="s">
        <v>267</v>
      </c>
      <c r="BD64" s="20" t="s">
        <v>267</v>
      </c>
      <c r="BE64" s="21" t="s">
        <v>267</v>
      </c>
      <c r="BF64" s="21"/>
      <c r="BG64" s="21" t="s">
        <v>267</v>
      </c>
      <c r="BH64" s="21" t="s">
        <v>267</v>
      </c>
      <c r="BI64" s="21"/>
      <c r="BJ64" s="21"/>
      <c r="BK64" s="21"/>
      <c r="BL64" s="21"/>
      <c r="BM64" s="21"/>
      <c r="BN64" s="21"/>
      <c r="BO64" s="21"/>
      <c r="BP64" s="21"/>
      <c r="BQ64" s="21"/>
      <c r="BR64" s="14"/>
      <c r="BS64" s="21"/>
      <c r="BT64" s="21"/>
      <c r="BU64" s="21"/>
      <c r="BV64" s="17"/>
      <c r="BW64" s="13"/>
      <c r="BX64" s="13"/>
      <c r="BY64" s="13"/>
      <c r="BZ64" s="13"/>
      <c r="CA64" s="13"/>
      <c r="CB64" s="13"/>
      <c r="CC64" s="13"/>
      <c r="CD64" s="13"/>
      <c r="CE64" s="13"/>
      <c r="CF64" s="13"/>
    </row>
    <row r="65" s="19" customFormat="true" ht="15" hidden="false" customHeight="true" outlineLevel="0" collapsed="false">
      <c r="A65" s="19" t="s">
        <v>1800</v>
      </c>
      <c r="B65" s="19" t="n">
        <v>0</v>
      </c>
      <c r="D65" s="19" t="s">
        <v>269</v>
      </c>
      <c r="F65" s="19" t="s">
        <v>1703</v>
      </c>
      <c r="O65" s="19" t="s">
        <v>1801</v>
      </c>
      <c r="V65" s="19" t="s">
        <v>160</v>
      </c>
      <c r="W65" s="19" t="s">
        <v>781</v>
      </c>
      <c r="X65" s="19" t="s">
        <v>162</v>
      </c>
      <c r="Z65" s="19" t="s">
        <v>163</v>
      </c>
      <c r="AA65" s="19" t="s">
        <v>1802</v>
      </c>
      <c r="AB65" s="13" t="s">
        <v>1803</v>
      </c>
      <c r="AC65" s="14" t="s">
        <v>1804</v>
      </c>
      <c r="AD65" s="14" t="s">
        <v>1805</v>
      </c>
      <c r="AE65" s="14" t="s">
        <v>1806</v>
      </c>
      <c r="AF65" s="14" t="s">
        <v>1807</v>
      </c>
      <c r="AG65" s="13" t="s">
        <v>1808</v>
      </c>
      <c r="AH65" s="14" t="s">
        <v>1809</v>
      </c>
      <c r="AI65" s="13" t="n">
        <f aca="false">BH65-(AG65+AH65)</f>
        <v>87.071</v>
      </c>
      <c r="AJ65" s="13" t="n">
        <f aca="false">BI65-BH65</f>
        <v>74.166</v>
      </c>
      <c r="AK65" s="13" t="s">
        <v>1810</v>
      </c>
      <c r="AL65" s="13" t="s">
        <v>1811</v>
      </c>
      <c r="AM65" s="14" t="s">
        <v>1812</v>
      </c>
      <c r="AN65" s="13" t="n">
        <f aca="false">BL65-BK65</f>
        <v>81.8489999999999</v>
      </c>
      <c r="AO65" s="13" t="n">
        <f aca="false">BM65-BL65</f>
        <v>260.345</v>
      </c>
      <c r="AP65" s="13" t="n">
        <v>998</v>
      </c>
      <c r="AQ65" s="13" t="n">
        <v>-49</v>
      </c>
      <c r="AR65" s="13" t="n">
        <f aca="false">BO65-BN65</f>
        <v>117</v>
      </c>
      <c r="AS65" s="13" t="n">
        <f aca="false">BP65-BO65</f>
        <v>134</v>
      </c>
      <c r="AT65" s="13" t="n">
        <f aca="false">BQ65-BP65</f>
        <v>19</v>
      </c>
      <c r="AU65" s="13" t="n">
        <v>221</v>
      </c>
      <c r="AV65" s="13" t="n">
        <v>1625</v>
      </c>
      <c r="AW65" s="13" t="n">
        <f aca="false">BS65-BR65</f>
        <v>589</v>
      </c>
      <c r="AX65" s="14" t="n">
        <f aca="false">BT65-BS65</f>
        <v>182</v>
      </c>
      <c r="AY65" s="13" t="n">
        <f aca="false">BU65-BT65</f>
        <v>-386</v>
      </c>
      <c r="AZ65" s="13" t="n">
        <v>2010</v>
      </c>
      <c r="BA65" s="15" t="n">
        <v>207</v>
      </c>
      <c r="BB65" s="21" t="s">
        <v>1803</v>
      </c>
      <c r="BC65" s="21" t="s">
        <v>1813</v>
      </c>
      <c r="BD65" s="21" t="s">
        <v>1814</v>
      </c>
      <c r="BE65" s="21" t="s">
        <v>1807</v>
      </c>
      <c r="BF65" s="21" t="s">
        <v>1808</v>
      </c>
      <c r="BG65" s="21" t="s">
        <v>1815</v>
      </c>
      <c r="BH65" s="21" t="s">
        <v>1816</v>
      </c>
      <c r="BI65" s="21" t="s">
        <v>1810</v>
      </c>
      <c r="BJ65" s="21" t="s">
        <v>1811</v>
      </c>
      <c r="BK65" s="21" t="s">
        <v>1817</v>
      </c>
      <c r="BL65" s="21" t="s">
        <v>1818</v>
      </c>
      <c r="BM65" s="21" t="n">
        <v>998</v>
      </c>
      <c r="BN65" s="21" t="n">
        <v>-49</v>
      </c>
      <c r="BO65" s="21" t="n">
        <v>68</v>
      </c>
      <c r="BP65" s="21" t="n">
        <v>202</v>
      </c>
      <c r="BQ65" s="21" t="n">
        <v>221</v>
      </c>
      <c r="BR65" s="21" t="n">
        <v>1625</v>
      </c>
      <c r="BS65" s="21" t="n">
        <v>2214</v>
      </c>
      <c r="BT65" s="21" t="n">
        <v>2396</v>
      </c>
      <c r="BU65" s="21" t="n">
        <v>2010</v>
      </c>
      <c r="BV65" s="21" t="n">
        <v>207</v>
      </c>
      <c r="BW65" s="13"/>
      <c r="BX65" s="13"/>
      <c r="BY65" s="13"/>
      <c r="BZ65" s="13"/>
      <c r="CA65" s="13"/>
      <c r="CB65" s="13"/>
      <c r="CC65" s="13"/>
      <c r="CD65" s="13"/>
      <c r="CE65" s="13"/>
      <c r="CF65" s="13"/>
    </row>
    <row r="66" s="19" customFormat="true" ht="15" hidden="false" customHeight="true" outlineLevel="0" collapsed="false">
      <c r="A66" s="19" t="s">
        <v>1819</v>
      </c>
      <c r="B66" s="19" t="n">
        <v>0</v>
      </c>
      <c r="F66" s="19" t="s">
        <v>1299</v>
      </c>
      <c r="O66" s="19" t="s">
        <v>1820</v>
      </c>
      <c r="V66" s="19" t="s">
        <v>160</v>
      </c>
      <c r="W66" s="19" t="s">
        <v>781</v>
      </c>
      <c r="X66" s="19" t="s">
        <v>162</v>
      </c>
      <c r="Z66" s="19" t="s">
        <v>163</v>
      </c>
      <c r="AA66" s="19" t="s">
        <v>1821</v>
      </c>
      <c r="AB66" s="13" t="s">
        <v>1822</v>
      </c>
      <c r="AC66" s="14" t="s">
        <v>1823</v>
      </c>
      <c r="AD66" s="14" t="s">
        <v>1824</v>
      </c>
      <c r="AE66" s="14" t="s">
        <v>1825</v>
      </c>
      <c r="AF66" s="14" t="s">
        <v>1826</v>
      </c>
      <c r="AG66" s="13" t="s">
        <v>1827</v>
      </c>
      <c r="AH66" s="14" t="s">
        <v>1828</v>
      </c>
      <c r="AI66" s="13" t="n">
        <f aca="false">BH66-(AG66+AH66)</f>
        <v>-2.872</v>
      </c>
      <c r="AJ66" s="14" t="n">
        <f aca="false">BI66-BH66</f>
        <v>-4.097</v>
      </c>
      <c r="AK66" s="13" t="s">
        <v>1829</v>
      </c>
      <c r="AL66" s="13" t="s">
        <v>1830</v>
      </c>
      <c r="AM66" s="14" t="s">
        <v>1831</v>
      </c>
      <c r="AN66" s="14" t="n">
        <f aca="false">BL66-BK66</f>
        <v>-11.867</v>
      </c>
      <c r="AO66" s="14" t="n">
        <f aca="false">BM66-BL66</f>
        <v>-7.16</v>
      </c>
      <c r="AP66" s="13" t="n">
        <v>-27</v>
      </c>
      <c r="AQ66" s="13" t="n">
        <v>5</v>
      </c>
      <c r="AR66" s="13" t="n">
        <f aca="false">BO66-BN66</f>
        <v>0</v>
      </c>
      <c r="AS66" s="13" t="n">
        <f aca="false">BP66-BO66</f>
        <v>-1</v>
      </c>
      <c r="AT66" s="14" t="n">
        <f aca="false">BQ66-BP66</f>
        <v>-16</v>
      </c>
      <c r="AU66" s="13" t="n">
        <v>-12</v>
      </c>
      <c r="AV66" s="13" t="n">
        <v>12</v>
      </c>
      <c r="AW66" s="14" t="n">
        <f aca="false">BS66-BR66</f>
        <v>11</v>
      </c>
      <c r="AX66" s="14" t="n">
        <f aca="false">BT66-BS66</f>
        <v>6</v>
      </c>
      <c r="AY66" s="14" t="n">
        <f aca="false">BU66-BT66</f>
        <v>-3</v>
      </c>
      <c r="AZ66" s="13" t="n">
        <v>26</v>
      </c>
      <c r="BA66" s="15" t="n">
        <v>-5</v>
      </c>
      <c r="BB66" s="21" t="s">
        <v>1822</v>
      </c>
      <c r="BC66" s="21" t="s">
        <v>1832</v>
      </c>
      <c r="BD66" s="21" t="s">
        <v>1833</v>
      </c>
      <c r="BE66" s="21" t="s">
        <v>1826</v>
      </c>
      <c r="BF66" s="21" t="s">
        <v>1827</v>
      </c>
      <c r="BG66" s="21" t="s">
        <v>1834</v>
      </c>
      <c r="BH66" s="21" t="s">
        <v>1835</v>
      </c>
      <c r="BI66" s="21" t="s">
        <v>1829</v>
      </c>
      <c r="BJ66" s="21" t="s">
        <v>1830</v>
      </c>
      <c r="BK66" s="21" t="s">
        <v>1836</v>
      </c>
      <c r="BL66" s="21" t="s">
        <v>1837</v>
      </c>
      <c r="BM66" s="21" t="n">
        <v>-27</v>
      </c>
      <c r="BN66" s="21" t="n">
        <v>5</v>
      </c>
      <c r="BO66" s="21" t="n">
        <v>5</v>
      </c>
      <c r="BP66" s="21" t="n">
        <v>4</v>
      </c>
      <c r="BQ66" s="21" t="n">
        <v>-12</v>
      </c>
      <c r="BR66" s="21" t="n">
        <v>12</v>
      </c>
      <c r="BS66" s="21" t="n">
        <v>23</v>
      </c>
      <c r="BT66" s="21" t="n">
        <v>29</v>
      </c>
      <c r="BU66" s="21" t="n">
        <v>26</v>
      </c>
      <c r="BV66" s="21" t="n">
        <v>-5</v>
      </c>
      <c r="BW66" s="13"/>
      <c r="BX66" s="13"/>
      <c r="BY66" s="13"/>
      <c r="BZ66" s="13"/>
      <c r="CA66" s="13"/>
      <c r="CB66" s="13"/>
      <c r="CC66" s="13"/>
      <c r="CD66" s="13"/>
      <c r="CE66" s="13"/>
      <c r="CF66" s="13"/>
    </row>
    <row r="67" s="19" customFormat="true" ht="15" hidden="false" customHeight="true" outlineLevel="0" collapsed="false">
      <c r="A67" s="19" t="s">
        <v>1838</v>
      </c>
      <c r="B67" s="19" t="n">
        <v>0</v>
      </c>
      <c r="D67" s="19" t="s">
        <v>269</v>
      </c>
      <c r="F67" s="19" t="s">
        <v>1299</v>
      </c>
      <c r="O67" s="19" t="s">
        <v>1839</v>
      </c>
      <c r="V67" s="19" t="s">
        <v>160</v>
      </c>
      <c r="W67" s="19" t="s">
        <v>781</v>
      </c>
      <c r="X67" s="19" t="s">
        <v>162</v>
      </c>
      <c r="Z67" s="19" t="s">
        <v>163</v>
      </c>
      <c r="AA67" s="19" t="s">
        <v>1840</v>
      </c>
      <c r="AB67" s="13" t="s">
        <v>1841</v>
      </c>
      <c r="AC67" s="14" t="s">
        <v>1842</v>
      </c>
      <c r="AD67" s="14" t="s">
        <v>1843</v>
      </c>
      <c r="AE67" s="14" t="s">
        <v>1844</v>
      </c>
      <c r="AF67" s="14" t="s">
        <v>1845</v>
      </c>
      <c r="AG67" s="13" t="s">
        <v>1846</v>
      </c>
      <c r="AH67" s="14" t="s">
        <v>1847</v>
      </c>
      <c r="AI67" s="13" t="n">
        <f aca="false">BH67-(AG67+AH67)</f>
        <v>133.967</v>
      </c>
      <c r="AJ67" s="14" t="n">
        <f aca="false">BI67-BH67</f>
        <v>-64.955</v>
      </c>
      <c r="AK67" s="13" t="s">
        <v>1848</v>
      </c>
      <c r="AL67" s="13" t="s">
        <v>1849</v>
      </c>
      <c r="AM67" s="14" t="s">
        <v>1850</v>
      </c>
      <c r="AN67" s="14" t="n">
        <f aca="false">BL67-BK67</f>
        <v>30.51</v>
      </c>
      <c r="AO67" s="14" t="n">
        <f aca="false">BM67-BL67</f>
        <v>461.627</v>
      </c>
      <c r="AP67" s="13" t="n">
        <v>449</v>
      </c>
      <c r="AQ67" s="13" t="n">
        <v>418</v>
      </c>
      <c r="AR67" s="14" t="n">
        <f aca="false">BO67-BN67</f>
        <v>-76</v>
      </c>
      <c r="AS67" s="14" t="n">
        <f aca="false">BP67-BO67</f>
        <v>123</v>
      </c>
      <c r="AT67" s="14" t="n">
        <f aca="false">BQ67-BP67</f>
        <v>471</v>
      </c>
      <c r="AU67" s="13" t="n">
        <v>936</v>
      </c>
      <c r="AV67" s="13" t="n">
        <v>3379</v>
      </c>
      <c r="AW67" s="14" t="n">
        <f aca="false">BS67-BR67</f>
        <v>-3603</v>
      </c>
      <c r="AX67" s="14" t="n">
        <f aca="false">BT67-BS67</f>
        <v>-214</v>
      </c>
      <c r="AY67" s="14" t="n">
        <f aca="false">BU67-BT67</f>
        <v>564</v>
      </c>
      <c r="AZ67" s="13" t="n">
        <v>126</v>
      </c>
      <c r="BA67" s="15" t="n">
        <v>1441</v>
      </c>
      <c r="BB67" s="21" t="s">
        <v>1841</v>
      </c>
      <c r="BC67" s="21" t="s">
        <v>1851</v>
      </c>
      <c r="BD67" s="21" t="s">
        <v>1852</v>
      </c>
      <c r="BE67" s="21" t="s">
        <v>1845</v>
      </c>
      <c r="BF67" s="21" t="s">
        <v>1846</v>
      </c>
      <c r="BG67" s="21" t="s">
        <v>1853</v>
      </c>
      <c r="BH67" s="21" t="s">
        <v>1854</v>
      </c>
      <c r="BI67" s="21" t="s">
        <v>1848</v>
      </c>
      <c r="BJ67" s="21" t="s">
        <v>1849</v>
      </c>
      <c r="BK67" s="21" t="s">
        <v>1855</v>
      </c>
      <c r="BL67" s="21" t="s">
        <v>1856</v>
      </c>
      <c r="BM67" s="21" t="n">
        <v>449</v>
      </c>
      <c r="BN67" s="21" t="n">
        <v>418</v>
      </c>
      <c r="BO67" s="21" t="n">
        <v>342</v>
      </c>
      <c r="BP67" s="21" t="n">
        <v>465</v>
      </c>
      <c r="BQ67" s="21" t="n">
        <v>936</v>
      </c>
      <c r="BR67" s="21" t="n">
        <v>3379</v>
      </c>
      <c r="BS67" s="21" t="n">
        <v>-224</v>
      </c>
      <c r="BT67" s="21" t="n">
        <v>-438</v>
      </c>
      <c r="BU67" s="21" t="n">
        <v>126</v>
      </c>
      <c r="BV67" s="21" t="n">
        <v>1441</v>
      </c>
      <c r="BW67" s="13"/>
      <c r="BX67" s="13"/>
      <c r="BY67" s="13"/>
      <c r="BZ67" s="13"/>
      <c r="CA67" s="13"/>
      <c r="CB67" s="13"/>
      <c r="CC67" s="13"/>
      <c r="CD67" s="13"/>
      <c r="CE67" s="13"/>
      <c r="CF67" s="13"/>
    </row>
    <row r="68" s="19" customFormat="true" ht="15" hidden="false" customHeight="true" outlineLevel="0" collapsed="false">
      <c r="A68" s="19" t="s">
        <v>1857</v>
      </c>
      <c r="B68" s="19" t="n">
        <v>0</v>
      </c>
      <c r="D68" s="19" t="s">
        <v>1858</v>
      </c>
      <c r="F68" s="19" t="s">
        <v>1299</v>
      </c>
      <c r="O68" s="19" t="s">
        <v>159</v>
      </c>
      <c r="V68" s="19" t="s">
        <v>160</v>
      </c>
      <c r="W68" s="19" t="s">
        <v>161</v>
      </c>
      <c r="X68" s="19" t="s">
        <v>162</v>
      </c>
      <c r="Z68" s="19" t="s">
        <v>163</v>
      </c>
      <c r="AA68" s="19" t="s">
        <v>1859</v>
      </c>
      <c r="AB68" s="13" t="s">
        <v>1860</v>
      </c>
      <c r="AC68" s="14" t="s">
        <v>165</v>
      </c>
      <c r="AD68" s="14" t="s">
        <v>166</v>
      </c>
      <c r="AE68" s="14" t="s">
        <v>167</v>
      </c>
      <c r="AF68" s="14" t="s">
        <v>1860</v>
      </c>
      <c r="AG68" s="13" t="s">
        <v>168</v>
      </c>
      <c r="AH68" s="14" t="s">
        <v>169</v>
      </c>
      <c r="AI68" s="13" t="str">
        <f aca="false">AH69</f>
        <v>1089.351000</v>
      </c>
      <c r="AJ68" s="13" t="n">
        <f aca="false">AI69</f>
        <v>1223.318</v>
      </c>
      <c r="AK68" s="13" t="s">
        <v>168</v>
      </c>
      <c r="AL68" s="13" t="s">
        <v>172</v>
      </c>
      <c r="AM68" s="14" t="s">
        <v>173</v>
      </c>
      <c r="AN68" s="13" t="str">
        <f aca="false">AM69</f>
        <v>1115.226000</v>
      </c>
      <c r="AO68" s="13" t="n">
        <f aca="false">AN69</f>
        <v>1145.736</v>
      </c>
      <c r="AP68" s="13" t="n">
        <v>1158</v>
      </c>
      <c r="AQ68" s="13" t="n">
        <v>1607</v>
      </c>
      <c r="AR68" s="13" t="n">
        <f aca="false">AQ69</f>
        <v>2025</v>
      </c>
      <c r="AS68" s="13" t="n">
        <f aca="false">AR69</f>
        <v>1949</v>
      </c>
      <c r="AT68" s="13" t="n">
        <f aca="false">AS69</f>
        <v>2072</v>
      </c>
      <c r="AU68" s="13" t="n">
        <v>1607</v>
      </c>
      <c r="AV68" s="13" t="n">
        <v>2543</v>
      </c>
      <c r="AW68" s="13" t="n">
        <f aca="false">AV69</f>
        <v>5922</v>
      </c>
      <c r="AX68" s="13" t="n">
        <f aca="false">AU69</f>
        <v>2543</v>
      </c>
      <c r="AY68" s="13" t="n">
        <f aca="false">AX69</f>
        <v>2329</v>
      </c>
      <c r="AZ68" s="13" t="n">
        <v>2543</v>
      </c>
      <c r="BA68" s="15" t="n">
        <v>2669</v>
      </c>
      <c r="BB68" s="21" t="s">
        <v>1860</v>
      </c>
      <c r="BC68" s="21" t="s">
        <v>1860</v>
      </c>
      <c r="BD68" s="21" t="s">
        <v>1860</v>
      </c>
      <c r="BE68" s="21" t="s">
        <v>1860</v>
      </c>
      <c r="BF68" s="21" t="s">
        <v>168</v>
      </c>
      <c r="BG68" s="21" t="s">
        <v>168</v>
      </c>
      <c r="BH68" s="21" t="s">
        <v>168</v>
      </c>
      <c r="BI68" s="21" t="s">
        <v>168</v>
      </c>
      <c r="BJ68" s="21" t="s">
        <v>172</v>
      </c>
      <c r="BK68" s="21" t="s">
        <v>172</v>
      </c>
      <c r="BL68" s="21" t="s">
        <v>172</v>
      </c>
      <c r="BM68" s="21" t="n">
        <v>1158</v>
      </c>
      <c r="BN68" s="21" t="n">
        <v>1607</v>
      </c>
      <c r="BO68" s="21" t="n">
        <v>1607</v>
      </c>
      <c r="BP68" s="21" t="n">
        <v>1607</v>
      </c>
      <c r="BQ68" s="21" t="n">
        <v>1607</v>
      </c>
      <c r="BR68" s="21" t="n">
        <v>2543</v>
      </c>
      <c r="BS68" s="21" t="n">
        <v>2543</v>
      </c>
      <c r="BT68" s="21" t="n">
        <v>2543</v>
      </c>
      <c r="BU68" s="21" t="n">
        <v>2543</v>
      </c>
      <c r="BV68" s="21" t="n">
        <v>2669</v>
      </c>
      <c r="BW68" s="13"/>
      <c r="BX68" s="13"/>
      <c r="BY68" s="13"/>
      <c r="BZ68" s="13"/>
      <c r="CA68" s="13"/>
      <c r="CB68" s="13"/>
      <c r="CC68" s="13"/>
      <c r="CD68" s="13"/>
      <c r="CE68" s="13"/>
      <c r="CF68" s="13"/>
    </row>
    <row r="69" s="19" customFormat="true" ht="15" hidden="false" customHeight="true" outlineLevel="0" collapsed="false">
      <c r="A69" s="19" t="s">
        <v>1861</v>
      </c>
      <c r="B69" s="19" t="n">
        <v>0</v>
      </c>
      <c r="D69" s="19" t="s">
        <v>1862</v>
      </c>
      <c r="F69" s="19" t="s">
        <v>1299</v>
      </c>
      <c r="O69" s="19" t="s">
        <v>159</v>
      </c>
      <c r="V69" s="19" t="s">
        <v>160</v>
      </c>
      <c r="W69" s="19" t="s">
        <v>161</v>
      </c>
      <c r="X69" s="19" t="s">
        <v>162</v>
      </c>
      <c r="Z69" s="19" t="s">
        <v>163</v>
      </c>
      <c r="AA69" s="19" t="s">
        <v>1863</v>
      </c>
      <c r="AB69" s="13" t="s">
        <v>165</v>
      </c>
      <c r="AC69" s="14" t="s">
        <v>166</v>
      </c>
      <c r="AD69" s="14" t="s">
        <v>167</v>
      </c>
      <c r="AE69" s="14" t="s">
        <v>168</v>
      </c>
      <c r="AF69" s="14" t="s">
        <v>168</v>
      </c>
      <c r="AG69" s="13" t="s">
        <v>169</v>
      </c>
      <c r="AH69" s="14" t="s">
        <v>170</v>
      </c>
      <c r="AI69" s="13" t="n">
        <f aca="false">AI67+AI68</f>
        <v>1223.318</v>
      </c>
      <c r="AJ69" s="13" t="n">
        <f aca="false">AJ67+AJ68</f>
        <v>1158.363</v>
      </c>
      <c r="AK69" s="13" t="s">
        <v>172</v>
      </c>
      <c r="AL69" s="13" t="s">
        <v>173</v>
      </c>
      <c r="AM69" s="14" t="s">
        <v>174</v>
      </c>
      <c r="AN69" s="13" t="n">
        <f aca="false">AN67+AN68</f>
        <v>1145.736</v>
      </c>
      <c r="AO69" s="13" t="n">
        <f aca="false">AO67+AO68</f>
        <v>1607.363</v>
      </c>
      <c r="AP69" s="13" t="n">
        <v>1607</v>
      </c>
      <c r="AQ69" s="13" t="n">
        <v>2025</v>
      </c>
      <c r="AR69" s="13" t="n">
        <f aca="false">AR67+AR68</f>
        <v>1949</v>
      </c>
      <c r="AS69" s="13" t="n">
        <f aca="false">AS67+AS68</f>
        <v>2072</v>
      </c>
      <c r="AT69" s="13" t="n">
        <f aca="false">AT67+AT68</f>
        <v>2543</v>
      </c>
      <c r="AU69" s="13" t="n">
        <v>2543</v>
      </c>
      <c r="AV69" s="13" t="n">
        <v>5922</v>
      </c>
      <c r="AW69" s="13" t="n">
        <f aca="false">AW67+AW68</f>
        <v>2319</v>
      </c>
      <c r="AX69" s="13" t="n">
        <f aca="false">AX67+AX68</f>
        <v>2329</v>
      </c>
      <c r="AY69" s="13" t="n">
        <f aca="false">AY67+AY68</f>
        <v>2893</v>
      </c>
      <c r="AZ69" s="13" t="n">
        <v>2669</v>
      </c>
      <c r="BA69" s="15" t="n">
        <v>4110</v>
      </c>
      <c r="BB69" s="21" t="s">
        <v>165</v>
      </c>
      <c r="BC69" s="21" t="s">
        <v>166</v>
      </c>
      <c r="BD69" s="21" t="s">
        <v>167</v>
      </c>
      <c r="BE69" s="21" t="s">
        <v>168</v>
      </c>
      <c r="BF69" s="21" t="s">
        <v>169</v>
      </c>
      <c r="BG69" s="21" t="s">
        <v>170</v>
      </c>
      <c r="BH69" s="21" t="s">
        <v>171</v>
      </c>
      <c r="BI69" s="21" t="s">
        <v>172</v>
      </c>
      <c r="BJ69" s="21" t="s">
        <v>173</v>
      </c>
      <c r="BK69" s="21" t="s">
        <v>174</v>
      </c>
      <c r="BL69" s="21" t="s">
        <v>175</v>
      </c>
      <c r="BM69" s="21" t="n">
        <v>1607</v>
      </c>
      <c r="BN69" s="21" t="n">
        <v>2025</v>
      </c>
      <c r="BO69" s="21" t="n">
        <v>1949</v>
      </c>
      <c r="BP69" s="21" t="n">
        <v>2072</v>
      </c>
      <c r="BQ69" s="21" t="n">
        <v>2543</v>
      </c>
      <c r="BR69" s="21" t="n">
        <v>5922</v>
      </c>
      <c r="BS69" s="21" t="n">
        <v>2319</v>
      </c>
      <c r="BT69" s="21" t="n">
        <v>2105</v>
      </c>
      <c r="BU69" s="21" t="n">
        <v>2669</v>
      </c>
      <c r="BV69" s="21" t="n">
        <v>4110</v>
      </c>
      <c r="BW69" s="13"/>
      <c r="BX69" s="13"/>
      <c r="BY69" s="13"/>
      <c r="BZ69" s="13"/>
      <c r="CA69" s="13"/>
      <c r="CB69" s="13"/>
      <c r="CC69" s="13"/>
      <c r="CD69" s="13"/>
      <c r="CE69" s="13"/>
      <c r="CF69" s="13"/>
    </row>
    <row r="70" s="12" customFormat="true" ht="15" hidden="false" customHeight="true" outlineLevel="0" collapsed="false">
      <c r="A70" s="9" t="s">
        <v>1864</v>
      </c>
      <c r="B70" s="9" t="n">
        <v>0</v>
      </c>
      <c r="C70" s="9"/>
      <c r="D70" s="9"/>
      <c r="E70" s="9"/>
      <c r="F70" s="9" t="s">
        <v>1299</v>
      </c>
      <c r="G70" s="9"/>
      <c r="H70" s="9"/>
      <c r="I70" s="9"/>
      <c r="J70" s="9"/>
      <c r="K70" s="9"/>
      <c r="L70" s="9"/>
      <c r="M70" s="9"/>
      <c r="N70" s="9"/>
      <c r="O70" s="9" t="s">
        <v>1865</v>
      </c>
      <c r="P70" s="9"/>
      <c r="Q70" s="9"/>
      <c r="R70" s="9"/>
      <c r="S70" s="9"/>
      <c r="T70" s="9"/>
      <c r="U70" s="9"/>
      <c r="V70" s="9" t="s">
        <v>153</v>
      </c>
      <c r="W70" s="9"/>
      <c r="X70" s="9"/>
      <c r="Y70" s="9"/>
      <c r="Z70" s="9"/>
      <c r="AA70" s="9" t="s">
        <v>1866</v>
      </c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2"/>
      <c r="BW70" s="10"/>
      <c r="BX70" s="10"/>
      <c r="BY70" s="10"/>
      <c r="BZ70" s="10"/>
      <c r="CA70" s="10"/>
      <c r="CB70" s="10"/>
      <c r="CC70" s="10"/>
      <c r="CD70" s="10"/>
      <c r="CE70" s="10"/>
      <c r="CF70" s="10"/>
    </row>
    <row r="71" s="12" customFormat="true" ht="15" hidden="false" customHeight="true" outlineLevel="0" collapsed="false">
      <c r="A71" s="9" t="s">
        <v>1867</v>
      </c>
      <c r="B71" s="9" t="n">
        <v>0</v>
      </c>
      <c r="C71" s="9"/>
      <c r="D71" s="9"/>
      <c r="E71" s="9"/>
      <c r="F71" s="9" t="s">
        <v>1865</v>
      </c>
      <c r="G71" s="9"/>
      <c r="H71" s="9"/>
      <c r="I71" s="9"/>
      <c r="J71" s="9"/>
      <c r="K71" s="9"/>
      <c r="L71" s="9"/>
      <c r="M71" s="9"/>
      <c r="N71" s="9"/>
      <c r="O71" s="9" t="s">
        <v>1868</v>
      </c>
      <c r="P71" s="9"/>
      <c r="Q71" s="9"/>
      <c r="R71" s="9"/>
      <c r="S71" s="9"/>
      <c r="T71" s="9"/>
      <c r="U71" s="9"/>
      <c r="V71" s="9" t="s">
        <v>153</v>
      </c>
      <c r="W71" s="9"/>
      <c r="X71" s="9"/>
      <c r="Y71" s="9"/>
      <c r="Z71" s="9"/>
      <c r="AA71" s="9" t="s">
        <v>1869</v>
      </c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2"/>
      <c r="BW71" s="10"/>
      <c r="BX71" s="10"/>
      <c r="BY71" s="10"/>
      <c r="BZ71" s="10"/>
      <c r="CA71" s="10"/>
      <c r="CB71" s="10"/>
      <c r="CC71" s="10"/>
      <c r="CD71" s="10"/>
      <c r="CE71" s="10"/>
      <c r="CF71" s="10"/>
    </row>
    <row r="72" s="12" customFormat="true" ht="15" hidden="false" customHeight="true" outlineLevel="0" collapsed="false">
      <c r="A72" s="32" t="s">
        <v>1870</v>
      </c>
      <c r="B72" s="32" t="n">
        <v>0</v>
      </c>
      <c r="C72" s="32"/>
      <c r="D72" s="32"/>
      <c r="E72" s="32" t="s">
        <v>238</v>
      </c>
      <c r="F72" s="32" t="s">
        <v>1865</v>
      </c>
      <c r="G72" s="32"/>
      <c r="H72" s="32"/>
      <c r="I72" s="32"/>
      <c r="J72" s="32"/>
      <c r="K72" s="32"/>
      <c r="L72" s="32"/>
      <c r="M72" s="32"/>
      <c r="N72" s="32"/>
      <c r="O72" s="32" t="s">
        <v>1871</v>
      </c>
      <c r="P72" s="32"/>
      <c r="Q72" s="32"/>
      <c r="R72" s="32"/>
      <c r="S72" s="32"/>
      <c r="T72" s="32"/>
      <c r="U72" s="32"/>
      <c r="V72" s="32" t="s">
        <v>153</v>
      </c>
      <c r="W72" s="32"/>
      <c r="X72" s="32"/>
      <c r="Y72" s="32"/>
      <c r="Z72" s="32"/>
      <c r="AA72" s="32" t="s">
        <v>1872</v>
      </c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4" t="n">
        <f aca="false">BK72-BJ72</f>
        <v>0</v>
      </c>
      <c r="AN72" s="54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7"/>
      <c r="BN72" s="57"/>
      <c r="BO72" s="57"/>
      <c r="BP72" s="57"/>
      <c r="BQ72" s="57"/>
      <c r="BR72" s="57"/>
      <c r="BS72" s="57"/>
      <c r="BT72" s="57"/>
      <c r="BU72" s="57"/>
      <c r="BV72" s="2"/>
      <c r="BW72" s="53"/>
      <c r="BX72" s="53"/>
      <c r="BY72" s="53"/>
      <c r="BZ72" s="53"/>
      <c r="CA72" s="53"/>
      <c r="CB72" s="55"/>
      <c r="CC72" s="55"/>
      <c r="CD72" s="55"/>
      <c r="CE72" s="55"/>
      <c r="CF72" s="55"/>
    </row>
    <row r="73" s="19" customFormat="true" ht="15" hidden="false" customHeight="true" outlineLevel="0" collapsed="false">
      <c r="A73" s="19" t="s">
        <v>1873</v>
      </c>
      <c r="B73" s="19" t="n">
        <v>0</v>
      </c>
      <c r="F73" s="19" t="s">
        <v>1868</v>
      </c>
      <c r="O73" s="19" t="s">
        <v>1874</v>
      </c>
      <c r="V73" s="19" t="s">
        <v>160</v>
      </c>
      <c r="W73" s="19" t="s">
        <v>781</v>
      </c>
      <c r="X73" s="19" t="s">
        <v>162</v>
      </c>
      <c r="Z73" s="19" t="s">
        <v>163</v>
      </c>
      <c r="AA73" s="19" t="s">
        <v>1875</v>
      </c>
      <c r="AB73" s="13" t="s">
        <v>1876</v>
      </c>
      <c r="AC73" s="14" t="s">
        <v>1877</v>
      </c>
      <c r="AD73" s="14" t="s">
        <v>1878</v>
      </c>
      <c r="AE73" s="13" t="n">
        <f aca="false">BE73-BD73</f>
        <v>3.41</v>
      </c>
      <c r="AF73" s="13" t="s">
        <v>1879</v>
      </c>
      <c r="AG73" s="13" t="s">
        <v>1880</v>
      </c>
      <c r="AH73" s="13" t="n">
        <f aca="false">BG73-AG73</f>
        <v>24.419</v>
      </c>
      <c r="AI73" s="13" t="n">
        <f aca="false">BH73-(AG73+AH73)</f>
        <v>4.085</v>
      </c>
      <c r="AJ73" s="14" t="n">
        <f aca="false">BI73-BH73</f>
        <v>5.198</v>
      </c>
      <c r="AK73" s="13" t="s">
        <v>1881</v>
      </c>
      <c r="AL73" s="13" t="s">
        <v>1882</v>
      </c>
      <c r="AM73" s="13" t="n">
        <f aca="false">BK73-BJ73</f>
        <v>6.285</v>
      </c>
      <c r="AN73" s="14" t="n">
        <f aca="false">BL73-BK73</f>
        <v>11.365</v>
      </c>
      <c r="AO73" s="14" t="n">
        <f aca="false">BM73-BL73</f>
        <v>13.6</v>
      </c>
      <c r="AP73" s="13" t="n">
        <v>55</v>
      </c>
      <c r="AQ73" s="13" t="n">
        <v>7</v>
      </c>
      <c r="AR73" s="14" t="n">
        <f aca="false">BO73-BN73</f>
        <v>20</v>
      </c>
      <c r="AS73" s="14" t="n">
        <f aca="false">BP73-BO73</f>
        <v>7</v>
      </c>
      <c r="AT73" s="14" t="n">
        <f aca="false">BQ73-BP73</f>
        <v>6</v>
      </c>
      <c r="AU73" s="13" t="n">
        <v>40</v>
      </c>
      <c r="AV73" s="13" t="n">
        <v>7</v>
      </c>
      <c r="AW73" s="14" t="n">
        <f aca="false">BS73-BR73</f>
        <v>22</v>
      </c>
      <c r="AX73" s="14" t="n">
        <f aca="false">BT73-BS73</f>
        <v>54</v>
      </c>
      <c r="AY73" s="14" t="n">
        <f aca="false">BU73-BT73</f>
        <v>11</v>
      </c>
      <c r="AZ73" s="13" t="n">
        <v>94</v>
      </c>
      <c r="BB73" s="21" t="s">
        <v>1876</v>
      </c>
      <c r="BC73" s="21" t="s">
        <v>1883</v>
      </c>
      <c r="BD73" s="21" t="s">
        <v>1884</v>
      </c>
      <c r="BE73" s="21" t="s">
        <v>1879</v>
      </c>
      <c r="BF73" s="21" t="s">
        <v>1880</v>
      </c>
      <c r="BG73" s="21" t="s">
        <v>1885</v>
      </c>
      <c r="BH73" s="21" t="s">
        <v>1886</v>
      </c>
      <c r="BI73" s="21" t="s">
        <v>1881</v>
      </c>
      <c r="BJ73" s="21" t="s">
        <v>1882</v>
      </c>
      <c r="BK73" s="21" t="s">
        <v>1887</v>
      </c>
      <c r="BL73" s="21" t="s">
        <v>1888</v>
      </c>
      <c r="BM73" s="21" t="n">
        <v>55</v>
      </c>
      <c r="BN73" s="21" t="n">
        <v>7</v>
      </c>
      <c r="BO73" s="21" t="n">
        <v>27</v>
      </c>
      <c r="BP73" s="21" t="n">
        <v>34</v>
      </c>
      <c r="BQ73" s="21" t="n">
        <v>40</v>
      </c>
      <c r="BR73" s="21" t="n">
        <v>7</v>
      </c>
      <c r="BS73" s="21" t="n">
        <v>29</v>
      </c>
      <c r="BT73" s="21" t="n">
        <v>83</v>
      </c>
      <c r="BU73" s="21" t="n">
        <v>94</v>
      </c>
      <c r="BV73" s="2"/>
      <c r="BW73" s="13"/>
      <c r="BX73" s="13"/>
      <c r="BY73" s="13"/>
      <c r="BZ73" s="13"/>
      <c r="CA73" s="13"/>
      <c r="CB73" s="13"/>
      <c r="CC73" s="13"/>
      <c r="CD73" s="13"/>
      <c r="CE73" s="13"/>
      <c r="CF73" s="13"/>
    </row>
    <row r="74" s="19" customFormat="true" ht="15" hidden="false" customHeight="true" outlineLevel="0" collapsed="false">
      <c r="A74" s="19" t="s">
        <v>1889</v>
      </c>
      <c r="B74" s="19" t="n">
        <v>0</v>
      </c>
      <c r="F74" s="19" t="s">
        <v>1868</v>
      </c>
      <c r="O74" s="19" t="s">
        <v>1890</v>
      </c>
      <c r="V74" s="19" t="s">
        <v>160</v>
      </c>
      <c r="W74" s="19" t="s">
        <v>781</v>
      </c>
      <c r="X74" s="19" t="s">
        <v>162</v>
      </c>
      <c r="Z74" s="19" t="s">
        <v>163</v>
      </c>
      <c r="AA74" s="19" t="s">
        <v>1891</v>
      </c>
      <c r="AB74" s="13" t="s">
        <v>1892</v>
      </c>
      <c r="AC74" s="14" t="s">
        <v>1893</v>
      </c>
      <c r="AD74" s="14" t="s">
        <v>1894</v>
      </c>
      <c r="AE74" s="13" t="n">
        <f aca="false">BE74-BD74</f>
        <v>5.233</v>
      </c>
      <c r="AF74" s="13" t="s">
        <v>1895</v>
      </c>
      <c r="AG74" s="13" t="s">
        <v>1896</v>
      </c>
      <c r="AH74" s="13" t="n">
        <f aca="false">BG74-AG74</f>
        <v>5.621</v>
      </c>
      <c r="AI74" s="13" t="n">
        <f aca="false">BH74-(AG74+AH74)</f>
        <v>8.248</v>
      </c>
      <c r="AJ74" s="14" t="n">
        <f aca="false">BI74-BH74</f>
        <v>7.012</v>
      </c>
      <c r="AK74" s="13" t="s">
        <v>1897</v>
      </c>
      <c r="AL74" s="13" t="s">
        <v>1898</v>
      </c>
      <c r="AM74" s="14" t="n">
        <f aca="false">BK74-BJ74</f>
        <v>6.322</v>
      </c>
      <c r="AN74" s="14" t="n">
        <f aca="false">BL74-BK74</f>
        <v>11.22</v>
      </c>
      <c r="AO74" s="14" t="n">
        <f aca="false">BM74-BL74</f>
        <v>10.549</v>
      </c>
      <c r="AP74" s="58" t="n">
        <v>36</v>
      </c>
      <c r="AQ74" s="58" t="n">
        <v>17</v>
      </c>
      <c r="AR74" s="58" t="n">
        <f aca="false">BO74-BN74</f>
        <v>10</v>
      </c>
      <c r="AS74" s="58" t="n">
        <f aca="false">BP74-BO74</f>
        <v>15</v>
      </c>
      <c r="AT74" s="14" t="n">
        <f aca="false">BQ74-BP74</f>
        <v>11</v>
      </c>
      <c r="AU74" s="58" t="n">
        <v>53</v>
      </c>
      <c r="AV74" s="58" t="n">
        <v>19</v>
      </c>
      <c r="AW74" s="14" t="n">
        <f aca="false">BS74-BR74</f>
        <v>18</v>
      </c>
      <c r="AX74" s="14" t="n">
        <f aca="false">BT74-BS74</f>
        <v>25</v>
      </c>
      <c r="AY74" s="14" t="n">
        <f aca="false">BU74-BT74</f>
        <v>21</v>
      </c>
      <c r="AZ74" s="58" t="n">
        <v>83</v>
      </c>
      <c r="BB74" s="21" t="s">
        <v>1892</v>
      </c>
      <c r="BC74" s="21" t="s">
        <v>1899</v>
      </c>
      <c r="BD74" s="21" t="s">
        <v>1900</v>
      </c>
      <c r="BE74" s="21" t="s">
        <v>1895</v>
      </c>
      <c r="BF74" s="21" t="s">
        <v>1896</v>
      </c>
      <c r="BG74" s="21" t="s">
        <v>1901</v>
      </c>
      <c r="BH74" s="21" t="s">
        <v>1902</v>
      </c>
      <c r="BI74" s="21" t="s">
        <v>1897</v>
      </c>
      <c r="BJ74" s="21" t="s">
        <v>1898</v>
      </c>
      <c r="BK74" s="21" t="s">
        <v>1903</v>
      </c>
      <c r="BL74" s="21" t="s">
        <v>1904</v>
      </c>
      <c r="BM74" s="59" t="n">
        <v>36</v>
      </c>
      <c r="BN74" s="59" t="n">
        <v>17</v>
      </c>
      <c r="BO74" s="59" t="n">
        <v>27</v>
      </c>
      <c r="BP74" s="59" t="n">
        <v>42</v>
      </c>
      <c r="BQ74" s="59" t="n">
        <v>53</v>
      </c>
      <c r="BR74" s="59" t="n">
        <v>19</v>
      </c>
      <c r="BS74" s="59" t="n">
        <v>37</v>
      </c>
      <c r="BT74" s="59" t="n">
        <v>62</v>
      </c>
      <c r="BU74" s="59" t="n">
        <v>83</v>
      </c>
      <c r="BV74" s="2"/>
      <c r="BW74" s="13"/>
      <c r="BX74" s="13"/>
      <c r="BY74" s="13"/>
      <c r="BZ74" s="13"/>
      <c r="CA74" s="13"/>
      <c r="CB74" s="58"/>
      <c r="CC74" s="58"/>
      <c r="CD74" s="58"/>
      <c r="CE74" s="58"/>
      <c r="CF74" s="58"/>
    </row>
    <row r="75" s="12" customFormat="true" ht="15" hidden="false" customHeight="true" outlineLevel="0" collapsed="false">
      <c r="A75" s="9" t="s">
        <v>1905</v>
      </c>
      <c r="B75" s="9" t="n">
        <v>0</v>
      </c>
      <c r="C75" s="9"/>
      <c r="D75" s="9"/>
      <c r="E75" s="9"/>
      <c r="F75" s="9" t="s">
        <v>1299</v>
      </c>
      <c r="G75" s="9"/>
      <c r="H75" s="9"/>
      <c r="I75" s="9"/>
      <c r="J75" s="9"/>
      <c r="K75" s="9"/>
      <c r="L75" s="9"/>
      <c r="M75" s="9"/>
      <c r="N75" s="9"/>
      <c r="O75" s="9" t="s">
        <v>1906</v>
      </c>
      <c r="P75" s="9"/>
      <c r="Q75" s="9"/>
      <c r="R75" s="9"/>
      <c r="S75" s="9"/>
      <c r="T75" s="9"/>
      <c r="U75" s="9"/>
      <c r="V75" s="9" t="s">
        <v>153</v>
      </c>
      <c r="W75" s="9"/>
      <c r="X75" s="9"/>
      <c r="Y75" s="9"/>
      <c r="Z75" s="9"/>
      <c r="AA75" s="9" t="s">
        <v>1872</v>
      </c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2"/>
      <c r="BT75" s="52"/>
      <c r="BU75" s="52"/>
      <c r="BV75" s="2"/>
      <c r="BW75" s="10"/>
      <c r="BX75" s="10"/>
      <c r="BY75" s="10"/>
      <c r="BZ75" s="10"/>
      <c r="CA75" s="10"/>
      <c r="CB75" s="10"/>
      <c r="CC75" s="10"/>
      <c r="CD75" s="10"/>
      <c r="CE75" s="10"/>
      <c r="CF75" s="10"/>
    </row>
    <row r="76" s="19" customFormat="true" ht="15" hidden="false" customHeight="true" outlineLevel="0" collapsed="false">
      <c r="A76" s="19" t="s">
        <v>1907</v>
      </c>
      <c r="B76" s="19" t="n">
        <v>0</v>
      </c>
      <c r="F76" s="19" t="s">
        <v>1871</v>
      </c>
      <c r="O76" s="19" t="s">
        <v>1908</v>
      </c>
      <c r="V76" s="19" t="s">
        <v>160</v>
      </c>
      <c r="W76" s="19" t="s">
        <v>781</v>
      </c>
      <c r="X76" s="19" t="s">
        <v>162</v>
      </c>
      <c r="Z76" s="19" t="s">
        <v>163</v>
      </c>
      <c r="AA76" s="19" t="s">
        <v>1909</v>
      </c>
      <c r="AB76" s="13" t="s">
        <v>267</v>
      </c>
      <c r="AC76" s="13" t="s">
        <v>267</v>
      </c>
      <c r="AD76" s="13" t="s">
        <v>1910</v>
      </c>
      <c r="AE76" s="13" t="s">
        <v>1910</v>
      </c>
      <c r="AF76" s="13" t="s">
        <v>1910</v>
      </c>
      <c r="AG76" s="13" t="s">
        <v>267</v>
      </c>
      <c r="AH76" s="13"/>
      <c r="AI76" s="13"/>
      <c r="AJ76" s="13"/>
      <c r="AK76" s="13" t="s">
        <v>267</v>
      </c>
      <c r="AL76" s="13" t="s">
        <v>1911</v>
      </c>
      <c r="AM76" s="13"/>
      <c r="AN76" s="13"/>
      <c r="AO76" s="13"/>
      <c r="AP76" s="13" t="n">
        <v>103</v>
      </c>
      <c r="AQ76" s="13" t="s">
        <v>267</v>
      </c>
      <c r="AR76" s="13"/>
      <c r="AS76" s="13"/>
      <c r="AT76" s="14"/>
      <c r="AU76" s="13" t="n">
        <v>0</v>
      </c>
      <c r="AV76" s="13"/>
      <c r="AW76" s="14"/>
      <c r="AX76" s="14" t="n">
        <f aca="false">BT76-BS76</f>
        <v>93</v>
      </c>
      <c r="AY76" s="14" t="n">
        <f aca="false">BU76-BT76</f>
        <v>0</v>
      </c>
      <c r="AZ76" s="13" t="n">
        <v>480</v>
      </c>
      <c r="BB76" s="20" t="s">
        <v>267</v>
      </c>
      <c r="BC76" s="20" t="s">
        <v>267</v>
      </c>
      <c r="BD76" s="20" t="s">
        <v>1910</v>
      </c>
      <c r="BE76" s="20" t="s">
        <v>1910</v>
      </c>
      <c r="BF76" s="20" t="s">
        <v>267</v>
      </c>
      <c r="BG76" s="20" t="s">
        <v>267</v>
      </c>
      <c r="BH76" s="20" t="s">
        <v>267</v>
      </c>
      <c r="BI76" s="20" t="s">
        <v>267</v>
      </c>
      <c r="BJ76" s="20" t="s">
        <v>1911</v>
      </c>
      <c r="BK76" s="20" t="s">
        <v>1912</v>
      </c>
      <c r="BL76" s="20" t="s">
        <v>1913</v>
      </c>
      <c r="BM76" s="20" t="n">
        <v>103</v>
      </c>
      <c r="BN76" s="21" t="s">
        <v>267</v>
      </c>
      <c r="BO76" s="21" t="n">
        <v>0</v>
      </c>
      <c r="BP76" s="21" t="n">
        <v>0</v>
      </c>
      <c r="BQ76" s="21" t="n">
        <v>0</v>
      </c>
      <c r="BR76" s="21"/>
      <c r="BS76" s="21" t="n">
        <v>387</v>
      </c>
      <c r="BT76" s="21" t="n">
        <v>480</v>
      </c>
      <c r="BU76" s="21" t="n">
        <v>480</v>
      </c>
      <c r="BV76" s="2"/>
      <c r="BW76" s="13"/>
      <c r="BX76" s="13"/>
      <c r="BY76" s="13"/>
      <c r="BZ76" s="13"/>
      <c r="CA76" s="13"/>
      <c r="CB76" s="13"/>
      <c r="CC76" s="13"/>
      <c r="CD76" s="13"/>
      <c r="CE76" s="13"/>
      <c r="CF76" s="13"/>
    </row>
    <row r="77" s="19" customFormat="true" ht="15" hidden="false" customHeight="true" outlineLevel="0" collapsed="false">
      <c r="A77" s="19" t="s">
        <v>1914</v>
      </c>
      <c r="B77" s="19" t="n">
        <v>0</v>
      </c>
      <c r="F77" s="19" t="s">
        <v>1871</v>
      </c>
      <c r="O77" s="19" t="s">
        <v>1915</v>
      </c>
      <c r="V77" s="19" t="s">
        <v>160</v>
      </c>
      <c r="W77" s="19" t="s">
        <v>781</v>
      </c>
      <c r="X77" s="19" t="s">
        <v>162</v>
      </c>
      <c r="Z77" s="19" t="s">
        <v>163</v>
      </c>
      <c r="AA77" s="19" t="s">
        <v>1916</v>
      </c>
      <c r="AB77" s="58"/>
      <c r="AC77" s="58"/>
      <c r="AD77" s="58" t="s">
        <v>1917</v>
      </c>
      <c r="AE77" s="58" t="s">
        <v>1917</v>
      </c>
      <c r="AF77" s="58" t="s">
        <v>1917</v>
      </c>
      <c r="AG77" s="58" t="s">
        <v>267</v>
      </c>
      <c r="AH77" s="58"/>
      <c r="AI77" s="58"/>
      <c r="AJ77" s="58"/>
      <c r="AK77" s="58" t="s">
        <v>267</v>
      </c>
      <c r="AL77" s="58" t="s">
        <v>1918</v>
      </c>
      <c r="AM77" s="58"/>
      <c r="AN77" s="58"/>
      <c r="AO77" s="58"/>
      <c r="AP77" s="58" t="n">
        <v>1089</v>
      </c>
      <c r="AQ77" s="58" t="s">
        <v>1919</v>
      </c>
      <c r="AR77" s="58"/>
      <c r="AS77" s="58"/>
      <c r="AT77" s="14"/>
      <c r="AU77" s="58" t="n">
        <v>12</v>
      </c>
      <c r="AV77" s="58"/>
      <c r="AW77" s="14"/>
      <c r="AX77" s="14" t="n">
        <f aca="false">BT77-BS77</f>
        <v>537</v>
      </c>
      <c r="AY77" s="14" t="n">
        <f aca="false">BU77-BT77</f>
        <v>0</v>
      </c>
      <c r="AZ77" s="58" t="n">
        <v>1715</v>
      </c>
      <c r="BB77" s="60"/>
      <c r="BC77" s="60"/>
      <c r="BD77" s="60" t="s">
        <v>1917</v>
      </c>
      <c r="BE77" s="60" t="s">
        <v>1917</v>
      </c>
      <c r="BF77" s="60" t="s">
        <v>267</v>
      </c>
      <c r="BG77" s="60" t="s">
        <v>267</v>
      </c>
      <c r="BH77" s="60" t="s">
        <v>267</v>
      </c>
      <c r="BI77" s="60" t="s">
        <v>267</v>
      </c>
      <c r="BJ77" s="60" t="s">
        <v>1918</v>
      </c>
      <c r="BK77" s="60" t="s">
        <v>1918</v>
      </c>
      <c r="BL77" s="60" t="s">
        <v>1920</v>
      </c>
      <c r="BM77" s="60" t="n">
        <v>1089</v>
      </c>
      <c r="BN77" s="59" t="s">
        <v>1919</v>
      </c>
      <c r="BO77" s="59" t="n">
        <v>6</v>
      </c>
      <c r="BP77" s="59" t="n">
        <v>6</v>
      </c>
      <c r="BQ77" s="59" t="n">
        <v>12</v>
      </c>
      <c r="BR77" s="59"/>
      <c r="BS77" s="59" t="n">
        <v>1178</v>
      </c>
      <c r="BT77" s="59" t="n">
        <v>1715</v>
      </c>
      <c r="BU77" s="59" t="n">
        <v>1715</v>
      </c>
      <c r="BV77" s="2"/>
      <c r="BW77" s="58"/>
      <c r="BX77" s="58"/>
      <c r="BY77" s="58"/>
      <c r="BZ77" s="58"/>
      <c r="CA77" s="58"/>
      <c r="CB77" s="58"/>
      <c r="CC77" s="58"/>
      <c r="CD77" s="58"/>
      <c r="CE77" s="58"/>
      <c r="CF77" s="58"/>
    </row>
    <row r="78" s="19" customFormat="true" ht="15" hidden="false" customHeight="true" outlineLevel="0" collapsed="false">
      <c r="A78" s="34" t="s">
        <v>1921</v>
      </c>
      <c r="B78" s="34" t="n">
        <v>0</v>
      </c>
      <c r="C78" s="34"/>
      <c r="D78" s="34"/>
      <c r="E78" s="34" t="s">
        <v>238</v>
      </c>
      <c r="F78" s="34" t="s">
        <v>1871</v>
      </c>
      <c r="G78" s="34"/>
      <c r="H78" s="34"/>
      <c r="I78" s="34"/>
      <c r="J78" s="34"/>
      <c r="K78" s="34"/>
      <c r="L78" s="34"/>
      <c r="M78" s="34"/>
      <c r="N78" s="34"/>
      <c r="O78" s="34" t="s">
        <v>1922</v>
      </c>
      <c r="P78" s="34"/>
      <c r="Q78" s="34"/>
      <c r="R78" s="34"/>
      <c r="S78" s="34"/>
      <c r="T78" s="34"/>
      <c r="U78" s="34"/>
      <c r="V78" s="34" t="s">
        <v>160</v>
      </c>
      <c r="W78" s="34" t="s">
        <v>781</v>
      </c>
      <c r="X78" s="34" t="s">
        <v>162</v>
      </c>
      <c r="Y78" s="34"/>
      <c r="Z78" s="34" t="s">
        <v>163</v>
      </c>
      <c r="AA78" s="34" t="s">
        <v>1923</v>
      </c>
      <c r="AB78" s="61" t="s">
        <v>1924</v>
      </c>
      <c r="AC78" s="62" t="s">
        <v>1925</v>
      </c>
      <c r="AD78" s="62" t="s">
        <v>1926</v>
      </c>
      <c r="AE78" s="61"/>
      <c r="AF78" s="61"/>
      <c r="AG78" s="61"/>
      <c r="AH78" s="61"/>
      <c r="AI78" s="61"/>
      <c r="AJ78" s="61"/>
      <c r="AK78" s="61"/>
      <c r="AL78" s="61"/>
      <c r="AM78" s="62" t="n">
        <f aca="false">BK78-BJ78</f>
        <v>0</v>
      </c>
      <c r="AN78" s="62" t="n">
        <f aca="false">BL78-BK78</f>
        <v>0</v>
      </c>
      <c r="AO78" s="62" t="n">
        <f aca="false">BM78-BL78</f>
        <v>0</v>
      </c>
      <c r="AP78" s="61"/>
      <c r="AQ78" s="61"/>
      <c r="AR78" s="61"/>
      <c r="AS78" s="62" t="n">
        <f aca="false">BP78-BO78</f>
        <v>0</v>
      </c>
      <c r="AT78" s="62" t="n">
        <f aca="false">BQ78-BP78</f>
        <v>0</v>
      </c>
      <c r="AU78" s="63"/>
      <c r="AV78" s="63"/>
      <c r="AW78" s="62" t="n">
        <f aca="false">BS78-BR78</f>
        <v>0</v>
      </c>
      <c r="AX78" s="63"/>
      <c r="AY78" s="63"/>
      <c r="AZ78" s="63"/>
      <c r="BB78" s="64" t="s">
        <v>1924</v>
      </c>
      <c r="BC78" s="64" t="s">
        <v>1927</v>
      </c>
      <c r="BD78" s="64" t="s">
        <v>1928</v>
      </c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5"/>
      <c r="BR78" s="65"/>
      <c r="BS78" s="65"/>
      <c r="BT78" s="65"/>
      <c r="BU78" s="65"/>
      <c r="BV78" s="2"/>
      <c r="BW78" s="61"/>
      <c r="BX78" s="61"/>
      <c r="BY78" s="61"/>
      <c r="BZ78" s="61"/>
      <c r="CA78" s="61"/>
      <c r="CB78" s="61"/>
      <c r="CC78" s="61"/>
      <c r="CD78" s="63"/>
      <c r="CE78" s="63"/>
      <c r="CF78" s="63"/>
    </row>
    <row r="79" s="19" customFormat="true" ht="15" hidden="false" customHeight="true" outlineLevel="0" collapsed="false">
      <c r="A79" s="34" t="s">
        <v>1929</v>
      </c>
      <c r="B79" s="34" t="n">
        <v>0</v>
      </c>
      <c r="C79" s="34"/>
      <c r="D79" s="34"/>
      <c r="E79" s="34" t="s">
        <v>238</v>
      </c>
      <c r="F79" s="34" t="s">
        <v>1871</v>
      </c>
      <c r="G79" s="34"/>
      <c r="H79" s="34"/>
      <c r="I79" s="34"/>
      <c r="J79" s="34"/>
      <c r="K79" s="34"/>
      <c r="L79" s="34"/>
      <c r="M79" s="34"/>
      <c r="N79" s="34"/>
      <c r="O79" s="34" t="s">
        <v>1930</v>
      </c>
      <c r="P79" s="34"/>
      <c r="Q79" s="34"/>
      <c r="R79" s="34"/>
      <c r="S79" s="34"/>
      <c r="T79" s="34"/>
      <c r="U79" s="34"/>
      <c r="V79" s="34" t="s">
        <v>160</v>
      </c>
      <c r="W79" s="34" t="s">
        <v>781</v>
      </c>
      <c r="X79" s="34" t="s">
        <v>162</v>
      </c>
      <c r="Y79" s="34"/>
      <c r="Z79" s="34" t="s">
        <v>163</v>
      </c>
      <c r="AA79" s="34" t="s">
        <v>1931</v>
      </c>
      <c r="AB79" s="13" t="s">
        <v>1924</v>
      </c>
      <c r="AC79" s="13"/>
      <c r="AD79" s="13"/>
      <c r="AE79" s="13"/>
      <c r="AF79" s="13" t="s">
        <v>1932</v>
      </c>
      <c r="AG79" s="13" t="s">
        <v>1933</v>
      </c>
      <c r="AH79" s="13"/>
      <c r="AI79" s="13"/>
      <c r="AJ79" s="13"/>
      <c r="AK79" s="13" t="s">
        <v>1934</v>
      </c>
      <c r="AL79" s="13" t="s">
        <v>1935</v>
      </c>
      <c r="AM79" s="13"/>
      <c r="AN79" s="13"/>
      <c r="AO79" s="14" t="n">
        <f aca="false">BM79-BL79</f>
        <v>0</v>
      </c>
      <c r="AP79" s="13" t="s">
        <v>267</v>
      </c>
      <c r="AQ79" s="13"/>
      <c r="AR79" s="13" t="n">
        <f aca="false">BO79-BN79</f>
        <v>0</v>
      </c>
      <c r="AS79" s="13" t="n">
        <f aca="false">BP79-BO79</f>
        <v>0</v>
      </c>
      <c r="AT79" s="14" t="n">
        <f aca="false">BQ79-BP79</f>
        <v>0</v>
      </c>
      <c r="AU79" s="13"/>
      <c r="AV79" s="13"/>
      <c r="AW79" s="14" t="n">
        <f aca="false">BS79-BR79</f>
        <v>0</v>
      </c>
      <c r="AX79" s="14" t="n">
        <f aca="false">BT79-BS79</f>
        <v>0</v>
      </c>
      <c r="AY79" s="14" t="n">
        <f aca="false">BU79-BT79</f>
        <v>0</v>
      </c>
      <c r="AZ79" s="13"/>
      <c r="BB79" s="20" t="s">
        <v>1924</v>
      </c>
      <c r="BC79" s="20"/>
      <c r="BD79" s="20" t="s">
        <v>1928</v>
      </c>
      <c r="BE79" s="20" t="s">
        <v>1932</v>
      </c>
      <c r="BF79" s="20" t="s">
        <v>1933</v>
      </c>
      <c r="BG79" s="20" t="s">
        <v>1936</v>
      </c>
      <c r="BH79" s="20" t="s">
        <v>1937</v>
      </c>
      <c r="BI79" s="20" t="s">
        <v>1934</v>
      </c>
      <c r="BJ79" s="20" t="s">
        <v>1935</v>
      </c>
      <c r="BK79" s="20" t="s">
        <v>267</v>
      </c>
      <c r="BL79" s="20" t="s">
        <v>267</v>
      </c>
      <c r="BM79" s="21" t="s">
        <v>267</v>
      </c>
      <c r="BN79" s="21"/>
      <c r="BO79" s="21"/>
      <c r="BP79" s="21"/>
      <c r="BQ79" s="21"/>
      <c r="BR79" s="21"/>
      <c r="BS79" s="21"/>
      <c r="BT79" s="21"/>
      <c r="BU79" s="21"/>
      <c r="BV79" s="2"/>
      <c r="BW79" s="13"/>
      <c r="BX79" s="13"/>
      <c r="BY79" s="13"/>
      <c r="BZ79" s="13"/>
      <c r="CA79" s="13"/>
      <c r="CB79" s="13"/>
      <c r="CC79" s="13"/>
      <c r="CD79" s="13"/>
      <c r="CE79" s="13"/>
      <c r="CF79" s="13"/>
    </row>
    <row r="80" s="19" customFormat="true" ht="15" hidden="false" customHeight="true" outlineLevel="0" collapsed="false">
      <c r="A80" s="34" t="s">
        <v>1938</v>
      </c>
      <c r="B80" s="34" t="n">
        <v>0</v>
      </c>
      <c r="C80" s="34"/>
      <c r="D80" s="34"/>
      <c r="E80" s="34" t="s">
        <v>238</v>
      </c>
      <c r="F80" s="34" t="s">
        <v>1871</v>
      </c>
      <c r="G80" s="34"/>
      <c r="H80" s="34"/>
      <c r="I80" s="34"/>
      <c r="J80" s="34"/>
      <c r="K80" s="34"/>
      <c r="L80" s="34"/>
      <c r="M80" s="34"/>
      <c r="N80" s="34"/>
      <c r="O80" s="34" t="s">
        <v>1939</v>
      </c>
      <c r="P80" s="34"/>
      <c r="Q80" s="34"/>
      <c r="R80" s="34"/>
      <c r="S80" s="34"/>
      <c r="T80" s="34"/>
      <c r="U80" s="34"/>
      <c r="V80" s="34" t="s">
        <v>160</v>
      </c>
      <c r="W80" s="34" t="s">
        <v>781</v>
      </c>
      <c r="X80" s="34" t="s">
        <v>162</v>
      </c>
      <c r="Y80" s="34"/>
      <c r="Z80" s="34" t="s">
        <v>163</v>
      </c>
      <c r="AA80" s="34" t="s">
        <v>1940</v>
      </c>
      <c r="AB80" s="61"/>
      <c r="AC80" s="61"/>
      <c r="AD80" s="61"/>
      <c r="AE80" s="61"/>
      <c r="AF80" s="61" t="s">
        <v>267</v>
      </c>
      <c r="AG80" s="61"/>
      <c r="AH80" s="61"/>
      <c r="AI80" s="61"/>
      <c r="AJ80" s="61"/>
      <c r="AK80" s="61" t="s">
        <v>267</v>
      </c>
      <c r="AL80" s="61" t="s">
        <v>267</v>
      </c>
      <c r="AM80" s="62" t="n">
        <f aca="false">BK80-BJ80</f>
        <v>76.043</v>
      </c>
      <c r="AN80" s="61"/>
      <c r="AO80" s="62" t="n">
        <f aca="false">BM80-BL80</f>
        <v>-6.21499999999999</v>
      </c>
      <c r="AP80" s="61" t="s">
        <v>1941</v>
      </c>
      <c r="AQ80" s="61" t="s">
        <v>1942</v>
      </c>
      <c r="AR80" s="62" t="n">
        <f aca="false">BO80-BN80</f>
        <v>5.476</v>
      </c>
      <c r="AS80" s="62" t="n">
        <f aca="false">BP80-BO80</f>
        <v>5.959</v>
      </c>
      <c r="AT80" s="62" t="n">
        <f aca="false">BQ80-BP80</f>
        <v>-87.275</v>
      </c>
      <c r="AU80" s="63" t="s">
        <v>1943</v>
      </c>
      <c r="AV80" s="63"/>
      <c r="AW80" s="62" t="n">
        <f aca="false">BS80-BR80</f>
        <v>0</v>
      </c>
      <c r="AX80" s="62" t="n">
        <f aca="false">BT80-BS80</f>
        <v>0</v>
      </c>
      <c r="AY80" s="14" t="n">
        <f aca="false">BU80-BT80</f>
        <v>0</v>
      </c>
      <c r="AZ80" s="63"/>
      <c r="BB80" s="66"/>
      <c r="BC80" s="66"/>
      <c r="BD80" s="66"/>
      <c r="BE80" s="66" t="s">
        <v>267</v>
      </c>
      <c r="BF80" s="66"/>
      <c r="BG80" s="66" t="s">
        <v>267</v>
      </c>
      <c r="BH80" s="66" t="s">
        <v>267</v>
      </c>
      <c r="BI80" s="66" t="s">
        <v>267</v>
      </c>
      <c r="BJ80" s="66" t="s">
        <v>267</v>
      </c>
      <c r="BK80" s="64" t="s">
        <v>1944</v>
      </c>
      <c r="BL80" s="64" t="s">
        <v>1945</v>
      </c>
      <c r="BM80" s="64" t="s">
        <v>1941</v>
      </c>
      <c r="BN80" s="64" t="s">
        <v>1942</v>
      </c>
      <c r="BO80" s="64" t="s">
        <v>1946</v>
      </c>
      <c r="BP80" s="64" t="s">
        <v>1947</v>
      </c>
      <c r="BQ80" s="65" t="s">
        <v>1943</v>
      </c>
      <c r="BR80" s="65"/>
      <c r="BS80" s="65"/>
      <c r="BT80" s="65"/>
      <c r="BU80" s="65"/>
      <c r="BV80" s="2"/>
      <c r="BW80" s="61"/>
      <c r="BX80" s="61"/>
      <c r="BY80" s="61"/>
      <c r="BZ80" s="61"/>
      <c r="CA80" s="61"/>
      <c r="CB80" s="61"/>
      <c r="CC80" s="61"/>
      <c r="CD80" s="63"/>
      <c r="CE80" s="63"/>
      <c r="CF80" s="63"/>
    </row>
    <row r="81" s="19" customFormat="true" ht="15" hidden="false" customHeight="true" outlineLevel="0" collapsed="false">
      <c r="A81" s="34" t="s">
        <v>1948</v>
      </c>
      <c r="B81" s="34" t="n">
        <v>0</v>
      </c>
      <c r="C81" s="34"/>
      <c r="D81" s="34"/>
      <c r="E81" s="34" t="s">
        <v>238</v>
      </c>
      <c r="F81" s="34" t="s">
        <v>1871</v>
      </c>
      <c r="G81" s="34"/>
      <c r="H81" s="34"/>
      <c r="I81" s="34"/>
      <c r="J81" s="34"/>
      <c r="K81" s="34"/>
      <c r="L81" s="34"/>
      <c r="M81" s="34"/>
      <c r="N81" s="34"/>
      <c r="O81" s="34" t="s">
        <v>1949</v>
      </c>
      <c r="P81" s="34"/>
      <c r="Q81" s="34"/>
      <c r="R81" s="34"/>
      <c r="S81" s="34"/>
      <c r="T81" s="34"/>
      <c r="U81" s="34"/>
      <c r="V81" s="34" t="s">
        <v>160</v>
      </c>
      <c r="W81" s="34" t="s">
        <v>781</v>
      </c>
      <c r="X81" s="34" t="s">
        <v>162</v>
      </c>
      <c r="Y81" s="34"/>
      <c r="Z81" s="34" t="s">
        <v>163</v>
      </c>
      <c r="AA81" s="34" t="s">
        <v>1950</v>
      </c>
      <c r="AB81" s="61"/>
      <c r="AC81" s="61"/>
      <c r="AD81" s="61" t="n">
        <f aca="false">BD81-(AB81+AC81)</f>
        <v>0</v>
      </c>
      <c r="AE81" s="61"/>
      <c r="AF81" s="61" t="s">
        <v>267</v>
      </c>
      <c r="AG81" s="61" t="s">
        <v>1951</v>
      </c>
      <c r="AH81" s="61"/>
      <c r="AI81" s="61" t="n">
        <f aca="false">BH81-(AG81+AH81)</f>
        <v>0</v>
      </c>
      <c r="AJ81" s="62" t="n">
        <f aca="false">BI81-BH81</f>
        <v>0</v>
      </c>
      <c r="AK81" s="61" t="s">
        <v>1951</v>
      </c>
      <c r="AL81" s="61" t="s">
        <v>267</v>
      </c>
      <c r="AM81" s="62" t="n">
        <f aca="false">BK81-BJ81</f>
        <v>0</v>
      </c>
      <c r="AN81" s="61"/>
      <c r="AO81" s="62" t="n">
        <f aca="false">BM81-BL81</f>
        <v>0</v>
      </c>
      <c r="AP81" s="61" t="s">
        <v>267</v>
      </c>
      <c r="AQ81" s="63"/>
      <c r="AR81" s="63" t="n">
        <f aca="false">BO81-BN81</f>
        <v>0</v>
      </c>
      <c r="AS81" s="63" t="n">
        <f aca="false">BP81-BO81</f>
        <v>0</v>
      </c>
      <c r="AT81" s="62" t="n">
        <f aca="false">BQ81-BP81</f>
        <v>0</v>
      </c>
      <c r="AU81" s="63" t="s">
        <v>267</v>
      </c>
      <c r="AV81" s="63"/>
      <c r="AW81" s="62" t="n">
        <f aca="false">BS81-BR81</f>
        <v>0</v>
      </c>
      <c r="AX81" s="62" t="n">
        <f aca="false">BT81-BS81</f>
        <v>0</v>
      </c>
      <c r="AY81" s="14" t="n">
        <f aca="false">BU81-BT81</f>
        <v>0</v>
      </c>
      <c r="AZ81" s="63"/>
      <c r="BB81" s="66"/>
      <c r="BC81" s="66"/>
      <c r="BD81" s="66" t="s">
        <v>267</v>
      </c>
      <c r="BE81" s="66" t="s">
        <v>267</v>
      </c>
      <c r="BF81" s="66" t="s">
        <v>1951</v>
      </c>
      <c r="BG81" s="66" t="s">
        <v>1951</v>
      </c>
      <c r="BH81" s="64" t="s">
        <v>1951</v>
      </c>
      <c r="BI81" s="64" t="s">
        <v>1951</v>
      </c>
      <c r="BJ81" s="64" t="s">
        <v>267</v>
      </c>
      <c r="BK81" s="64" t="s">
        <v>267</v>
      </c>
      <c r="BL81" s="64" t="s">
        <v>267</v>
      </c>
      <c r="BM81" s="64" t="s">
        <v>267</v>
      </c>
      <c r="BN81" s="65"/>
      <c r="BO81" s="65"/>
      <c r="BP81" s="65"/>
      <c r="BQ81" s="65" t="s">
        <v>267</v>
      </c>
      <c r="BR81" s="65"/>
      <c r="BS81" s="65"/>
      <c r="BT81" s="65"/>
      <c r="BU81" s="65"/>
      <c r="BV81" s="2"/>
      <c r="BW81" s="61"/>
      <c r="BX81" s="61"/>
      <c r="BY81" s="61"/>
      <c r="BZ81" s="61"/>
      <c r="CA81" s="61"/>
      <c r="CB81" s="61"/>
      <c r="CC81" s="63"/>
      <c r="CD81" s="63"/>
      <c r="CE81" s="63"/>
      <c r="CF81" s="63"/>
    </row>
    <row r="82" s="19" customFormat="true" ht="15" hidden="false" customHeight="true" outlineLevel="0" collapsed="false">
      <c r="A82" s="34" t="s">
        <v>1952</v>
      </c>
      <c r="B82" s="34" t="n">
        <v>0</v>
      </c>
      <c r="C82" s="34"/>
      <c r="D82" s="34"/>
      <c r="E82" s="34" t="s">
        <v>238</v>
      </c>
      <c r="F82" s="34" t="s">
        <v>1871</v>
      </c>
      <c r="G82" s="34"/>
      <c r="H82" s="34"/>
      <c r="I82" s="34"/>
      <c r="J82" s="34"/>
      <c r="K82" s="34"/>
      <c r="L82" s="34"/>
      <c r="M82" s="34"/>
      <c r="N82" s="34"/>
      <c r="O82" s="34" t="s">
        <v>1953</v>
      </c>
      <c r="P82" s="34"/>
      <c r="Q82" s="34"/>
      <c r="R82" s="34"/>
      <c r="S82" s="34"/>
      <c r="T82" s="34"/>
      <c r="U82" s="34"/>
      <c r="V82" s="34" t="s">
        <v>160</v>
      </c>
      <c r="W82" s="34" t="s">
        <v>781</v>
      </c>
      <c r="X82" s="34" t="s">
        <v>162</v>
      </c>
      <c r="Y82" s="34"/>
      <c r="Z82" s="34" t="s">
        <v>163</v>
      </c>
      <c r="AA82" s="34" t="s">
        <v>1954</v>
      </c>
      <c r="AB82" s="63"/>
      <c r="AC82" s="63"/>
      <c r="AD82" s="63"/>
      <c r="AE82" s="63"/>
      <c r="AF82" s="63"/>
      <c r="AG82" s="63"/>
      <c r="AH82" s="63"/>
      <c r="AI82" s="63"/>
      <c r="AJ82" s="63"/>
      <c r="AK82" s="63" t="s">
        <v>1934</v>
      </c>
      <c r="AL82" s="63" t="s">
        <v>1935</v>
      </c>
      <c r="AM82" s="63"/>
      <c r="AN82" s="63"/>
      <c r="AO82" s="63"/>
      <c r="AP82" s="63" t="s">
        <v>267</v>
      </c>
      <c r="AQ82" s="63" t="s">
        <v>267</v>
      </c>
      <c r="AR82" s="63"/>
      <c r="AS82" s="63"/>
      <c r="AT82" s="62" t="n">
        <f aca="false">BQ82-BP82</f>
        <v>0</v>
      </c>
      <c r="AU82" s="63" t="s">
        <v>267</v>
      </c>
      <c r="AV82" s="63"/>
      <c r="AW82" s="62" t="n">
        <f aca="false">BS82-BR82</f>
        <v>0</v>
      </c>
      <c r="AX82" s="62" t="n">
        <f aca="false">BT82-BS82</f>
        <v>0</v>
      </c>
      <c r="AY82" s="14" t="n">
        <f aca="false">BU82-BT82</f>
        <v>0</v>
      </c>
      <c r="AZ82" s="63"/>
      <c r="BB82" s="67"/>
      <c r="BC82" s="67"/>
      <c r="BD82" s="67"/>
      <c r="BE82" s="67"/>
      <c r="BF82" s="67"/>
      <c r="BG82" s="67"/>
      <c r="BH82" s="67"/>
      <c r="BI82" s="67" t="s">
        <v>1934</v>
      </c>
      <c r="BJ82" s="67" t="s">
        <v>1935</v>
      </c>
      <c r="BK82" s="67"/>
      <c r="BL82" s="67"/>
      <c r="BM82" s="67" t="s">
        <v>267</v>
      </c>
      <c r="BN82" s="65" t="s">
        <v>267</v>
      </c>
      <c r="BO82" s="65"/>
      <c r="BP82" s="65"/>
      <c r="BQ82" s="65" t="s">
        <v>267</v>
      </c>
      <c r="BR82" s="65"/>
      <c r="BS82" s="65"/>
      <c r="BT82" s="65"/>
      <c r="BU82" s="65"/>
      <c r="BV82" s="2"/>
      <c r="BW82" s="63"/>
      <c r="BX82" s="63"/>
      <c r="BY82" s="63"/>
      <c r="BZ82" s="63"/>
      <c r="CA82" s="63"/>
      <c r="CB82" s="63"/>
      <c r="CC82" s="63"/>
      <c r="CD82" s="63"/>
      <c r="CE82" s="63"/>
      <c r="CF82" s="63"/>
    </row>
    <row r="83" s="19" customFormat="true" ht="15" hidden="false" customHeight="true" outlineLevel="0" collapsed="false">
      <c r="A83" s="34" t="s">
        <v>1955</v>
      </c>
      <c r="B83" s="34" t="n">
        <v>0</v>
      </c>
      <c r="C83" s="34"/>
      <c r="D83" s="34"/>
      <c r="E83" s="34" t="s">
        <v>238</v>
      </c>
      <c r="F83" s="34" t="s">
        <v>1871</v>
      </c>
      <c r="G83" s="34"/>
      <c r="H83" s="34"/>
      <c r="I83" s="34"/>
      <c r="J83" s="34"/>
      <c r="K83" s="34"/>
      <c r="L83" s="34"/>
      <c r="M83" s="34"/>
      <c r="N83" s="34"/>
      <c r="O83" s="34" t="s">
        <v>1956</v>
      </c>
      <c r="P83" s="34"/>
      <c r="Q83" s="34"/>
      <c r="R83" s="34"/>
      <c r="S83" s="34"/>
      <c r="T83" s="34"/>
      <c r="U83" s="34"/>
      <c r="V83" s="34" t="s">
        <v>160</v>
      </c>
      <c r="W83" s="34" t="s">
        <v>781</v>
      </c>
      <c r="X83" s="34" t="s">
        <v>162</v>
      </c>
      <c r="Y83" s="34"/>
      <c r="Z83" s="34" t="s">
        <v>163</v>
      </c>
      <c r="AA83" s="34" t="s">
        <v>1957</v>
      </c>
      <c r="AB83" s="61" t="s">
        <v>1958</v>
      </c>
      <c r="AC83" s="62" t="s">
        <v>1959</v>
      </c>
      <c r="AD83" s="62" t="s">
        <v>1960</v>
      </c>
      <c r="AE83" s="61" t="n">
        <f aca="false">BE83-BD83</f>
        <v>4.16000000000001</v>
      </c>
      <c r="AF83" s="61" t="s">
        <v>1961</v>
      </c>
      <c r="AG83" s="61" t="s">
        <v>1962</v>
      </c>
      <c r="AH83" s="61" t="n">
        <f aca="false">BG83-AG83</f>
        <v>2.166</v>
      </c>
      <c r="AI83" s="61" t="n">
        <f aca="false">BH83-(AG83+AH83)</f>
        <v>2.065</v>
      </c>
      <c r="AJ83" s="62" t="n">
        <f aca="false">BI83-BH83</f>
        <v>5.757</v>
      </c>
      <c r="AK83" s="61" t="s">
        <v>1963</v>
      </c>
      <c r="AL83" s="61" t="s">
        <v>1964</v>
      </c>
      <c r="AM83" s="62" t="n">
        <f aca="false">BK83-BJ83</f>
        <v>0</v>
      </c>
      <c r="AN83" s="62" t="n">
        <f aca="false">BL83-BK83</f>
        <v>0.18</v>
      </c>
      <c r="AO83" s="62" t="n">
        <f aca="false">BM83-BL83</f>
        <v>-0.18</v>
      </c>
      <c r="AP83" s="61" t="s">
        <v>1964</v>
      </c>
      <c r="AQ83" s="61" t="s">
        <v>1965</v>
      </c>
      <c r="AR83" s="62" t="n">
        <f aca="false">BO83-BN83</f>
        <v>0</v>
      </c>
      <c r="AS83" s="62" t="n">
        <f aca="false">BP83-BO83</f>
        <v>0</v>
      </c>
      <c r="AT83" s="62" t="n">
        <f aca="false">BQ83-BP83</f>
        <v>1.567</v>
      </c>
      <c r="AU83" s="61" t="s">
        <v>1966</v>
      </c>
      <c r="AV83" s="63"/>
      <c r="AW83" s="62" t="n">
        <f aca="false">BS83-BR83</f>
        <v>0</v>
      </c>
      <c r="AX83" s="62" t="n">
        <f aca="false">BT83-BS83</f>
        <v>0</v>
      </c>
      <c r="AY83" s="14" t="n">
        <f aca="false">BU83-BT83</f>
        <v>0</v>
      </c>
      <c r="AZ83" s="68"/>
      <c r="BB83" s="64" t="s">
        <v>1958</v>
      </c>
      <c r="BC83" s="64" t="s">
        <v>1967</v>
      </c>
      <c r="BD83" s="64" t="s">
        <v>1968</v>
      </c>
      <c r="BE83" s="64" t="s">
        <v>1961</v>
      </c>
      <c r="BF83" s="64" t="s">
        <v>1962</v>
      </c>
      <c r="BG83" s="64" t="s">
        <v>1969</v>
      </c>
      <c r="BH83" s="64" t="s">
        <v>1970</v>
      </c>
      <c r="BI83" s="64" t="s">
        <v>1963</v>
      </c>
      <c r="BJ83" s="64" t="s">
        <v>1964</v>
      </c>
      <c r="BK83" s="64" t="s">
        <v>1964</v>
      </c>
      <c r="BL83" s="64" t="s">
        <v>1971</v>
      </c>
      <c r="BM83" s="64" t="s">
        <v>1964</v>
      </c>
      <c r="BN83" s="64" t="s">
        <v>1965</v>
      </c>
      <c r="BO83" s="64" t="s">
        <v>1965</v>
      </c>
      <c r="BP83" s="64" t="s">
        <v>1965</v>
      </c>
      <c r="BQ83" s="64" t="s">
        <v>1966</v>
      </c>
      <c r="BR83" s="65"/>
      <c r="BS83" s="65"/>
      <c r="BT83" s="65"/>
      <c r="BU83" s="69"/>
      <c r="BV83" s="2"/>
      <c r="BW83" s="61"/>
      <c r="BX83" s="61"/>
      <c r="BY83" s="61"/>
      <c r="BZ83" s="61"/>
      <c r="CA83" s="61"/>
      <c r="CB83" s="61"/>
      <c r="CC83" s="61"/>
      <c r="CD83" s="61"/>
      <c r="CE83" s="63"/>
      <c r="CF83" s="68"/>
    </row>
    <row r="84" s="37" customFormat="true" ht="15" hidden="false" customHeight="true" outlineLevel="0" collapsed="false">
      <c r="A84" s="24" t="s">
        <v>1972</v>
      </c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 t="s">
        <v>1973</v>
      </c>
      <c r="P84" s="24"/>
      <c r="Q84" s="24"/>
      <c r="R84" s="24"/>
      <c r="S84" s="24"/>
      <c r="T84" s="24"/>
      <c r="U84" s="24" t="n">
        <v>19</v>
      </c>
      <c r="V84" s="24"/>
      <c r="W84" s="24"/>
      <c r="X84" s="24"/>
      <c r="Y84" s="24"/>
      <c r="Z84" s="24"/>
      <c r="AA84" s="24"/>
      <c r="AB84" s="35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5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5"/>
      <c r="BX84" s="35"/>
      <c r="BY84" s="35"/>
      <c r="BZ84" s="35"/>
      <c r="CA84" s="35"/>
      <c r="CB84" s="35"/>
      <c r="CC84" s="35"/>
      <c r="CD84" s="35"/>
      <c r="CE84" s="35"/>
      <c r="CF84" s="35"/>
    </row>
    <row r="85" s="37" customFormat="true" ht="15" hidden="false" customHeight="true" outlineLevel="0" collapsed="false">
      <c r="A85" s="38" t="s">
        <v>1974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 t="s">
        <v>1975</v>
      </c>
      <c r="P85" s="38"/>
      <c r="Q85" s="38"/>
      <c r="R85" s="38"/>
      <c r="S85" s="38"/>
      <c r="T85" s="38"/>
      <c r="U85" s="38" t="n">
        <v>19</v>
      </c>
      <c r="V85" s="38" t="s">
        <v>153</v>
      </c>
      <c r="W85" s="38"/>
      <c r="X85" s="38"/>
      <c r="Y85" s="38"/>
      <c r="Z85" s="38"/>
      <c r="AA85" s="38" t="s">
        <v>743</v>
      </c>
      <c r="AB85" s="39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39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39"/>
      <c r="BX85" s="39"/>
      <c r="BY85" s="39"/>
      <c r="BZ85" s="39"/>
      <c r="CA85" s="39"/>
      <c r="CB85" s="39"/>
      <c r="CC85" s="39"/>
      <c r="CD85" s="39"/>
      <c r="CE85" s="39"/>
      <c r="CF85" s="39"/>
    </row>
    <row r="86" s="37" customFormat="true" ht="15" hidden="false" customHeight="true" outlineLevel="0" collapsed="false">
      <c r="A86" s="24" t="s">
        <v>1976</v>
      </c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 t="s">
        <v>1977</v>
      </c>
      <c r="P86" s="24"/>
      <c r="Q86" s="24"/>
      <c r="R86" s="24"/>
      <c r="S86" s="24"/>
      <c r="T86" s="24"/>
      <c r="U86" s="24" t="n">
        <v>19</v>
      </c>
      <c r="V86" s="24" t="s">
        <v>160</v>
      </c>
      <c r="W86" s="24" t="s">
        <v>781</v>
      </c>
      <c r="X86" s="24" t="s">
        <v>162</v>
      </c>
      <c r="Y86" s="24"/>
      <c r="Z86" s="24" t="s">
        <v>746</v>
      </c>
      <c r="AA86" s="24" t="s">
        <v>1527</v>
      </c>
      <c r="AB86" s="36" t="n">
        <f aca="false">AB36-SUM(AB12,AB32,AB14,AB15,AB16,AB17,AB18,AB19,AB20,AB22,AB21,AB23,AB24,AB25,AB26,AB27,AB28,AB29,AB30,AB31,AB33,AB34,AB35)</f>
        <v>473.087</v>
      </c>
      <c r="AC86" s="36" t="n">
        <f aca="false">AC36-SUM(AC12,AC32,AC14,AC15,AC16,AC17,AC18,AC19,AC20,AC22,AC21,AC23,AC24,AC25,AC26,AC27,AC28,AC29,AC30,AC31,AC33,AC34,AC35)</f>
        <v>245.893</v>
      </c>
      <c r="AD86" s="36" t="n">
        <f aca="false">AD36-SUM(AD12,AD32,AD14,AD15,AD16,AD17,AD18,AD19,AD20,AD22,AD21,AD23,AD24,AD25,AD26,AD27,AD28,AD29,AD30,AD31,AD33,AD34,AD35)</f>
        <v>122.511</v>
      </c>
      <c r="AE86" s="36" t="n">
        <f aca="false">AE36-SUM(AE12,AE32,AE14,AE15,AE16,AE17,AE18,AE19,AE20,AE22,AE21,AE23,AE24,AE25,AE26,AE27,AE28,AE29,AE30,AE31,AE33,AE34,AE35)</f>
        <v>332.223</v>
      </c>
      <c r="AF86" s="36" t="n">
        <f aca="false">AF36-SUM(AF12,AF32,AF14,AF15,AF16,AF17,AF18,AF19,AF20,AF22,AF21,AF23,AF24,AF25,AF26,AF27,AF28,AF29,AF30,AF31,AF33,AF34,AF35)</f>
        <v>1181.444</v>
      </c>
      <c r="AG86" s="36" t="n">
        <f aca="false">AG36-SUM(AG12,AG32,AG14,AG15,AG16,AG17,AG18,AG19,AG20,AG22,AG21,AG23,AG24,AG25,AG26,AG27,AG28,AG29,AG30,AG31,AG33,AG34,AG35)</f>
        <v>735.081</v>
      </c>
      <c r="AH86" s="36" t="n">
        <f aca="false">AH36-SUM(AH12,AH32,AH14,AH15,AH16,AH17,AH18,AH19,AH20,AH22,AH21,AH23,AH24,AH25,AH26,AH27,AH28,AH29,AH30,AH31,AH33,AH34,AH35)</f>
        <v>304.278</v>
      </c>
      <c r="AI86" s="36" t="n">
        <f aca="false">AI36-SUM(AI12,AI32,AI14,AI15,AI16,AI17,AI18,AI19,AI20,AI22,AI21,AI23,AI24,AI25,AI26,AI27,AI28,AI29,AI30,AI31,AI33,AI34,AI35)</f>
        <v>-14.706</v>
      </c>
      <c r="AJ86" s="36" t="n">
        <f aca="false">AJ36-SUM(AJ12,AJ32,AJ14,AJ15,AJ16,AJ17,AJ18,AJ19,AJ20,AJ22,AJ21,AJ23,AJ24,AJ25,AJ26,AJ27,AJ28,AJ29,AJ30,AJ31,AJ33,AJ34,AJ35)</f>
        <v>0</v>
      </c>
      <c r="AK86" s="36" t="n">
        <f aca="false">AK36-SUM(AK12,AK32,AK14,AK15,AK16,AK17,AK18,AK19,AK20,AK22,AK21,AK23,AK24,AK25,AK26,AK27,AK28,AK29,AK30,AK31,AK33,AK34,AK35)</f>
        <v>1672.081</v>
      </c>
      <c r="AL86" s="36" t="n">
        <f aca="false">AL36-SUM(AL12,AL32,AL14,AL15,AL16,AL17,AL18,AL19,AL20,AL22,AL21,AL23,AL24,AL25,AL26,AL27,AL28,AL29,AL30,AL31,AL33,AL34,AL35)</f>
        <v>1051.062</v>
      </c>
      <c r="AM86" s="36" t="n">
        <f aca="false">AM36-SUM(AM12,AM32,AM14,AM15,AM16,AM17,AM18,AM19,AM20,AM22,AM21,AM23,AM24,AM25,AM26,AM27,AM28,AM29,AM30,AM31,AM33,AM34,AM35)</f>
        <v>250.678</v>
      </c>
      <c r="AN86" s="36" t="n">
        <f aca="false">AN36-SUM(AN12,AN32,AN14,AN15,AN16,AN17,AN18,AN19,AN20,AN22,AN21,AN23,AN24,AN25,AN26,AN27,AN28,AN29,AN30,AN31,AN33,AN34,AN35)</f>
        <v>-0.833000000000112</v>
      </c>
      <c r="AO86" s="36" t="n">
        <f aca="false">AO36-SUM(AO12,AO32,AO14,AO15,AO16,AO17,AO18,AO19,AO20,AO22,AO21,AO23,AO24,AO25,AO26,AO27,AO28,AO29,AO30,AO31,AO33,AO34,AO35)</f>
        <v>0</v>
      </c>
      <c r="AP86" s="36" t="n">
        <f aca="false">AP36-SUM(AP12,AP32,AP14,AP15,AP16,AP17,AP18,AP19,AP20,AP22,AP21,AP23,AP24,AP25,AP26,AP27,AP28,AP29,AP30,AP31,AP33,AP34,AP35)</f>
        <v>0</v>
      </c>
      <c r="AQ86" s="36" t="n">
        <f aca="false">AQ36-SUM(AQ12,AQ32,AQ14,AQ15,AQ16,AQ17,AQ18,AQ19,AQ20,AQ22,AQ21,AQ23,AQ24,AQ25,AQ26,AQ27,AQ28,AQ29,AQ30,AQ31,AQ33,AQ34,AQ35)</f>
        <v>0</v>
      </c>
      <c r="AR86" s="36" t="n">
        <f aca="false">AR36-SUM(AR12,AR32,AR14,AR15,AR16,AR17,AR18,AR19,AR20,AR22,AR21,AR23,AR24,AR25,AR26,AR27,AR28,AR29,AR30,AR31,AR33,AR34,AR35)</f>
        <v>0</v>
      </c>
      <c r="AS86" s="36" t="n">
        <f aca="false">AS36-SUM(AS12,AS32,AS14,AS15,AS16,AS17,AS18,AS19,AS20,AS22,AS21,AS23,AS24,AS25,AS26,AS27,AS28,AS29,AS30,AS31,AS33,AS34,AS35)</f>
        <v>0</v>
      </c>
      <c r="AT86" s="36" t="n">
        <f aca="false">AT36-SUM(AT12,AT32,AT14,AT15,AT16,AT17,AT18,AT19,AT20,AT22,AT21,AT23,AT24,AT25,AT26,AT27,AT28,AT29,AT30,AT31,AT33,AT34,AT35)</f>
        <v>0</v>
      </c>
      <c r="AU86" s="36" t="n">
        <f aca="false">AU36-SUM(AU12,AU32,AU14,AU15,AU16,AU17,AU18,AU19,AU20,AU22,AU21,AU23,AU24,AU25,AU26,AU27,AU28,AU29,AU30,AU31,AU33,AU34,AU35)</f>
        <v>0</v>
      </c>
      <c r="AV86" s="36" t="n">
        <f aca="false">AV36-SUM(AV12,AV32,AV14,AV15,AV16,AV17,AV18,AV19,AV20,AV22,AV21,AV23,AV24,AV25,AV26,AV27,AV28,AV29,AV30,AV31,AV33,AV34,AV35)</f>
        <v>0</v>
      </c>
      <c r="AW86" s="36" t="n">
        <f aca="false">AW36-SUM(AW12,AW32,AW14,AW15,AW16,AW17,AW18,AW19,AW20,AW22,AW21,AW23,AW24,AW25,AW26,AW27,AW28,AW29,AW30,AW31,AW33,AW34,AW35)</f>
        <v>0</v>
      </c>
      <c r="AX86" s="36" t="n">
        <f aca="false">AX36-SUM(AX12,AX32,AX14,AX15,AX16,AX17,AX18,AX19,AX20,AX22,AX21,AX23,AX24,AX25,AX26,AX27,AX28,AX29,AX30,AX31,AX33,AX34,AX35)</f>
        <v>0</v>
      </c>
      <c r="AY86" s="36" t="n">
        <f aca="false">AY36-SUM(AY12,AY32,AY14,AY15,AY16,AY17,AY18,AY19,AY20,AY22,AY21,AY23,AY24,AY25,AY26,AY27,AY28,AY29,AY30,AY31,AY33,AY34,AY35)</f>
        <v>0</v>
      </c>
      <c r="AZ86" s="36" t="n">
        <f aca="false">AZ36-SUM(AZ12,AZ32,AZ14,AZ15,AZ16,AZ17,AZ18,AZ19,AZ20,AZ22,AZ21,AZ23,AZ24,AZ25,AZ26,AZ27,AZ28,AZ29,AZ30,AZ31,AZ33,AZ34,AZ35)</f>
        <v>0</v>
      </c>
      <c r="BA86" s="36" t="n">
        <f aca="false">BA36-SUM(BA12,BA32,BA14,BA15,BA16,BA17,BA18,BA19,BA20,BA22,BA21,BA23,BA24,BA25,BA26,BA27,BA28,BA29,BA30,BA31,BA33,BA34,BA35)</f>
        <v>0</v>
      </c>
      <c r="BB86" s="36" t="n">
        <f aca="false">BB36-SUM(BB12,BB32,BB14,BB15,BB16,BB17,BB18,BB19,BB20,BB22,BB21,BB23,BB24,BB25,BB26,BB27,BB28,BB29,BB30,BB31,BB33,BB34,BB35)</f>
        <v>473.087</v>
      </c>
      <c r="BC86" s="36" t="n">
        <f aca="false">BC36-SUM(BC12,BC32,BC14,BC15,BC16,BC17,BC18,BC19,BC20,BC22,BC21,BC23,BC24,BC25,BC26,BC27,BC28,BC29,BC30,BC31,BC33,BC34,BC35)</f>
        <v>718.98</v>
      </c>
      <c r="BD86" s="36" t="n">
        <f aca="false">BD36-SUM(BD12,BD32,BD14,BD15,BD16,BD17,BD18,BD19,BD20,BD22,BD21,BD23,BD24,BD25,BD26,BD27,BD28,BD29,BD30,BD31,BD33,BD34,BD35)</f>
        <v>841.491</v>
      </c>
      <c r="BE86" s="36" t="n">
        <f aca="false">BE36-SUM(BE12,BE32,BE14,BE15,BE16,BE17,BE18,BE19,BE20,BE22,BE21,BE23,BE24,BE25,BE26,BE27,BE28,BE29,BE30,BE31,BE33,BE34,BE35)</f>
        <v>1181.444</v>
      </c>
      <c r="BF86" s="36" t="n">
        <f aca="false">BF36-SUM(BF12,BF32,BF14,BF15,BF16,BF17,BF18,BF19,BF20,BF22,BF21,BF23,BF24,BF25,BF26,BF27,BF28,BF29,BF30,BF31,BF33,BF34,BF35)</f>
        <v>735.081</v>
      </c>
      <c r="BG86" s="36" t="n">
        <f aca="false">BG36-SUM(BG12,BG32,BG14,BG15,BG16,BG17,BG18,BG19,BG20,BG22,BG21,BG23,BG24,BG25,BG26,BG27,BG28,BG29,BG30,BG31,BG33,BG34,BG35)</f>
        <v>1039.359</v>
      </c>
      <c r="BH86" s="36" t="n">
        <f aca="false">BH36-SUM(BH12,BH32,BH14,BH15,BH16,BH17,BH18,BH19,BH20,BH22,BH21,BH23,BH24,BH25,BH26,BH27,BH28,BH29,BH30,BH31,BH33,BH34,BH35)</f>
        <v>1201.873</v>
      </c>
      <c r="BI86" s="36" t="n">
        <f aca="false">BI36-SUM(BI12,BI32,BI14,BI15,BI16,BI17,BI18,BI19,BI20,BI22,BI21,BI23,BI24,BI25,BI26,BI27,BI28,BI29,BI30,BI31,BI33,BI34,BI35)</f>
        <v>1672.081</v>
      </c>
      <c r="BJ86" s="36" t="n">
        <f aca="false">BJ36-SUM(BJ12,BJ32,BJ14,BJ15,BJ16,BJ17,BJ18,BJ19,BJ20,BJ22,BJ21,BJ23,BJ24,BJ25,BJ26,BJ27,BJ28,BJ29,BJ30,BJ31,BJ33,BJ34,BJ35)</f>
        <v>1051.062</v>
      </c>
      <c r="BK86" s="36" t="n">
        <f aca="false">BK36-SUM(BK12,BK32,BK14,BK15,BK16,BK17,BK18,BK19,BK20,BK22,BK21,BK23,BK24,BK25,BK26,BK27,BK28,BK29,BK30,BK31,BK33,BK34,BK35)</f>
        <v>1301.74</v>
      </c>
      <c r="BL86" s="36" t="n">
        <f aca="false">BL36-SUM(BL12,BL32,BL14,BL15,BL16,BL17,BL18,BL19,BL20,BL22,BL21,BL23,BL24,BL25,BL26,BL27,BL28,BL29,BL30,BL31,BL33,BL34,BL35)</f>
        <v>1456.052</v>
      </c>
      <c r="BM86" s="36" t="n">
        <f aca="false">BM36-SUM(BM12,BM32,BM14,BM15,BM16,BM17,BM18,BM19,BM20,BM22,BM21,BM23,BM24,BM25,BM26,BM27,BM28,BM29,BM30,BM31,BM33,BM34,BM35)</f>
        <v>0</v>
      </c>
      <c r="BN86" s="36" t="n">
        <f aca="false">BN36-SUM(BN12,BN32,BN14,BN15,BN16,BN17,BN18,BN19,BN20,BN22,BN21,BN23,BN24,BN25,BN26,BN27,BN28,BN29,BN30,BN31,BN33,BN34,BN35)</f>
        <v>0</v>
      </c>
      <c r="BO86" s="36" t="n">
        <f aca="false">BO36-SUM(BO12,BO32,BO14,BO15,BO16,BO17,BO18,BO19,BO20,BO22,BO21,BO23,BO24,BO25,BO26,BO27,BO28,BO29,BO30,BO31,BO33,BO34,BO35)</f>
        <v>0</v>
      </c>
      <c r="BP86" s="36" t="n">
        <f aca="false">BP36-SUM(BP12,BP32,BP14,BP15,BP16,BP17,BP18,BP19,BP20,BP22,BP21,BP23,BP24,BP25,BP26,BP27,BP28,BP29,BP30,BP31,BP33,BP34,BP35)</f>
        <v>0</v>
      </c>
      <c r="BQ86" s="36" t="n">
        <f aca="false">BQ36-SUM(BQ12,BQ32,BQ14,BQ15,BQ16,BQ17,BQ18,BQ19,BQ20,BQ22,BQ21,BQ23,BQ24,BQ25,BQ26,BQ27,BQ28,BQ29,BQ30,BQ31,BQ33,BQ34,BQ35)</f>
        <v>0</v>
      </c>
      <c r="BR86" s="36" t="n">
        <f aca="false">BR36-SUM(BR12,BR32,BR14,BR15,BR16,BR17,BR18,BR19,BR20,BR22,BR21,BR23,BR24,BR25,BR26,BR27,BR28,BR29,BR30,BR31,BR33,BR34,BR35)</f>
        <v>0</v>
      </c>
      <c r="BS86" s="36" t="n">
        <f aca="false">BS36-SUM(BS12,BS32,BS14,BS15,BS16,BS17,BS18,BS19,BS20,BS22,BS21,BS23,BS24,BS25,BS26,BS27,BS28,BS29,BS30,BS31,BS33,BS34,BS35)</f>
        <v>0</v>
      </c>
      <c r="BT86" s="36" t="n">
        <f aca="false">BT36-SUM(BT12,BT32,BT14,BT15,BT16,BT17,BT18,BT19,BT20,BT22,BT21,BT23,BT24,BT25,BT26,BT27,BT28,BT29,BT30,BT31,BT33,BT34,BT35)</f>
        <v>0</v>
      </c>
      <c r="BU86" s="36" t="n">
        <f aca="false">BU36-SUM(BU12,BU32,BU14,BU15,BU16,BU17,BU18,BU19,BU20,BU22,BU21,BU23,BU24,BU25,BU26,BU27,BU28,BU29,BU30,BU31,BU33,BU34,BU35)</f>
        <v>0</v>
      </c>
      <c r="BV86" s="36" t="n">
        <f aca="false">BV36-SUM(BV12,BV32,BV14,BV15,BV16,BV17,BV18,BV19,BV20,BV22,BV21,BV23,BV24,BV25,BV26,BV27,BV28,BV29,BV30,BV31,BV33,BV34,BV35)</f>
        <v>0</v>
      </c>
      <c r="BW86" s="36" t="n">
        <f aca="false">BW36-SUM(BW12,BW32,BW14,BW15,BW16,BW17,BW18,BW19,BW20,BW22,BW21,BW23,BW24,BW25,BW26,BW27,BW28,BW29,BW30,BW31,BW33,BW34,BW35)</f>
        <v>0</v>
      </c>
      <c r="BX86" s="36" t="n">
        <f aca="false">BX36-SUM(BX12,BX32,BX14,BX15,BX16,BX17,BX18,BX19,BX20,BX22,BX21,BX23,BX24,BX25,BX26,BX27,BX28,BX29,BX30,BX31,BX33,BX34,BX35)</f>
        <v>0</v>
      </c>
      <c r="BY86" s="36" t="n">
        <f aca="false">BY36-SUM(BY12,BY32,BY14,BY15,BY16,BY17,BY18,BY19,BY20,BY22,BY21,BY23,BY24,BY25,BY26,BY27,BY28,BY29,BY30,BY31,BY33,BY34,BY35)</f>
        <v>0</v>
      </c>
      <c r="BZ86" s="36" t="n">
        <f aca="false">BZ36-SUM(BZ12,BZ32,BZ14,BZ15,BZ16,BZ17,BZ18,BZ19,BZ20,BZ22,BZ21,BZ23,BZ24,BZ25,BZ26,BZ27,BZ28,BZ29,BZ30,BZ31,BZ33,BZ34,BZ35)</f>
        <v>0</v>
      </c>
      <c r="CA86" s="36" t="n">
        <f aca="false">CA36-SUM(CA12,CA32,CA14,CA15,CA16,CA17,CA18,CA19,CA20,CA22,CA21,CA23,CA24,CA25,CA26,CA27,CA28,CA29,CA30,CA31,CA33,CA34,CA35)</f>
        <v>0</v>
      </c>
      <c r="CB86" s="36" t="n">
        <f aca="false">CB36-SUM(CB12,CB32,CB14,CB15,CB16,CB17,CB18,CB19,CB20,CB22,CB21,CB23,CB24,CB25,CB26,CB27,CB28,CB29,CB30,CB31,CB33,CB34,CB35)</f>
        <v>0</v>
      </c>
      <c r="CC86" s="36" t="n">
        <f aca="false">CC36-SUM(CC12,CC32,CC14,CC15,CC16,CC17,CC18,CC19,CC20,CC22,CC21,CC23,CC24,CC25,CC26,CC27,CC28,CC29,CC30,CC31,CC33,CC34,CC35)</f>
        <v>0</v>
      </c>
      <c r="CD86" s="36" t="n">
        <f aca="false">CD36-SUM(CD12,CD32,CD14,CD15,CD16,CD17,CD18,CD19,CD20,CD22,CD21,CD23,CD24,CD25,CD26,CD27,CD28,CD29,CD30,CD31,CD33,CD34,CD35)</f>
        <v>0</v>
      </c>
      <c r="CE86" s="36" t="n">
        <f aca="false">CE36-SUM(CE12,CE32,CE14,CE15,CE16,CE17,CE18,CE19,CE20,CE22,CE21,CE23,CE24,CE25,CE26,CE27,CE28,CE29,CE30,CE31,CE33,CE34,CE35)</f>
        <v>0</v>
      </c>
      <c r="CF86" s="36" t="n">
        <f aca="false">CF36-SUM(CF12,CF32,CF14,CF15,CF16,CF17,CF18,CF19,CF20,CF22,CF21,CF23,CF24,CF25,CF26,CF27,CF28,CF29,CF30,CF31,CF33,CF34,CF35)</f>
        <v>0</v>
      </c>
    </row>
    <row r="87" s="37" customFormat="true" ht="15" hidden="false" customHeight="true" outlineLevel="0" collapsed="false">
      <c r="A87" s="24" t="s">
        <v>1978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 t="s">
        <v>1979</v>
      </c>
      <c r="P87" s="24"/>
      <c r="Q87" s="24"/>
      <c r="R87" s="24"/>
      <c r="S87" s="24"/>
      <c r="T87" s="24"/>
      <c r="U87" s="24" t="n">
        <v>19</v>
      </c>
      <c r="V87" s="24" t="s">
        <v>160</v>
      </c>
      <c r="W87" s="24" t="s">
        <v>781</v>
      </c>
      <c r="X87" s="24" t="s">
        <v>162</v>
      </c>
      <c r="Y87" s="24"/>
      <c r="Z87" s="24" t="s">
        <v>746</v>
      </c>
      <c r="AA87" s="31" t="s">
        <v>1685</v>
      </c>
      <c r="AB87" s="36" t="n">
        <f aca="false">AB49-SUM(AB38,AB39,AB40,AB41,AB42,AB43,AB44,AB48,AB47,AB46,AB45)</f>
        <v>-210.37</v>
      </c>
      <c r="AC87" s="36" t="n">
        <f aca="false">AC49-SUM(AC38,AC39,AC40,AC41,AC42,AC43,AC44,AC48,AC47,AC46,AC45)</f>
        <v>-286.476</v>
      </c>
      <c r="AD87" s="36" t="n">
        <f aca="false">AD49-SUM(AD38,AD39,AD40,AD41,AD42,AD43,AD44,AD48,AD47,AD46,AD45)</f>
        <v>-56.266</v>
      </c>
      <c r="AE87" s="36" t="n">
        <f aca="false">AE49-SUM(AE38,AE39,AE40,AE41,AE42,AE43,AE44,AE48,AE47,AE46,AE45)</f>
        <v>-145.248</v>
      </c>
      <c r="AF87" s="36" t="n">
        <f aca="false">AF49-SUM(AF38,AF39,AF40,AF41,AF42,AF43,AF44,AF48,AF47,AF46,AF45)</f>
        <v>-698.36</v>
      </c>
      <c r="AG87" s="36" t="n">
        <f aca="false">AG49-SUM(AG38,AG39,AG40,AG41,AG42,AG43,AG44,AG48,AG47,AG46,AG45)</f>
        <v>-536.123</v>
      </c>
      <c r="AH87" s="36" t="n">
        <f aca="false">AH49-SUM(AH38,AH39,AH40,AH41,AH42,AH43,AH44,AH48,AH47,AH46,AH45)</f>
        <v>-233.777</v>
      </c>
      <c r="AI87" s="36" t="n">
        <f aca="false">AI49-SUM(AI38,AI39,AI40,AI41,AI42,AI43,AI44,AI48,AI47,AI46,AI45)</f>
        <v>127.066</v>
      </c>
      <c r="AJ87" s="36" t="n">
        <f aca="false">AJ49-SUM(AJ38,AJ39,AJ40,AJ41,AJ42,AJ43,AJ44,AJ48,AJ47,AJ46,AJ45)</f>
        <v>0</v>
      </c>
      <c r="AK87" s="36" t="n">
        <f aca="false">AK49-SUM(AK38,AK39,AK40,AK41,AK42,AK43,AK44,AK48,AK47,AK46,AK45)</f>
        <v>-1487.878</v>
      </c>
      <c r="AL87" s="36" t="n">
        <f aca="false">AL49-SUM(AL38,AL39,AL40,AL41,AL42,AL43,AL44,AL48,AL47,AL46,AL45)</f>
        <v>-450.278</v>
      </c>
      <c r="AM87" s="36" t="n">
        <f aca="false">AM49-SUM(AM38,AM39,AM40,AM41,AM42,AM43,AM44,AM48,AM47,AM46,AM45)</f>
        <v>-1542.432</v>
      </c>
      <c r="AN87" s="36" t="n">
        <f aca="false">AN49-SUM(AN38,AN39,AN40,AN41,AN42,AN43,AN44,AN48,AN47,AN46,AN45)</f>
        <v>-32.1170000000002</v>
      </c>
      <c r="AO87" s="36" t="n">
        <f aca="false">AO49-SUM(AO38,AO39,AO40,AO41,AO42,AO43,AO44,AO48,AO47,AO46,AO45)</f>
        <v>0</v>
      </c>
      <c r="AP87" s="36" t="n">
        <f aca="false">AP49-SUM(AP38,AP39,AP40,AP41,AP42,AP43,AP44,AP48,AP47,AP46,AP45)</f>
        <v>0</v>
      </c>
      <c r="AQ87" s="36" t="n">
        <f aca="false">AQ49-SUM(AQ38,AQ39,AQ40,AQ41,AQ42,AQ43,AQ44,AQ48,AQ47,AQ46,AQ45)</f>
        <v>0</v>
      </c>
      <c r="AR87" s="36" t="n">
        <f aca="false">AR49-SUM(AR38,AR39,AR40,AR41,AR42,AR43,AR44,AR48,AR47,AR46,AR45)</f>
        <v>0</v>
      </c>
      <c r="AS87" s="36" t="n">
        <f aca="false">AS49-SUM(AS38,AS39,AS40,AS41,AS42,AS43,AS44,AS48,AS47,AS46,AS45)</f>
        <v>0</v>
      </c>
      <c r="AT87" s="36" t="n">
        <f aca="false">AT49-SUM(AT38,AT39,AT40,AT41,AT42,AT43,AT44,AT48,AT47,AT46,AT45)</f>
        <v>0</v>
      </c>
      <c r="AU87" s="36" t="n">
        <f aca="false">AU49-SUM(AU38,AU39,AU40,AU41,AU42,AU43,AU44,AU48,AU47,AU46,AU45)</f>
        <v>0</v>
      </c>
      <c r="AV87" s="36" t="n">
        <f aca="false">AV49-SUM(AV38,AV39,AV40,AV41,AV42,AV43,AV44,AV48,AV47,AV46,AV45)</f>
        <v>0</v>
      </c>
      <c r="AW87" s="36" t="n">
        <f aca="false">AW49-SUM(AW38,AW39,AW40,AW41,AW42,AW43,AW44,AW48,AW47,AW46,AW45)</f>
        <v>0</v>
      </c>
      <c r="AX87" s="36" t="n">
        <f aca="false">AX49-SUM(AX38,AX39,AX40,AX41,AX42,AX43,AX44,AX48,AX47,AX46,AX45)</f>
        <v>0</v>
      </c>
      <c r="AY87" s="36" t="n">
        <f aca="false">AY49-SUM(AY38,AY39,AY40,AY41,AY42,AY43,AY44,AY48,AY47,AY46,AY45)</f>
        <v>0</v>
      </c>
      <c r="AZ87" s="36" t="n">
        <f aca="false">AZ49-SUM(AZ38,AZ39,AZ40,AZ41,AZ42,AZ43,AZ44,AZ48,AZ47,AZ46,AZ45)</f>
        <v>0</v>
      </c>
      <c r="BA87" s="36" t="n">
        <f aca="false">BA49-SUM(BA38,BA39,BA40,BA41,BA42,BA43,BA44,BA48,BA47,BA46,BA45)</f>
        <v>0</v>
      </c>
      <c r="BB87" s="36" t="n">
        <f aca="false">BB49-SUM(BB38,BB39,BB40,BB41,BB42,BB43,BB44,BB48,BB47,BB46,BB45)</f>
        <v>-210.37</v>
      </c>
      <c r="BC87" s="36" t="n">
        <f aca="false">BC49-SUM(BC38,BC39,BC40,BC41,BC42,BC43,BC44,BC48,BC47,BC46,BC45)</f>
        <v>-496.846</v>
      </c>
      <c r="BD87" s="36" t="n">
        <f aca="false">BD49-SUM(BD38,BD39,BD40,BD41,BD42,BD43,BD44,BD48,BD47,BD46,BD45)</f>
        <v>-553.112</v>
      </c>
      <c r="BE87" s="36" t="n">
        <f aca="false">BE49-SUM(BE38,BE39,BE40,BE41,BE42,BE43,BE44,BE48,BE47,BE46,BE45)</f>
        <v>-698.36</v>
      </c>
      <c r="BF87" s="36" t="n">
        <f aca="false">BF49-SUM(BF38,BF39,BF40,BF41,BF42,BF43,BF44,BF48,BF47,BF46,BF45)</f>
        <v>-536.123</v>
      </c>
      <c r="BG87" s="36" t="n">
        <f aca="false">BG49-SUM(BG38,BG39,BG40,BG41,BG42,BG43,BG44,BG48,BG47,BG46,BG45)</f>
        <v>-769.9</v>
      </c>
      <c r="BH87" s="36" t="n">
        <f aca="false">BH49-SUM(BH38,BH39,BH40,BH41,BH42,BH43,BH44,BH48,BH47,BH46,BH45)</f>
        <v>-882.646</v>
      </c>
      <c r="BI87" s="36" t="n">
        <f aca="false">BI49-SUM(BI38,BI39,BI40,BI41,BI42,BI43,BI44,BI48,BI47,BI46,BI45)</f>
        <v>-1487.878</v>
      </c>
      <c r="BJ87" s="36" t="n">
        <f aca="false">BJ49-SUM(BJ38,BJ39,BJ40,BJ41,BJ42,BJ43,BJ44,BJ48,BJ47,BJ46,BJ45)</f>
        <v>-450.278</v>
      </c>
      <c r="BK87" s="36" t="n">
        <f aca="false">BK49-SUM(BK38,BK39,BK40,BK41,BK42,BK43,BK44,BK48,BK47,BK46,BK45)</f>
        <v>-1992.71</v>
      </c>
      <c r="BL87" s="36" t="n">
        <f aca="false">BL49-SUM(BL38,BL39,BL40,BL41,BL42,BL43,BL44,BL48,BL47,BL46,BL45)</f>
        <v>-2186.494</v>
      </c>
      <c r="BM87" s="36" t="n">
        <f aca="false">BM49-SUM(BM38,BM39,BM40,BM41,BM42,BM43,BM44,BM48,BM47,BM46,BM45)</f>
        <v>0</v>
      </c>
      <c r="BN87" s="36" t="n">
        <f aca="false">BN49-SUM(BN38,BN39,BN40,BN41,BN42,BN43,BN44,BN48,BN47,BN46,BN45)</f>
        <v>0</v>
      </c>
      <c r="BO87" s="36" t="n">
        <f aca="false">BO49-SUM(BO38,BO39,BO40,BO41,BO42,BO43,BO44,BO48,BO47,BO46,BO45)</f>
        <v>0</v>
      </c>
      <c r="BP87" s="36" t="n">
        <f aca="false">BP49-SUM(BP38,BP39,BP40,BP41,BP42,BP43,BP44,BP48,BP47,BP46,BP45)</f>
        <v>0</v>
      </c>
      <c r="BQ87" s="36" t="n">
        <f aca="false">BQ49-SUM(BQ38,BQ39,BQ40,BQ41,BQ42,BQ43,BQ44,BQ48,BQ47,BQ46,BQ45)</f>
        <v>0</v>
      </c>
      <c r="BR87" s="36" t="n">
        <f aca="false">BR49-SUM(BR38,BR39,BR40,BR41,BR42,BR43,BR44,BR48,BR47,BR46,BR45)</f>
        <v>0</v>
      </c>
      <c r="BS87" s="36" t="n">
        <f aca="false">BS49-SUM(BS38,BS39,BS40,BS41,BS42,BS43,BS44,BS48,BS47,BS46,BS45)</f>
        <v>0</v>
      </c>
      <c r="BT87" s="36" t="n">
        <f aca="false">BT49-SUM(BT38,BT39,BT40,BT41,BT42,BT43,BT44,BT48,BT47,BT46,BT45)</f>
        <v>0</v>
      </c>
      <c r="BU87" s="36" t="n">
        <f aca="false">BU49-SUM(BU38,BU39,BU40,BU41,BU42,BU43,BU44,BU48,BU47,BU46,BU45)</f>
        <v>0</v>
      </c>
      <c r="BV87" s="36" t="n">
        <f aca="false">BV49-SUM(BV38,BV39,BV40,BV41,BV42,BV43,BV44,BV48,BV47,BV46,BV45)</f>
        <v>0</v>
      </c>
      <c r="BW87" s="36" t="n">
        <f aca="false">BW49-SUM(BW38,BW39,BW40,BW41,BW42,BW43,BW44,BW48,BW47,BW46,BW45)</f>
        <v>0</v>
      </c>
      <c r="BX87" s="36" t="n">
        <f aca="false">BX49-SUM(BX38,BX39,BX40,BX41,BX42,BX43,BX44,BX48,BX47,BX46,BX45)</f>
        <v>0</v>
      </c>
      <c r="BY87" s="36" t="n">
        <f aca="false">BY49-SUM(BY38,BY39,BY40,BY41,BY42,BY43,BY44,BY48,BY47,BY46,BY45)</f>
        <v>0</v>
      </c>
      <c r="BZ87" s="36" t="n">
        <f aca="false">BZ49-SUM(BZ38,BZ39,BZ40,BZ41,BZ42,BZ43,BZ44,BZ48,BZ47,BZ46,BZ45)</f>
        <v>0</v>
      </c>
      <c r="CA87" s="36" t="n">
        <f aca="false">CA49-SUM(CA38,CA39,CA40,CA41,CA42,CA43,CA44,CA48,CA47,CA46,CA45)</f>
        <v>0</v>
      </c>
      <c r="CB87" s="36" t="n">
        <f aca="false">CB49-SUM(CB38,CB39,CB40,CB41,CB42,CB43,CB44,CB48,CB47,CB46,CB45)</f>
        <v>0</v>
      </c>
      <c r="CC87" s="36" t="n">
        <f aca="false">CC49-SUM(CC38,CC39,CC40,CC41,CC42,CC43,CC44,CC48,CC47,CC46,CC45)</f>
        <v>0</v>
      </c>
      <c r="CD87" s="36" t="n">
        <f aca="false">CD49-SUM(CD38,CD39,CD40,CD41,CD42,CD43,CD44,CD48,CD47,CD46,CD45)</f>
        <v>0</v>
      </c>
      <c r="CE87" s="36" t="n">
        <f aca="false">CE49-SUM(CE38,CE39,CE40,CE41,CE42,CE43,CE44,CE48,CE47,CE46,CE45)</f>
        <v>0</v>
      </c>
      <c r="CF87" s="35"/>
    </row>
    <row r="88" s="37" customFormat="true" ht="15" hidden="false" customHeight="true" outlineLevel="0" collapsed="false">
      <c r="A88" s="24" t="s">
        <v>1980</v>
      </c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 t="s">
        <v>1981</v>
      </c>
      <c r="P88" s="24"/>
      <c r="Q88" s="24"/>
      <c r="R88" s="24"/>
      <c r="S88" s="24"/>
      <c r="T88" s="24"/>
      <c r="U88" s="24" t="n">
        <v>19</v>
      </c>
      <c r="V88" s="24" t="s">
        <v>160</v>
      </c>
      <c r="W88" s="24" t="s">
        <v>781</v>
      </c>
      <c r="X88" s="24" t="s">
        <v>162</v>
      </c>
      <c r="Y88" s="24"/>
      <c r="Z88" s="24" t="s">
        <v>746</v>
      </c>
      <c r="AA88" s="24" t="s">
        <v>1982</v>
      </c>
      <c r="AB88" s="36" t="n">
        <f aca="false">AB65-SUM(AB64,AB51,AB52,AB53,AB54,AB60,AB61,AB62,AB57,AB56,AB58,AB63,AB59)</f>
        <v>-219.15</v>
      </c>
      <c r="AC88" s="36" t="n">
        <f aca="false">AC65-SUM(AC64,AC51,AC52,AC53,AC54,AC60,AC61,AC62,AC57,AC56,AC58,AC63,AC59)</f>
        <v>-6.919</v>
      </c>
      <c r="AD88" s="36" t="n">
        <f aca="false">AD65-SUM(AD64,AD51,AD52,AD53,AD54,AD60,AD61,AD62,AD57,AD56,AD58,AD63,AD59)</f>
        <v>19.893</v>
      </c>
      <c r="AE88" s="36" t="n">
        <f aca="false">AE65-SUM(AE64,AE51,AE52,AE53,AE54,AE60,AE61,AE62,AE57,AE56,AE58,AE63,AE59)</f>
        <v>-104.305</v>
      </c>
      <c r="AF88" s="36" t="n">
        <f aca="false">AF65-SUM(AF64,AF51,AF52,AF53,AF54,AF60,AF61,AF62,AF57,AF56,AF58,AF63,AF59)</f>
        <v>-318.211</v>
      </c>
      <c r="AG88" s="36" t="n">
        <f aca="false">AG65-SUM(AG64,AG51,AG52,AG53,AG54,AG60,AG61,AG62,AG57,AG56,AG58,AG63,AG59)</f>
        <v>-161.81</v>
      </c>
      <c r="AH88" s="36" t="n">
        <f aca="false">AH65-SUM(AH64,AH51,AH52,AH53,AH54,AH60,AH61,AH62,AH57,AH56,AH58,AH63,AH59)</f>
        <v>73.725</v>
      </c>
      <c r="AI88" s="36" t="n">
        <f aca="false">AI65-SUM(AI64,AI51,AI52,AI53,AI54,AI60,AI61,AI62,AI57,AI56,AI58,AI63,AI59)</f>
        <v>0</v>
      </c>
      <c r="AJ88" s="36" t="n">
        <f aca="false">AJ65-SUM(AJ64,AJ51,AJ52,AJ53,AJ54,AJ60,AJ61,AJ62,AJ57,AJ56,AJ58,AJ63,AJ59)</f>
        <v>0</v>
      </c>
      <c r="AK88" s="36" t="n">
        <f aca="false">AK65-SUM(AK64,AK51,AK52,AK53,AK54,AK60,AK61,AK62,AK57,AK56,AK58,AK63,AK59)</f>
        <v>73.152</v>
      </c>
      <c r="AL88" s="36" t="n">
        <f aca="false">AL65-SUM(AL64,AL51,AL52,AL53,AL54,AL60,AL61,AL62,AL57,AL56,AL58,AL63,AL59)</f>
        <v>39.173</v>
      </c>
      <c r="AM88" s="36" t="n">
        <f aca="false">AM65-SUM(AM64,AM51,AM52,AM53,AM54,AM60,AM61,AM62,AM57,AM56,AM58,AM63,AM59)</f>
        <v>616.633</v>
      </c>
      <c r="AN88" s="36" t="n">
        <f aca="false">AN65-SUM(AN64,AN51,AN52,AN53,AN54,AN60,AN61,AN62,AN57,AN56,AN58,AN63,AN59)</f>
        <v>0</v>
      </c>
      <c r="AO88" s="36" t="n">
        <f aca="false">AO65-SUM(AO64,AO51,AO52,AO53,AO54,AO60,AO61,AO62,AO57,AO56,AO58,AO63,AO59)</f>
        <v>-550</v>
      </c>
      <c r="AP88" s="36" t="n">
        <f aca="false">AP65-SUM(AP64,AP51,AP52,AP53,AP54,AP60,AP61,AP62,AP57,AP55,AP56,AP58,AP63,AP59)</f>
        <v>0</v>
      </c>
      <c r="AQ88" s="36" t="n">
        <f aca="false">AQ65-SUM(AQ64,AQ51,AQ52,AQ53,AQ54,AQ60,AQ61,AQ62,AQ57,AQ56,AQ58,AQ63,AQ59)</f>
        <v>0</v>
      </c>
      <c r="AR88" s="36" t="n">
        <f aca="false">AR65-SUM(AR64,AR51,AR52,AR53,AR54,AR60,AR61,AR62,AR57,AR56,AR58,AR63,AR59)</f>
        <v>0</v>
      </c>
      <c r="AS88" s="36" t="n">
        <f aca="false">AS65-SUM(AS64,AS51,AS52,AS53,AS54,AS60,AS61,AS62,AS57,AS56,AS58,AS63,AS59)</f>
        <v>0</v>
      </c>
      <c r="AT88" s="36" t="n">
        <f aca="false">AT65-SUM(AT64,AT51,AT52,AT53,AT54,AT60,AT61,AT62,AT57,AT56,AT58,AT63,AT59)</f>
        <v>0</v>
      </c>
      <c r="AU88" s="36" t="n">
        <f aca="false">AU65-SUM(AU64,AU51,AU52,AU53,AU54,AU60,AU61,AU62,AU57,AU56,AU58,AU63,AU59)</f>
        <v>0</v>
      </c>
      <c r="AV88" s="36" t="n">
        <f aca="false">AV65-SUM(AV64,AV51,AV52,AV53,AV54,AV60,AV61,AV62,AV57,AV56,AV58,AV63,AV59)</f>
        <v>0</v>
      </c>
      <c r="AW88" s="36" t="n">
        <f aca="false">AW65-SUM(AW64,AW51,AW52,AW53,AW54,AW60,AW61,AW62,AW57,AW56,AW58,AW63,AW59)</f>
        <v>0</v>
      </c>
      <c r="AX88" s="36" t="n">
        <f aca="false">AX65-SUM(AX64,AX51,AX52,AX53,AX54,AX60,AX61,AX62,AX57,AX56,AX58,AX63,AX59)</f>
        <v>0</v>
      </c>
      <c r="AY88" s="36" t="n">
        <f aca="false">AY65-SUM(AY64,AY51,AY52,AY53,AY54,AY60,AY61,AY62,AY57,AY56,AY58,AY63,AY59)</f>
        <v>0</v>
      </c>
      <c r="AZ88" s="36" t="n">
        <f aca="false">AZ65-SUM(AZ64,AZ51,AZ52,AZ53,AZ54,AZ60,AZ61,AZ62,AZ57,AZ56,AZ58,AZ63,AZ59)</f>
        <v>0</v>
      </c>
      <c r="BA88" s="36" t="n">
        <f aca="false">BA65-SUM(BA64,BA51,BA52,BA53,BA54,BA60,BA61,BA62,BA57,BA56,BA58,BA63,BA59)</f>
        <v>0</v>
      </c>
      <c r="BB88" s="36" t="n">
        <f aca="false">BB65-SUM(BB64,BB51,BB52,BB53,BB54,BB60,BB61,BB62,BB57,BB56,BB58,BB63,BB59)</f>
        <v>-219.15</v>
      </c>
      <c r="BC88" s="36" t="n">
        <f aca="false">BC65-SUM(BC64,BC51,BC52,BC53,BC54,BC60,BC61,BC62,BC57,BC56,BC58,BC63,BC59)</f>
        <v>-226.069</v>
      </c>
      <c r="BD88" s="36" t="n">
        <f aca="false">BD65-SUM(BD64,BD51,BD52,BD53,BD54,BD60,BD61,BD62,BD57,BD56,BD58,BD63,BD59)</f>
        <v>-206.176</v>
      </c>
      <c r="BE88" s="36" t="n">
        <f aca="false">BE65-SUM(BE64,BE51,BE52,BE53,BE54,BE60,BE61,BE62,BE57,BE56,BE58,BE63,BE59)</f>
        <v>-318.211</v>
      </c>
      <c r="BF88" s="36" t="n">
        <f aca="false">BF65-SUM(BF64,BF51,BF52,BF53,BF54,BF60,BF61,BF62,BF57,BF56,BF58,BF63,BF59)</f>
        <v>-161.81</v>
      </c>
      <c r="BG88" s="36" t="n">
        <f aca="false">BG65-SUM(BG64,BG51,BG52,BG53,BG54,BG60,BG61,BG62,BG57,BG56,BG58,BG63,BG59)</f>
        <v>-88.085</v>
      </c>
      <c r="BH88" s="36" t="n">
        <f aca="false">BH65-SUM(BH64,BH51,BH52,BH53,BH54,BH60,BH61,BH62,BH57,BH56,BH58,BH63,BH59)</f>
        <v>-1.014</v>
      </c>
      <c r="BI88" s="36" t="n">
        <f aca="false">BI65-SUM(BI64,BI51,BI52,BI53,BI54,BI60,BI61,BI62,BI57,BI56,BI58,BI63,BI59)</f>
        <v>73.152</v>
      </c>
      <c r="BJ88" s="36" t="n">
        <f aca="false">BJ65-SUM(BJ64,BJ51,BJ52,BJ53,BJ54,BJ60,BJ61,BJ62,BJ57,BJ56,BJ58,BJ63,BJ59)</f>
        <v>39.173</v>
      </c>
      <c r="BK88" s="36" t="n">
        <f aca="false">BK65-SUM(BK64,BK51,BK52,BK53,BK54,BK60,BK61,BK62,BK57,BK56,BK58,BK63,BK59)</f>
        <v>655.806</v>
      </c>
      <c r="BL88" s="36" t="n">
        <f aca="false">BL65-SUM(BL64,BL51,BL52,BL53,BL54,BL60,BL61,BL62,BL57,BL56,BL58,BL63,BL59)</f>
        <v>737.655</v>
      </c>
      <c r="BM88" s="36" t="n">
        <f aca="false">BM65-SUM(BM64,BM51,BM52,BM53,BM54,BM60,BM61,BM62,BM57,BM56,BM58,BM63,BM59)</f>
        <v>0</v>
      </c>
      <c r="BN88" s="36" t="n">
        <f aca="false">BN65-SUM(BN64,BN51,BN52,BN53,BN54,BN60,BN61,BN62,BN57,BN56,BN58,BN63,BN59)</f>
        <v>0</v>
      </c>
      <c r="BO88" s="36" t="n">
        <f aca="false">BO65-SUM(BO64,BO51,BO52,BO53,BO54,BO60,BO61,BO62,BO57,BO56,BO58,BO63,BO59)</f>
        <v>0</v>
      </c>
      <c r="BP88" s="36" t="n">
        <f aca="false">BP65-SUM(BP64,BP51,BP52,BP53,BP54,BP60,BP61,BP62,BP57,BP56,BP58,BP63,BP59)</f>
        <v>0</v>
      </c>
      <c r="BQ88" s="36" t="n">
        <f aca="false">BQ65-SUM(BQ64,BQ51,BQ52,BQ53,BQ54,BQ60,BQ61,BQ62,BQ57,BQ56,BQ58,BQ63,BQ59)</f>
        <v>0</v>
      </c>
      <c r="BR88" s="36" t="n">
        <f aca="false">BR65-SUM(BR64,BR51,BR52,BR53,BR54,BR60,BR61,BR62,BR57,BR56,BR58,BR63,BR59)</f>
        <v>0</v>
      </c>
      <c r="BS88" s="36" t="n">
        <f aca="false">BS65-SUM(BS64,BS51,BS52,BS53,BS54,BS60,BS61,BS62,BS57,BS56,BS58,BS63,BS59)</f>
        <v>0</v>
      </c>
      <c r="BT88" s="36" t="n">
        <f aca="false">BT65-SUM(BT64,BT51,BT52,BT53,BT54,BT60,BT61,BT62,BT57,BT56,BT58,BT63,BT59)</f>
        <v>0</v>
      </c>
      <c r="BU88" s="36" t="n">
        <f aca="false">BU65-SUM(BU64,BU51,BU52,BU53,BU54,BU60,BU61,BU62,BU57,BU56,BU58,BU63,BU59)</f>
        <v>0</v>
      </c>
      <c r="BV88" s="36" t="n">
        <f aca="false">BV65-SUM(BV64,BV51,BV52,BV53,BV54,BV60,BV61,BV62,BV57,BV56,BV58,BV63,BV59)</f>
        <v>0</v>
      </c>
      <c r="BW88" s="36" t="e">
        <f aca="false">BW65-SUM(BW60,BW61,BW62,BW57,BW58,BW52,BW63,BW59,BW53,#REF!)</f>
        <v>#REF!</v>
      </c>
      <c r="BX88" s="36" t="e">
        <f aca="false">BX65-SUM(BX60,BX61,BX62,BX57,BX58,BX52,BX63,BX59,BX53,#REF!)</f>
        <v>#REF!</v>
      </c>
      <c r="BY88" s="36" t="e">
        <f aca="false">BY65-SUM(BY60,BY61,BY62,BY57,BY58,BY52,BY63,BY59,BY53,#REF!)</f>
        <v>#REF!</v>
      </c>
      <c r="BZ88" s="36" t="e">
        <f aca="false">BZ65-SUM(BZ60,BZ61,BZ62,BZ57,BZ58,BZ52,BZ63,BZ59,BZ53,#REF!)</f>
        <v>#REF!</v>
      </c>
      <c r="CA88" s="35"/>
      <c r="CB88" s="35"/>
      <c r="CC88" s="35"/>
      <c r="CD88" s="35"/>
      <c r="CE88" s="35"/>
      <c r="CF88" s="35"/>
    </row>
    <row r="89" s="37" customFormat="true" ht="15" hidden="false" customHeight="true" outlineLevel="0" collapsed="false">
      <c r="A89" s="24" t="s">
        <v>1983</v>
      </c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 t="s">
        <v>1984</v>
      </c>
      <c r="P89" s="24"/>
      <c r="Q89" s="24"/>
      <c r="R89" s="24"/>
      <c r="S89" s="24"/>
      <c r="T89" s="24"/>
      <c r="U89" s="24" t="n">
        <v>19</v>
      </c>
      <c r="V89" s="24" t="s">
        <v>160</v>
      </c>
      <c r="W89" s="24" t="s">
        <v>781</v>
      </c>
      <c r="X89" s="24" t="s">
        <v>162</v>
      </c>
      <c r="Y89" s="24"/>
      <c r="Z89" s="24" t="s">
        <v>746</v>
      </c>
      <c r="AA89" s="24" t="s">
        <v>1840</v>
      </c>
      <c r="AB89" s="36" t="n">
        <f aca="false">AB36+AB49+AB65+AB66-AB67</f>
        <v>0</v>
      </c>
      <c r="AC89" s="36" t="n">
        <f aca="false">AC36+AC49+AC65+AC66-AC67</f>
        <v>0</v>
      </c>
      <c r="AD89" s="36" t="n">
        <f aca="false">AD36+AD49+AD65+AD66-AD67</f>
        <v>0</v>
      </c>
      <c r="AE89" s="36" t="n">
        <f aca="false">AE36+AE49+AE65+AE66-AE67</f>
        <v>0</v>
      </c>
      <c r="AF89" s="36" t="n">
        <f aca="false">AF36+AF49+AF65+AF66-AF67</f>
        <v>0</v>
      </c>
      <c r="AG89" s="36" t="n">
        <f aca="false">AG36+AG49+AG65+AG66-AG67</f>
        <v>0</v>
      </c>
      <c r="AH89" s="36" t="n">
        <f aca="false">AH36+AH49+AH65+AH66-AH67</f>
        <v>0</v>
      </c>
      <c r="AI89" s="36" t="n">
        <f aca="false">AI36+AI49+AI65+AI66-AI67</f>
        <v>0</v>
      </c>
      <c r="AJ89" s="36" t="n">
        <f aca="false">AJ36+AJ49+AJ65+AJ66-AJ67</f>
        <v>0</v>
      </c>
      <c r="AK89" s="36" t="n">
        <f aca="false">AK36+AK49+AK65+AK66-AK67</f>
        <v>0</v>
      </c>
      <c r="AL89" s="36" t="n">
        <f aca="false">AL36+AL49+AL65+AL66-AL67</f>
        <v>0</v>
      </c>
      <c r="AM89" s="36" t="n">
        <f aca="false">AM36+AM49+AM65+AM66-AM67</f>
        <v>0</v>
      </c>
      <c r="AN89" s="36" t="n">
        <f aca="false">AN36+AN49+AN65+AN66-AN67</f>
        <v>-2.73558953267639E-013</v>
      </c>
      <c r="AO89" s="36" t="n">
        <f aca="false">AO36+AO49+AO65+AO66-AO67</f>
        <v>0</v>
      </c>
      <c r="AP89" s="36" t="n">
        <f aca="false">AP36+AP49+AP65+AP66-AP67</f>
        <v>0</v>
      </c>
      <c r="AQ89" s="36" t="n">
        <f aca="false">AQ36+AQ49+AQ65+AQ66-AQ67</f>
        <v>0</v>
      </c>
      <c r="AR89" s="36" t="n">
        <f aca="false">AR36+AR49+AR65+AR66-AR67</f>
        <v>0</v>
      </c>
      <c r="AS89" s="36" t="n">
        <f aca="false">AS36+AS49+AS65+AS66-AS67</f>
        <v>0</v>
      </c>
      <c r="AT89" s="36" t="n">
        <f aca="false">AT36+AT49+AT65+AT66-AT67</f>
        <v>0</v>
      </c>
      <c r="AU89" s="36" t="n">
        <f aca="false">AU36+AU49+AU65+AU66-AU67</f>
        <v>0</v>
      </c>
      <c r="AV89" s="36" t="n">
        <f aca="false">AV36+AV49+AV65+AV66-AV67</f>
        <v>0</v>
      </c>
      <c r="AW89" s="36" t="n">
        <f aca="false">AW36+AW49+AW65+AW66-AW67</f>
        <v>0</v>
      </c>
      <c r="AX89" s="36" t="n">
        <f aca="false">AX36+AX49+AX65+AX66-AX67</f>
        <v>0</v>
      </c>
      <c r="AY89" s="36" t="n">
        <f aca="false">AY36+AY49+AY65+AY66-AY67</f>
        <v>0</v>
      </c>
      <c r="AZ89" s="36" t="n">
        <f aca="false">AZ36+AZ49+AZ65+AZ66-AZ67</f>
        <v>0</v>
      </c>
      <c r="BA89" s="36" t="n">
        <f aca="false">BA36+BA49+BA65+BA66-BA67</f>
        <v>0</v>
      </c>
      <c r="BB89" s="36" t="n">
        <f aca="false">BB36+BB49+BB65+BB66-BB67</f>
        <v>0</v>
      </c>
      <c r="BC89" s="36" t="n">
        <f aca="false">BC36+BC49+BC65+BC66-BC67</f>
        <v>2.66453525910038E-014</v>
      </c>
      <c r="BD89" s="36" t="n">
        <f aca="false">BD36+BD49+BD65+BD66-BD67</f>
        <v>0</v>
      </c>
      <c r="BE89" s="36" t="n">
        <f aca="false">BE36+BE49+BE65+BE66-BE67</f>
        <v>0</v>
      </c>
      <c r="BF89" s="36" t="n">
        <f aca="false">BF36+BF49+BF65+BF66-BF67</f>
        <v>0</v>
      </c>
      <c r="BG89" s="36" t="n">
        <f aca="false">BG36+BG49+BG65+BG66-BG67</f>
        <v>0</v>
      </c>
      <c r="BH89" s="36" t="n">
        <f aca="false">BH36+BH49+BH65+BH66-BH67</f>
        <v>0</v>
      </c>
      <c r="BI89" s="36" t="n">
        <f aca="false">BI36+BI49+BI65+BI66-BI67</f>
        <v>0</v>
      </c>
      <c r="BJ89" s="36" t="n">
        <f aca="false">BJ36+BJ49+BJ65+BJ66-BJ67</f>
        <v>0</v>
      </c>
      <c r="BK89" s="36" t="n">
        <f aca="false">BK36+BK49+BK65+BK66-BK67</f>
        <v>0</v>
      </c>
      <c r="BL89" s="36" t="n">
        <f aca="false">BL36+BL49+BL65+BL66-BL67</f>
        <v>-2.61124455391837E-013</v>
      </c>
      <c r="BM89" s="36" t="n">
        <f aca="false">BM36+BM49+BM65+BM66-BM67</f>
        <v>0</v>
      </c>
      <c r="BN89" s="36" t="n">
        <f aca="false">BN36+BN49+BN65+BN66-BN67</f>
        <v>0</v>
      </c>
      <c r="BO89" s="36" t="n">
        <f aca="false">BO36+BO49+BO65+BO66-BO67</f>
        <v>0</v>
      </c>
      <c r="BP89" s="36" t="n">
        <f aca="false">BP36+BP49+BP65+BP66-BP67</f>
        <v>0</v>
      </c>
      <c r="BQ89" s="36" t="n">
        <f aca="false">BQ36+BQ49+BQ65+BQ66-BQ67</f>
        <v>0</v>
      </c>
      <c r="BR89" s="36" t="n">
        <f aca="false">BR36+BR49+BR65+BR66-BR67</f>
        <v>0</v>
      </c>
      <c r="BS89" s="36" t="n">
        <f aca="false">BS36+BS49+BS65+BS66-BS67</f>
        <v>0</v>
      </c>
      <c r="BT89" s="36" t="n">
        <f aca="false">BT36+BT49+BT65+BT66-BT67</f>
        <v>0</v>
      </c>
      <c r="BU89" s="36" t="n">
        <f aca="false">BU36+BU49+BU65+BU66-BU67</f>
        <v>0</v>
      </c>
      <c r="BV89" s="36" t="n">
        <f aca="false">BV36+BV49+BV65+BV66-BV67</f>
        <v>0</v>
      </c>
      <c r="BW89" s="35"/>
      <c r="BX89" s="35"/>
      <c r="BY89" s="35"/>
      <c r="BZ89" s="35"/>
      <c r="CA89" s="35"/>
      <c r="CB89" s="35"/>
      <c r="CC89" s="35"/>
      <c r="CD89" s="35"/>
      <c r="CE89" s="35"/>
      <c r="CF89" s="35"/>
    </row>
    <row r="90" s="37" customFormat="true" ht="15" hidden="false" customHeight="true" outlineLevel="0" collapsed="false">
      <c r="A90" s="24" t="s">
        <v>1985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 t="s">
        <v>1986</v>
      </c>
      <c r="P90" s="24"/>
      <c r="Q90" s="24"/>
      <c r="R90" s="24"/>
      <c r="S90" s="24"/>
      <c r="T90" s="24"/>
      <c r="U90" s="24" t="n">
        <v>19</v>
      </c>
      <c r="V90" s="24" t="s">
        <v>160</v>
      </c>
      <c r="W90" s="24" t="s">
        <v>161</v>
      </c>
      <c r="X90" s="24" t="s">
        <v>162</v>
      </c>
      <c r="Y90" s="24"/>
      <c r="Z90" s="24" t="s">
        <v>746</v>
      </c>
      <c r="AA90" s="24" t="s">
        <v>1863</v>
      </c>
      <c r="AB90" s="36" t="n">
        <f aca="false">AB68+AB67-AB69</f>
        <v>0</v>
      </c>
      <c r="AC90" s="36" t="n">
        <f aca="false">AC68+AC67-AC69</f>
        <v>0</v>
      </c>
      <c r="AD90" s="36" t="n">
        <f aca="false">AD68+AD67-AD69</f>
        <v>0</v>
      </c>
      <c r="AE90" s="36" t="n">
        <f aca="false">AE68+AE67-AE69</f>
        <v>0</v>
      </c>
      <c r="AF90" s="36" t="n">
        <f aca="false">AF68+AF67-AF69</f>
        <v>0</v>
      </c>
      <c r="AG90" s="36" t="n">
        <f aca="false">AG68+AG67-AG69</f>
        <v>0</v>
      </c>
      <c r="AH90" s="36" t="n">
        <f aca="false">AH68+AH67-AH69</f>
        <v>0</v>
      </c>
      <c r="AI90" s="36" t="n">
        <f aca="false">AI68+AI67-AI69</f>
        <v>0</v>
      </c>
      <c r="AJ90" s="36" t="n">
        <f aca="false">AJ68+AJ67-AJ69</f>
        <v>0</v>
      </c>
      <c r="AK90" s="36" t="n">
        <f aca="false">AK68+AK67-AK69</f>
        <v>0</v>
      </c>
      <c r="AL90" s="36" t="n">
        <f aca="false">AL68+AL67-AL69</f>
        <v>0</v>
      </c>
      <c r="AM90" s="36" t="n">
        <f aca="false">AM68+AM67-AM69</f>
        <v>0</v>
      </c>
      <c r="AN90" s="36" t="n">
        <f aca="false">AN68+AN67-AN69</f>
        <v>0</v>
      </c>
      <c r="AO90" s="36" t="n">
        <f aca="false">AO68+AO67-AO69</f>
        <v>0</v>
      </c>
      <c r="AP90" s="36" t="n">
        <f aca="false">AP68+AP67-AP69</f>
        <v>0</v>
      </c>
      <c r="AQ90" s="36" t="n">
        <f aca="false">AQ68+AQ67-AQ69</f>
        <v>0</v>
      </c>
      <c r="AR90" s="36" t="n">
        <f aca="false">AR68+AR67-AR69</f>
        <v>0</v>
      </c>
      <c r="AS90" s="36" t="n">
        <f aca="false">AS68+AS67-AS69</f>
        <v>0</v>
      </c>
      <c r="AT90" s="36" t="n">
        <f aca="false">AT68+AT67-AT69</f>
        <v>0</v>
      </c>
      <c r="AU90" s="36" t="n">
        <f aca="false">AU68+AU67-AU69</f>
        <v>0</v>
      </c>
      <c r="AV90" s="36" t="n">
        <f aca="false">AV68+AV67-AV69</f>
        <v>0</v>
      </c>
      <c r="AW90" s="36" t="n">
        <f aca="false">AW68+AW67-AW69</f>
        <v>0</v>
      </c>
      <c r="AX90" s="36" t="n">
        <f aca="false">AX68+AX67-AX69</f>
        <v>0</v>
      </c>
      <c r="AY90" s="36" t="n">
        <f aca="false">AY68+AY67-AY69</f>
        <v>0</v>
      </c>
      <c r="AZ90" s="36" t="n">
        <f aca="false">AZ68+AZ67-AZ69</f>
        <v>0</v>
      </c>
      <c r="BA90" s="36" t="n">
        <f aca="false">BA68+BA67-BA69</f>
        <v>0</v>
      </c>
      <c r="BB90" s="36" t="n">
        <f aca="false">BB68+BB67-BB69</f>
        <v>0</v>
      </c>
      <c r="BC90" s="36" t="n">
        <f aca="false">BC68+BC67-BC69</f>
        <v>0</v>
      </c>
      <c r="BD90" s="36" t="n">
        <f aca="false">BD68+BD67-BD69</f>
        <v>0</v>
      </c>
      <c r="BE90" s="36" t="n">
        <f aca="false">BE68+BE67-BE69</f>
        <v>0</v>
      </c>
      <c r="BF90" s="36" t="n">
        <f aca="false">BF68+BF67-BF69</f>
        <v>0</v>
      </c>
      <c r="BG90" s="36" t="n">
        <f aca="false">BG68+BG67-BG69</f>
        <v>0</v>
      </c>
      <c r="BH90" s="36" t="n">
        <f aca="false">BH68+BH67-BH69</f>
        <v>0</v>
      </c>
      <c r="BI90" s="36" t="n">
        <f aca="false">BI68+BI67-BI69</f>
        <v>0</v>
      </c>
      <c r="BJ90" s="36" t="n">
        <f aca="false">BJ68+BJ67-BJ69</f>
        <v>0</v>
      </c>
      <c r="BK90" s="36" t="n">
        <f aca="false">BK68+BK67-BK69</f>
        <v>0</v>
      </c>
      <c r="BL90" s="36" t="n">
        <f aca="false">BL68+BL67-BL69</f>
        <v>0</v>
      </c>
      <c r="BM90" s="36" t="n">
        <f aca="false">BM68+BM67-BM69</f>
        <v>0</v>
      </c>
      <c r="BN90" s="36" t="n">
        <f aca="false">BN68+BN67-BN69</f>
        <v>0</v>
      </c>
      <c r="BO90" s="36" t="n">
        <f aca="false">BO68+BO67-BO69</f>
        <v>0</v>
      </c>
      <c r="BP90" s="36" t="n">
        <f aca="false">BP68+BP67-BP69</f>
        <v>0</v>
      </c>
      <c r="BQ90" s="36" t="n">
        <f aca="false">BQ68+BQ67-BQ69</f>
        <v>0</v>
      </c>
      <c r="BR90" s="36" t="n">
        <f aca="false">BR68+BR67-BR69</f>
        <v>0</v>
      </c>
      <c r="BS90" s="36" t="n">
        <f aca="false">BS68+BS67-BS69</f>
        <v>0</v>
      </c>
      <c r="BT90" s="36" t="n">
        <f aca="false">BT68+BT67-BT69</f>
        <v>0</v>
      </c>
      <c r="BU90" s="36" t="n">
        <f aca="false">BU68+BU67-BU69</f>
        <v>0</v>
      </c>
      <c r="BV90" s="36" t="n">
        <f aca="false">BV68+BV67-BV69</f>
        <v>0</v>
      </c>
      <c r="BW90" s="35"/>
      <c r="BX90" s="35"/>
      <c r="BY90" s="35"/>
      <c r="BZ90" s="35"/>
      <c r="CA90" s="35"/>
      <c r="CB90" s="35"/>
      <c r="CC90" s="35"/>
      <c r="CD90" s="35"/>
      <c r="CE90" s="35"/>
      <c r="CF90" s="35"/>
    </row>
    <row r="91" s="37" customFormat="true" ht="15" hidden="false" customHeight="true" outlineLevel="0" collapsed="false">
      <c r="A91" s="38" t="s">
        <v>1987</v>
      </c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 t="s">
        <v>1988</v>
      </c>
      <c r="P91" s="38"/>
      <c r="Q91" s="38"/>
      <c r="R91" s="38"/>
      <c r="S91" s="38"/>
      <c r="T91" s="38"/>
      <c r="U91" s="38" t="n">
        <v>8</v>
      </c>
      <c r="V91" s="38" t="s">
        <v>153</v>
      </c>
      <c r="W91" s="38"/>
      <c r="X91" s="38"/>
      <c r="Y91" s="38"/>
      <c r="Z91" s="38"/>
      <c r="AA91" s="38" t="s">
        <v>761</v>
      </c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4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41"/>
      <c r="BW91" s="11"/>
      <c r="BX91" s="11"/>
      <c r="BY91" s="11"/>
      <c r="BZ91" s="11"/>
      <c r="CA91" s="11"/>
      <c r="CB91" s="11"/>
      <c r="CC91" s="11"/>
      <c r="CD91" s="11"/>
      <c r="CE91" s="11"/>
      <c r="CF91" s="11"/>
    </row>
    <row r="92" s="42" customFormat="true" ht="15" hidden="false" customHeight="true" outlineLevel="0" collapsed="false">
      <c r="A92" s="24" t="s">
        <v>1989</v>
      </c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 t="s">
        <v>1839</v>
      </c>
      <c r="P92" s="24"/>
      <c r="Q92" s="24"/>
      <c r="R92" s="24"/>
      <c r="S92" s="24"/>
      <c r="T92" s="24"/>
      <c r="U92" s="24" t="n">
        <v>8</v>
      </c>
      <c r="V92" s="24" t="s">
        <v>160</v>
      </c>
      <c r="W92" s="24" t="s">
        <v>781</v>
      </c>
      <c r="X92" s="24" t="s">
        <v>162</v>
      </c>
      <c r="Y92" s="24"/>
      <c r="Z92" s="24" t="s">
        <v>163</v>
      </c>
      <c r="AA92" s="24" t="s">
        <v>1990</v>
      </c>
      <c r="AB92" s="35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 t="n">
        <f aca="false">(BW67)-(BW36*1+BW49*1+BW65*1+BW66*1)</f>
        <v>0</v>
      </c>
      <c r="BX92" s="36" t="n">
        <f aca="false">(BX67)-(BX36*1+BX49*1+BX65*1+BX66*1)</f>
        <v>0</v>
      </c>
      <c r="BY92" s="36" t="n">
        <f aca="false">(BY67)-(BY36*1+BY49*1+BY65*1+BY66*1)</f>
        <v>0</v>
      </c>
      <c r="BZ92" s="36" t="n">
        <f aca="false">(BZ67)-(BZ36*1+BZ49*1+BZ65*1+BZ66*1)</f>
        <v>0</v>
      </c>
      <c r="CA92" s="36" t="n">
        <f aca="false">(CA67)-(CA36*1+CA49*1+CA65*1+CA66*1)</f>
        <v>0</v>
      </c>
      <c r="CB92" s="36" t="n">
        <f aca="false">(CB67)-(CB36*1+CB49*1+CB65*1+CB66*1)</f>
        <v>0</v>
      </c>
      <c r="CC92" s="36" t="n">
        <f aca="false">(CC67)-(CC36*1+CC49*1+CC65*1+CC66*1)</f>
        <v>0</v>
      </c>
      <c r="CD92" s="36" t="n">
        <f aca="false">(CD67)-(CD36*1+CD49*1+CD65*1+CD66*1)</f>
        <v>0</v>
      </c>
      <c r="CE92" s="36" t="n">
        <f aca="false">(CE67)-(CE36*1+CE49*1+CE65*1+CE66*1)</f>
        <v>0</v>
      </c>
      <c r="CF92" s="36" t="n">
        <f aca="false">(CF67)-(CF36*1+CF49*1+CF65*1+CF66*1)</f>
        <v>0</v>
      </c>
    </row>
    <row r="93" s="42" customFormat="true" ht="15" hidden="false" customHeight="true" outlineLevel="0" collapsed="false">
      <c r="A93" s="24" t="s">
        <v>1991</v>
      </c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 t="s">
        <v>1526</v>
      </c>
      <c r="P93" s="24"/>
      <c r="Q93" s="24"/>
      <c r="R93" s="24"/>
      <c r="S93" s="24"/>
      <c r="T93" s="24"/>
      <c r="U93" s="24" t="n">
        <v>8</v>
      </c>
      <c r="V93" s="24" t="s">
        <v>160</v>
      </c>
      <c r="W93" s="24" t="s">
        <v>781</v>
      </c>
      <c r="X93" s="24" t="s">
        <v>162</v>
      </c>
      <c r="Y93" s="24"/>
      <c r="Z93" s="24" t="s">
        <v>163</v>
      </c>
      <c r="AA93" s="24" t="s">
        <v>1992</v>
      </c>
      <c r="AB93" s="35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 t="n">
        <f aca="false">(BW36)-(BW12*1+BW14*1+BW15*1+BW17*1+BW18+BW27+BW28+BW29+BW30*1+BW16*1+BW33*1+BW31*1)</f>
        <v>0</v>
      </c>
      <c r="BX93" s="36" t="n">
        <f aca="false">(BX36)-(BX12*1+BX14*1+BX15*1+BX17*1+BX18+BX27+BX28+BX29+BX30*1+BX16*1+BX33*1+BX31*1)</f>
        <v>0</v>
      </c>
      <c r="BY93" s="36" t="n">
        <f aca="false">(BY36)-(BY12*1+BY14*1+BY15*1+BY17*1+BY18+BY27+BY28+BY29+BY30*1+BY16*1+BY33*1+BY31*1)</f>
        <v>0</v>
      </c>
      <c r="BZ93" s="36" t="n">
        <f aca="false">(BZ36)-(BZ12*1+BZ14*1+BZ15*1+BZ17*1+BZ18+BZ27+BZ28+BZ29+BZ30*1+BZ16*1+BZ33*1+BZ31*1)</f>
        <v>0</v>
      </c>
      <c r="CA93" s="36" t="n">
        <f aca="false">(CA36)-(CA12*1+CA14*1+CA15*1+CA17*1+CA18+CA27+CA28+CA29+CA30*1+CA16*1+CA33*1+CA31*1)</f>
        <v>0</v>
      </c>
      <c r="CB93" s="36" t="n">
        <f aca="false">(CB36)-(CB12*1+CB14*1+CB15*1+CB17*1+CB18+CB27+CB28+CB29+CB30*1+CB16*1+CB33*1+CB31*1)</f>
        <v>0</v>
      </c>
      <c r="CC93" s="36" t="n">
        <f aca="false">(CC36)-(CC12*1+CC14*1+CC15*1+CC17*1+CC18+CC27+CC28+CC29+CC30*1+CC16*1+CC33*1+CC31*1)</f>
        <v>0</v>
      </c>
      <c r="CD93" s="36" t="n">
        <f aca="false">(CD36)-(CD12*1+CD14*1+CD15*1+CD17*1+CD18+CD27+CD28+CD29+CD30*1+CD16*1+CD33*1+CD31*1)</f>
        <v>0</v>
      </c>
      <c r="CE93" s="36" t="n">
        <f aca="false">(CE36)-(CE12*1+CE14*1+CE15*1+CE17*1+CE18+CE27+CE28+CE29+CE30*1+CE16*1+CE33*1+CE31*1)</f>
        <v>0</v>
      </c>
      <c r="CF93" s="36" t="n">
        <f aca="false">(CF36)-(CF12*1+CF14*1+CF15*1+CF17*1+CF18+CF27+CF28+CF29+CF30*1+CF16*1+CF33*1+CF31*1)</f>
        <v>0</v>
      </c>
    </row>
    <row r="94" s="42" customFormat="true" ht="15" hidden="false" customHeight="true" outlineLevel="0" collapsed="false">
      <c r="A94" s="24" t="s">
        <v>1993</v>
      </c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 t="s">
        <v>1684</v>
      </c>
      <c r="P94" s="24"/>
      <c r="Q94" s="24"/>
      <c r="R94" s="24"/>
      <c r="S94" s="24"/>
      <c r="T94" s="24"/>
      <c r="U94" s="24" t="n">
        <v>8</v>
      </c>
      <c r="V94" s="24" t="s">
        <v>160</v>
      </c>
      <c r="W94" s="24" t="s">
        <v>781</v>
      </c>
      <c r="X94" s="24" t="s">
        <v>162</v>
      </c>
      <c r="Y94" s="24"/>
      <c r="Z94" s="24" t="s">
        <v>163</v>
      </c>
      <c r="AA94" s="24" t="s">
        <v>1994</v>
      </c>
      <c r="AB94" s="35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 t="n">
        <f aca="false">(BW49)-(BW38+BW39+BW43*1+BW44+BW40*1+BW41+BW42*1)</f>
        <v>0</v>
      </c>
      <c r="BX94" s="36" t="n">
        <f aca="false">(BX49)-(BX38+BX39+BX43*1+BX44+BX40*1+BX41+BX42*1)</f>
        <v>0</v>
      </c>
      <c r="BY94" s="36" t="n">
        <f aca="false">(BY49)-(BY38+BY39+BY43*1+BY44+BY40*1+BY41+BY42*1)</f>
        <v>0</v>
      </c>
      <c r="BZ94" s="36" t="n">
        <f aca="false">(BZ49)-(BZ38+BZ39+BZ43*1+BZ44+BZ40*1+BZ41+BZ42*1)</f>
        <v>0</v>
      </c>
      <c r="CA94" s="36" t="n">
        <f aca="false">(CA49)-(CA38+CA39+CA43*1+CA44+CA40*1+CA41+CA42*1)</f>
        <v>0</v>
      </c>
      <c r="CB94" s="36" t="n">
        <f aca="false">(CB49)-(CB38+CB39+CB43*1+CB44+CB40*1+CB41+CB42*1)</f>
        <v>0</v>
      </c>
      <c r="CC94" s="36" t="n">
        <f aca="false">(CC49)-(CC38+CC39+CC43*1+CC44+CC40*1+CC41+CC42*1)</f>
        <v>0</v>
      </c>
      <c r="CD94" s="36" t="n">
        <f aca="false">(CD49)-(CD38+CD39+CD43*1+CD44+CD40*1+CD41+CD42*1)</f>
        <v>0</v>
      </c>
      <c r="CE94" s="36" t="n">
        <f aca="false">(CE49)-(CE38+CE39+CE43*1+CE44+CE40*1+CE41+CE42*1)</f>
        <v>0</v>
      </c>
      <c r="CF94" s="36" t="n">
        <f aca="false">(CF49)-(CF38+CF39+CF43*1+CF44+CF40*1+CF41+CF42*1)</f>
        <v>0</v>
      </c>
    </row>
    <row r="95" s="42" customFormat="true" ht="15" hidden="false" customHeight="true" outlineLevel="0" collapsed="false">
      <c r="A95" s="24" t="s">
        <v>1995</v>
      </c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 t="s">
        <v>1801</v>
      </c>
      <c r="P95" s="24"/>
      <c r="Q95" s="24"/>
      <c r="R95" s="24"/>
      <c r="S95" s="24"/>
      <c r="T95" s="24"/>
      <c r="U95" s="24" t="n">
        <v>8</v>
      </c>
      <c r="V95" s="24" t="s">
        <v>160</v>
      </c>
      <c r="W95" s="24" t="s">
        <v>781</v>
      </c>
      <c r="X95" s="24" t="s">
        <v>162</v>
      </c>
      <c r="Y95" s="24"/>
      <c r="Z95" s="24" t="s">
        <v>163</v>
      </c>
      <c r="AA95" s="24" t="s">
        <v>1996</v>
      </c>
      <c r="AB95" s="35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2"/>
      <c r="BW95" s="36" t="n">
        <f aca="false">(BW65)-(BW52*1+BW53+BW54+BW51*1)</f>
        <v>0</v>
      </c>
      <c r="BX95" s="36" t="n">
        <f aca="false">(BX65)-(BX52*1+BX53+BX54+BX51*1)</f>
        <v>0</v>
      </c>
      <c r="BY95" s="36" t="n">
        <f aca="false">(BY65)-(BY52*1+BY53+BY54+BY51*1)</f>
        <v>0</v>
      </c>
      <c r="BZ95" s="36" t="n">
        <f aca="false">(BZ65)-(BZ52*1+BZ53+BZ54+BZ51*1)</f>
        <v>0</v>
      </c>
      <c r="CA95" s="36" t="n">
        <f aca="false">(CA65)-(CA52*1+CA53+CA54+CA51*1)</f>
        <v>0</v>
      </c>
      <c r="CB95" s="36" t="n">
        <f aca="false">(CB65)-(CB52*1+CB53+CB54+CB51*1)</f>
        <v>0</v>
      </c>
      <c r="CC95" s="36" t="n">
        <f aca="false">(CC65)-(CC52*1+CC53+CC54+CC51*1)</f>
        <v>0</v>
      </c>
      <c r="CD95" s="36" t="n">
        <f aca="false">(CD65)-(CD52*1+CD53+CD54+CD51*1)</f>
        <v>0</v>
      </c>
      <c r="CE95" s="36" t="n">
        <f aca="false">(CE65)-(CE52*1+CE53+CE54+CE51*1)</f>
        <v>0</v>
      </c>
      <c r="CF95" s="36" t="n">
        <f aca="false">(CF65)-(CF52*1+CF53+CF54+CF51*1)</f>
        <v>0</v>
      </c>
    </row>
  </sheetData>
  <sheetProtection sheet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7" ySplit="10" topLeftCell="AB11" activePane="bottomRight" state="frozen"/>
      <selection pane="topLeft" activeCell="A1" activeCellId="0" sqref="A1"/>
      <selection pane="topRight" activeCell="AB1" activeCellId="0" sqref="AB1"/>
      <selection pane="bottomLeft" activeCell="A11" activeCellId="0" sqref="A11"/>
      <selection pane="bottomRight" activeCell="AA10" activeCellId="0" sqref="AA10"/>
    </sheetView>
  </sheetViews>
  <sheetFormatPr defaultRowHeight="15" zeroHeight="false" outlineLevelRow="0" outlineLevelCol="1"/>
  <cols>
    <col collapsed="false" customWidth="true" hidden="true" outlineLevel="0" max="1" min="1" style="0" width="8.85"/>
    <col collapsed="false" customWidth="true" hidden="true" outlineLevel="1" max="14" min="2" style="0" width="8.85"/>
    <col collapsed="false" customWidth="true" hidden="true" outlineLevel="1" max="15" min="15" style="0" width="12.85"/>
    <col collapsed="false" customWidth="true" hidden="true" outlineLevel="1" max="21" min="16" style="0" width="8.85"/>
    <col collapsed="false" customWidth="true" hidden="true" outlineLevel="1" max="23" min="22" style="0" width="12.85"/>
    <col collapsed="false" customWidth="true" hidden="true" outlineLevel="1" max="26" min="24" style="0" width="8.85"/>
    <col collapsed="false" customWidth="true" hidden="false" outlineLevel="0" max="27" min="27" style="0" width="35.7"/>
    <col collapsed="false" customWidth="true" hidden="true" outlineLevel="1" max="31" min="28" style="0" width="12.85"/>
    <col collapsed="false" customWidth="true" hidden="false" outlineLevel="0" max="32" min="32" style="0" width="12.85"/>
    <col collapsed="false" customWidth="true" hidden="true" outlineLevel="1" max="36" min="33" style="0" width="12.85"/>
    <col collapsed="false" customWidth="true" hidden="false" outlineLevel="0" max="37" min="37" style="0" width="12.85"/>
    <col collapsed="false" customWidth="true" hidden="true" outlineLevel="1" max="41" min="38" style="0" width="12.85"/>
    <col collapsed="false" customWidth="true" hidden="false" outlineLevel="0" max="42" min="42" style="0" width="12.85"/>
    <col collapsed="false" customWidth="true" hidden="true" outlineLevel="1" max="46" min="43" style="0" width="12.85"/>
    <col collapsed="false" customWidth="true" hidden="false" outlineLevel="0" max="47" min="47" style="0" width="12.85"/>
    <col collapsed="false" customWidth="true" hidden="true" outlineLevel="1" max="51" min="48" style="0" width="12.85"/>
    <col collapsed="false" customWidth="true" hidden="false" outlineLevel="0" max="53" min="52" style="0" width="12.85"/>
    <col collapsed="false" customWidth="true" hidden="true" outlineLevel="1" max="56" min="54" style="1" width="12.85"/>
    <col collapsed="false" customWidth="true" hidden="false" outlineLevel="0" max="57" min="57" style="1" width="12.85"/>
    <col collapsed="false" customWidth="true" hidden="true" outlineLevel="1" max="60" min="58" style="1" width="12.85"/>
    <col collapsed="false" customWidth="true" hidden="false" outlineLevel="0" max="61" min="61" style="1" width="12.85"/>
    <col collapsed="false" customWidth="true" hidden="true" outlineLevel="1" max="64" min="62" style="1" width="12.85"/>
    <col collapsed="false" customWidth="true" hidden="false" outlineLevel="0" max="65" min="65" style="1" width="12.85"/>
    <col collapsed="false" customWidth="true" hidden="true" outlineLevel="1" max="68" min="66" style="1" width="12.85"/>
    <col collapsed="false" customWidth="true" hidden="false" outlineLevel="0" max="69" min="69" style="1" width="12.85"/>
    <col collapsed="false" customWidth="true" hidden="true" outlineLevel="1" max="72" min="70" style="1" width="12.85"/>
    <col collapsed="false" customWidth="true" hidden="false" outlineLevel="0" max="74" min="73" style="1" width="12.85"/>
    <col collapsed="false" customWidth="true" hidden="true" outlineLevel="0" max="76" min="75" style="0" width="12.85"/>
    <col collapsed="false" customWidth="true" hidden="true" outlineLevel="1" max="77" min="77" style="0" width="12.85"/>
    <col collapsed="false" customWidth="true" hidden="true" outlineLevel="0" max="78" min="78" style="0" width="12.85"/>
    <col collapsed="false" customWidth="true" hidden="true" outlineLevel="1" max="79" min="79" style="0" width="12.85"/>
    <col collapsed="false" customWidth="true" hidden="true" outlineLevel="0" max="80" min="80" style="0" width="12.85"/>
    <col collapsed="false" customWidth="true" hidden="true" outlineLevel="1" max="81" min="81" style="0" width="12.85"/>
    <col collapsed="false" customWidth="true" hidden="true" outlineLevel="0" max="82" min="82" style="0" width="12.85"/>
    <col collapsed="false" customWidth="true" hidden="true" outlineLevel="1" max="83" min="83" style="0" width="12.85"/>
    <col collapsed="false" customWidth="true" hidden="true" outlineLevel="0" max="84" min="84" style="0" width="12.85"/>
    <col collapsed="false" customWidth="true" hidden="false" outlineLevel="0" max="1025" min="85" style="0" width="8.85"/>
  </cols>
  <sheetData>
    <row r="1" customFormat="false" ht="15" hidden="true" customHeight="true" outlineLevel="0" collapsed="false"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customFormat="false" ht="15" hidden="true" customHeight="true" outlineLevel="0" collapsed="false"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customFormat="false" ht="15" hidden="true" customHeight="true" outlineLevel="0" collapsed="false">
      <c r="AF3" s="0" t="s">
        <v>149</v>
      </c>
      <c r="AH3" s="0" t="s">
        <v>0</v>
      </c>
      <c r="AK3" s="0" t="s">
        <v>137</v>
      </c>
      <c r="AQ3" s="0" t="s">
        <v>142</v>
      </c>
      <c r="AR3" s="0" t="s">
        <v>143</v>
      </c>
      <c r="AS3" s="0" t="s">
        <v>144</v>
      </c>
      <c r="AT3" s="0" t="s">
        <v>3</v>
      </c>
      <c r="AU3" s="0" t="s">
        <v>3</v>
      </c>
      <c r="BB3" s="2"/>
      <c r="BC3" s="2"/>
      <c r="BD3" s="2"/>
      <c r="BE3" s="2"/>
      <c r="BF3" s="2"/>
      <c r="BG3" s="2"/>
      <c r="BH3" s="2" t="s">
        <v>139</v>
      </c>
      <c r="BI3" s="2"/>
      <c r="BJ3" s="2"/>
      <c r="BK3" s="2"/>
      <c r="BL3" s="2"/>
      <c r="BM3" s="2"/>
      <c r="BN3" s="2" t="s">
        <v>142</v>
      </c>
      <c r="BO3" s="2" t="s">
        <v>143</v>
      </c>
      <c r="BP3" s="2" t="s">
        <v>144</v>
      </c>
      <c r="BQ3" s="2" t="s">
        <v>3</v>
      </c>
      <c r="BR3" s="2"/>
      <c r="BS3" s="2"/>
      <c r="BT3" s="2"/>
      <c r="BU3" s="2"/>
      <c r="BV3" s="2"/>
    </row>
    <row r="4" customFormat="false" ht="15" hidden="true" customHeight="true" outlineLevel="0" collapsed="false"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customFormat="false" ht="15" hidden="true" customHeight="true" outlineLevel="0" collapsed="false">
      <c r="AB5" s="4" t="s">
        <v>5</v>
      </c>
      <c r="AC5" s="4" t="s">
        <v>6</v>
      </c>
      <c r="AD5" s="4" t="s">
        <v>7</v>
      </c>
      <c r="AE5" s="4" t="s">
        <v>8</v>
      </c>
      <c r="AF5" s="4" t="s">
        <v>5</v>
      </c>
      <c r="AG5" s="4" t="s">
        <v>9</v>
      </c>
      <c r="AH5" s="4" t="s">
        <v>10</v>
      </c>
      <c r="AI5" s="4" t="s">
        <v>11</v>
      </c>
      <c r="AJ5" s="4" t="s">
        <v>12</v>
      </c>
      <c r="AK5" s="4" t="s">
        <v>9</v>
      </c>
      <c r="AL5" s="4" t="s">
        <v>13</v>
      </c>
      <c r="AM5" s="4" t="s">
        <v>14</v>
      </c>
      <c r="AN5" s="4" t="s">
        <v>15</v>
      </c>
      <c r="AO5" s="4" t="s">
        <v>16</v>
      </c>
      <c r="AP5" s="4" t="s">
        <v>13</v>
      </c>
      <c r="AQ5" s="4" t="s">
        <v>17</v>
      </c>
      <c r="AR5" s="4" t="s">
        <v>18</v>
      </c>
      <c r="AS5" s="4" t="s">
        <v>19</v>
      </c>
      <c r="AT5" s="4" t="s">
        <v>20</v>
      </c>
      <c r="AU5" s="4" t="s">
        <v>17</v>
      </c>
      <c r="AV5" s="4" t="s">
        <v>21</v>
      </c>
      <c r="AW5" s="4" t="s">
        <v>22</v>
      </c>
      <c r="AX5" s="4" t="s">
        <v>23</v>
      </c>
      <c r="AY5" s="4" t="s">
        <v>24</v>
      </c>
      <c r="AZ5" s="4" t="s">
        <v>21</v>
      </c>
      <c r="BA5" s="5" t="s">
        <v>25</v>
      </c>
      <c r="BB5" s="6" t="s">
        <v>5</v>
      </c>
      <c r="BC5" s="6" t="s">
        <v>5</v>
      </c>
      <c r="BD5" s="6" t="s">
        <v>5</v>
      </c>
      <c r="BE5" s="6" t="s">
        <v>5</v>
      </c>
      <c r="BF5" s="6" t="s">
        <v>9</v>
      </c>
      <c r="BG5" s="6" t="s">
        <v>9</v>
      </c>
      <c r="BH5" s="6" t="s">
        <v>9</v>
      </c>
      <c r="BI5" s="6" t="s">
        <v>9</v>
      </c>
      <c r="BJ5" s="6" t="s">
        <v>13</v>
      </c>
      <c r="BK5" s="6" t="s">
        <v>13</v>
      </c>
      <c r="BL5" s="6" t="s">
        <v>13</v>
      </c>
      <c r="BM5" s="6" t="s">
        <v>13</v>
      </c>
      <c r="BN5" s="6" t="s">
        <v>17</v>
      </c>
      <c r="BO5" s="6" t="s">
        <v>17</v>
      </c>
      <c r="BP5" s="6" t="s">
        <v>17</v>
      </c>
      <c r="BQ5" s="6" t="s">
        <v>17</v>
      </c>
      <c r="BR5" s="6" t="s">
        <v>21</v>
      </c>
      <c r="BS5" s="6" t="s">
        <v>21</v>
      </c>
      <c r="BT5" s="6" t="s">
        <v>21</v>
      </c>
      <c r="BU5" s="6" t="s">
        <v>21</v>
      </c>
      <c r="BV5" s="7" t="s">
        <v>25</v>
      </c>
      <c r="BW5" s="4" t="s">
        <v>5</v>
      </c>
      <c r="BX5" s="4" t="s">
        <v>7</v>
      </c>
      <c r="BY5" s="4" t="s">
        <v>9</v>
      </c>
      <c r="BZ5" s="4" t="s">
        <v>11</v>
      </c>
      <c r="CA5" s="4" t="s">
        <v>13</v>
      </c>
      <c r="CB5" s="4" t="s">
        <v>15</v>
      </c>
      <c r="CC5" s="4" t="s">
        <v>17</v>
      </c>
      <c r="CD5" s="4" t="s">
        <v>19</v>
      </c>
      <c r="CE5" s="4" t="s">
        <v>21</v>
      </c>
      <c r="CF5" s="4" t="s">
        <v>23</v>
      </c>
    </row>
    <row r="6" customFormat="false" ht="15" hidden="true" customHeight="true" outlineLevel="0" collapsed="false">
      <c r="AB6" s="4" t="s">
        <v>26</v>
      </c>
      <c r="AC6" s="4" t="s">
        <v>26</v>
      </c>
      <c r="AD6" s="4" t="s">
        <v>26</v>
      </c>
      <c r="AE6" s="4" t="s">
        <v>26</v>
      </c>
      <c r="AF6" s="0" t="s">
        <v>27</v>
      </c>
      <c r="AG6" s="4" t="s">
        <v>26</v>
      </c>
      <c r="AH6" s="4" t="s">
        <v>26</v>
      </c>
      <c r="AI6" s="4" t="s">
        <v>26</v>
      </c>
      <c r="AJ6" s="4" t="s">
        <v>26</v>
      </c>
      <c r="AK6" s="0" t="s">
        <v>27</v>
      </c>
      <c r="AL6" s="4" t="s">
        <v>26</v>
      </c>
      <c r="AM6" s="4" t="s">
        <v>26</v>
      </c>
      <c r="AN6" s="4" t="s">
        <v>26</v>
      </c>
      <c r="AO6" s="4" t="s">
        <v>26</v>
      </c>
      <c r="AP6" s="0" t="s">
        <v>27</v>
      </c>
      <c r="AQ6" s="4" t="s">
        <v>26</v>
      </c>
      <c r="AR6" s="4" t="s">
        <v>26</v>
      </c>
      <c r="AS6" s="4" t="s">
        <v>26</v>
      </c>
      <c r="AT6" s="4" t="s">
        <v>26</v>
      </c>
      <c r="AU6" s="0" t="s">
        <v>27</v>
      </c>
      <c r="AV6" s="4" t="s">
        <v>26</v>
      </c>
      <c r="AW6" s="4" t="s">
        <v>26</v>
      </c>
      <c r="AX6" s="4" t="s">
        <v>26</v>
      </c>
      <c r="AY6" s="4" t="s">
        <v>26</v>
      </c>
      <c r="AZ6" s="0" t="s">
        <v>27</v>
      </c>
      <c r="BA6" s="5" t="s">
        <v>26</v>
      </c>
      <c r="BB6" s="2" t="s">
        <v>28</v>
      </c>
      <c r="BC6" s="2" t="s">
        <v>28</v>
      </c>
      <c r="BD6" s="2" t="s">
        <v>28</v>
      </c>
      <c r="BE6" s="2" t="s">
        <v>28</v>
      </c>
      <c r="BF6" s="2" t="s">
        <v>28</v>
      </c>
      <c r="BG6" s="2" t="s">
        <v>28</v>
      </c>
      <c r="BH6" s="2" t="s">
        <v>28</v>
      </c>
      <c r="BI6" s="2" t="s">
        <v>28</v>
      </c>
      <c r="BJ6" s="2" t="s">
        <v>28</v>
      </c>
      <c r="BK6" s="2" t="s">
        <v>28</v>
      </c>
      <c r="BL6" s="2" t="s">
        <v>28</v>
      </c>
      <c r="BM6" s="2" t="s">
        <v>28</v>
      </c>
      <c r="BN6" s="2" t="s">
        <v>28</v>
      </c>
      <c r="BO6" s="2" t="s">
        <v>28</v>
      </c>
      <c r="BP6" s="2" t="s">
        <v>28</v>
      </c>
      <c r="BQ6" s="2" t="s">
        <v>28</v>
      </c>
      <c r="BR6" s="2" t="s">
        <v>28</v>
      </c>
      <c r="BS6" s="2" t="s">
        <v>28</v>
      </c>
      <c r="BT6" s="2" t="s">
        <v>28</v>
      </c>
      <c r="BU6" s="2" t="s">
        <v>28</v>
      </c>
      <c r="BV6" s="2" t="s">
        <v>28</v>
      </c>
      <c r="BW6" s="0" t="s">
        <v>29</v>
      </c>
      <c r="BX6" s="0" t="s">
        <v>29</v>
      </c>
      <c r="BY6" s="0" t="s">
        <v>29</v>
      </c>
      <c r="BZ6" s="0" t="s">
        <v>29</v>
      </c>
      <c r="CA6" s="0" t="s">
        <v>29</v>
      </c>
      <c r="CB6" s="0" t="s">
        <v>29</v>
      </c>
      <c r="CC6" s="0" t="s">
        <v>29</v>
      </c>
      <c r="CD6" s="0" t="s">
        <v>29</v>
      </c>
      <c r="CE6" s="0" t="s">
        <v>29</v>
      </c>
      <c r="CF6" s="0" t="s">
        <v>29</v>
      </c>
    </row>
    <row r="7" customFormat="false" ht="15" hidden="true" customHeight="true" outlineLevel="0" collapsed="false">
      <c r="AB7" s="4" t="n">
        <v>3073</v>
      </c>
      <c r="AC7" s="4" t="n">
        <v>3074</v>
      </c>
      <c r="AD7" s="4" t="n">
        <v>3075</v>
      </c>
      <c r="AE7" s="4" t="n">
        <v>3076</v>
      </c>
      <c r="AF7" s="0" t="n">
        <v>1019</v>
      </c>
      <c r="AG7" s="4" t="n">
        <v>3077</v>
      </c>
      <c r="AH7" s="4" t="n">
        <v>3078</v>
      </c>
      <c r="AI7" s="4" t="n">
        <v>3079</v>
      </c>
      <c r="AJ7" s="4" t="n">
        <v>3080</v>
      </c>
      <c r="AK7" s="0" t="n">
        <v>1020</v>
      </c>
      <c r="AL7" s="4" t="n">
        <v>3081</v>
      </c>
      <c r="AM7" s="4" t="n">
        <v>3082</v>
      </c>
      <c r="AN7" s="4" t="n">
        <v>3083</v>
      </c>
      <c r="AO7" s="4" t="n">
        <v>3084</v>
      </c>
      <c r="AP7" s="0" t="n">
        <v>1021</v>
      </c>
      <c r="AQ7" s="4" t="n">
        <v>3085</v>
      </c>
      <c r="AR7" s="4" t="n">
        <v>3086</v>
      </c>
      <c r="AS7" s="4" t="n">
        <v>3087</v>
      </c>
      <c r="AT7" s="4" t="n">
        <v>3088</v>
      </c>
      <c r="AU7" s="0" t="n">
        <v>1022</v>
      </c>
      <c r="AV7" s="4" t="n">
        <v>3089</v>
      </c>
      <c r="AW7" s="4" t="n">
        <v>3090</v>
      </c>
      <c r="AX7" s="4" t="n">
        <v>3091</v>
      </c>
      <c r="AY7" s="4" t="n">
        <v>3092</v>
      </c>
      <c r="AZ7" s="0" t="n">
        <v>1023</v>
      </c>
      <c r="BA7" s="5" t="n">
        <v>3093</v>
      </c>
      <c r="BB7" s="2" t="n">
        <v>4073</v>
      </c>
      <c r="BC7" s="2" t="n">
        <v>4074</v>
      </c>
      <c r="BD7" s="2" t="n">
        <v>4075</v>
      </c>
      <c r="BE7" s="2" t="n">
        <v>4076</v>
      </c>
      <c r="BF7" s="2" t="n">
        <v>4077</v>
      </c>
      <c r="BG7" s="2" t="n">
        <v>4078</v>
      </c>
      <c r="BH7" s="2" t="n">
        <v>4079</v>
      </c>
      <c r="BI7" s="2" t="n">
        <v>4080</v>
      </c>
      <c r="BJ7" s="2" t="n">
        <v>4081</v>
      </c>
      <c r="BK7" s="2" t="n">
        <v>4082</v>
      </c>
      <c r="BL7" s="2" t="n">
        <v>4083</v>
      </c>
      <c r="BM7" s="2" t="n">
        <v>4084</v>
      </c>
      <c r="BN7" s="2" t="n">
        <v>4085</v>
      </c>
      <c r="BO7" s="2" t="n">
        <v>4086</v>
      </c>
      <c r="BP7" s="2" t="n">
        <v>4087</v>
      </c>
      <c r="BQ7" s="2" t="n">
        <v>4088</v>
      </c>
      <c r="BR7" s="2" t="n">
        <v>4089</v>
      </c>
      <c r="BS7" s="2" t="n">
        <v>4090</v>
      </c>
      <c r="BT7" s="2" t="n">
        <v>4091</v>
      </c>
      <c r="BU7" s="2" t="n">
        <v>4092</v>
      </c>
      <c r="BV7" s="2" t="n">
        <v>4093</v>
      </c>
      <c r="BW7" s="0" t="n">
        <v>2035</v>
      </c>
      <c r="BX7" s="0" t="n">
        <v>2038</v>
      </c>
      <c r="BY7" s="0" t="n">
        <v>2039</v>
      </c>
      <c r="BZ7" s="0" t="n">
        <v>2040</v>
      </c>
      <c r="CA7" s="0" t="n">
        <v>2041</v>
      </c>
      <c r="CB7" s="0" t="n">
        <v>2042</v>
      </c>
      <c r="CC7" s="0" t="n">
        <v>2043</v>
      </c>
      <c r="CD7" s="0" t="n">
        <v>2044</v>
      </c>
      <c r="CE7" s="0" t="n">
        <v>2045</v>
      </c>
      <c r="CF7" s="0" t="n">
        <v>2046</v>
      </c>
    </row>
    <row r="8" customFormat="false" ht="15" hidden="false" customHeight="true" outlineLevel="0" collapsed="false">
      <c r="A8" s="8" t="s">
        <v>30</v>
      </c>
      <c r="B8" s="8" t="s">
        <v>31</v>
      </c>
      <c r="C8" s="8" t="s">
        <v>32</v>
      </c>
      <c r="D8" s="8" t="s">
        <v>1997</v>
      </c>
      <c r="E8" s="8" t="s">
        <v>1998</v>
      </c>
      <c r="F8" s="8" t="s">
        <v>1999</v>
      </c>
      <c r="H8" s="8" t="s">
        <v>36</v>
      </c>
      <c r="J8" s="8" t="s">
        <v>37</v>
      </c>
      <c r="L8" s="8" t="s">
        <v>38</v>
      </c>
      <c r="M8" s="8" t="s">
        <v>39</v>
      </c>
      <c r="N8" s="8" t="s">
        <v>40</v>
      </c>
      <c r="O8" s="8" t="s">
        <v>41</v>
      </c>
      <c r="P8" s="8" t="s">
        <v>42</v>
      </c>
      <c r="Q8" s="8" t="s">
        <v>43</v>
      </c>
      <c r="R8" s="8" t="s">
        <v>44</v>
      </c>
      <c r="S8" s="8" t="s">
        <v>45</v>
      </c>
      <c r="T8" s="8" t="s">
        <v>46</v>
      </c>
      <c r="U8" s="8" t="s">
        <v>47</v>
      </c>
      <c r="V8" s="8" t="s">
        <v>48</v>
      </c>
      <c r="W8" s="8" t="s">
        <v>49</v>
      </c>
      <c r="X8" s="8" t="s">
        <v>50</v>
      </c>
      <c r="Y8" s="8" t="s">
        <v>51</v>
      </c>
      <c r="Z8" s="8" t="s">
        <v>52</v>
      </c>
      <c r="AA8" s="8" t="s">
        <v>53</v>
      </c>
      <c r="AB8" s="5" t="s">
        <v>54</v>
      </c>
      <c r="AC8" s="5" t="s">
        <v>55</v>
      </c>
      <c r="AD8" s="5" t="s">
        <v>56</v>
      </c>
      <c r="AE8" s="5" t="s">
        <v>57</v>
      </c>
      <c r="AF8" s="5" t="s">
        <v>58</v>
      </c>
      <c r="AG8" s="5" t="s">
        <v>59</v>
      </c>
      <c r="AH8" s="5" t="s">
        <v>60</v>
      </c>
      <c r="AI8" s="5" t="s">
        <v>61</v>
      </c>
      <c r="AJ8" s="5" t="s">
        <v>62</v>
      </c>
      <c r="AK8" s="5" t="s">
        <v>63</v>
      </c>
      <c r="AL8" s="5" t="s">
        <v>64</v>
      </c>
      <c r="AM8" s="5" t="s">
        <v>65</v>
      </c>
      <c r="AN8" s="5" t="s">
        <v>66</v>
      </c>
      <c r="AO8" s="5" t="s">
        <v>67</v>
      </c>
      <c r="AP8" s="5" t="s">
        <v>68</v>
      </c>
      <c r="AQ8" s="5" t="s">
        <v>69</v>
      </c>
      <c r="AR8" s="5" t="s">
        <v>70</v>
      </c>
      <c r="AS8" s="5" t="s">
        <v>71</v>
      </c>
      <c r="AT8" s="5" t="s">
        <v>72</v>
      </c>
      <c r="AU8" s="5" t="s">
        <v>73</v>
      </c>
      <c r="AV8" s="5" t="s">
        <v>74</v>
      </c>
      <c r="AW8" s="5" t="s">
        <v>75</v>
      </c>
      <c r="AX8" s="5" t="s">
        <v>76</v>
      </c>
      <c r="AY8" s="5" t="s">
        <v>77</v>
      </c>
      <c r="AZ8" s="5" t="s">
        <v>78</v>
      </c>
      <c r="BA8" s="5" t="s">
        <v>79</v>
      </c>
      <c r="BB8" s="7" t="s">
        <v>80</v>
      </c>
      <c r="BC8" s="7" t="s">
        <v>81</v>
      </c>
      <c r="BD8" s="7" t="s">
        <v>82</v>
      </c>
      <c r="BE8" s="7" t="s">
        <v>83</v>
      </c>
      <c r="BF8" s="7" t="s">
        <v>84</v>
      </c>
      <c r="BG8" s="7" t="s">
        <v>85</v>
      </c>
      <c r="BH8" s="7" t="s">
        <v>86</v>
      </c>
      <c r="BI8" s="7" t="s">
        <v>87</v>
      </c>
      <c r="BJ8" s="7" t="s">
        <v>88</v>
      </c>
      <c r="BK8" s="7" t="s">
        <v>89</v>
      </c>
      <c r="BL8" s="7" t="s">
        <v>90</v>
      </c>
      <c r="BM8" s="7" t="s">
        <v>91</v>
      </c>
      <c r="BN8" s="7" t="s">
        <v>92</v>
      </c>
      <c r="BO8" s="7" t="s">
        <v>93</v>
      </c>
      <c r="BP8" s="7" t="s">
        <v>94</v>
      </c>
      <c r="BQ8" s="7" t="s">
        <v>95</v>
      </c>
      <c r="BR8" s="7" t="s">
        <v>96</v>
      </c>
      <c r="BS8" s="7" t="s">
        <v>97</v>
      </c>
      <c r="BT8" s="7" t="s">
        <v>98</v>
      </c>
      <c r="BU8" s="7" t="s">
        <v>99</v>
      </c>
      <c r="BV8" s="7" t="s">
        <v>100</v>
      </c>
      <c r="BW8" s="5" t="s">
        <v>101</v>
      </c>
      <c r="BX8" s="5" t="s">
        <v>102</v>
      </c>
      <c r="BY8" s="5" t="s">
        <v>103</v>
      </c>
      <c r="BZ8" s="5" t="s">
        <v>104</v>
      </c>
      <c r="CA8" s="5" t="s">
        <v>105</v>
      </c>
      <c r="CB8" s="5" t="s">
        <v>106</v>
      </c>
      <c r="CC8" s="5" t="s">
        <v>107</v>
      </c>
      <c r="CD8" s="5" t="s">
        <v>108</v>
      </c>
      <c r="CE8" s="5" t="s">
        <v>109</v>
      </c>
      <c r="CF8" s="5" t="s">
        <v>110</v>
      </c>
    </row>
    <row r="9" customFormat="false" ht="15" hidden="false" customHeight="true" outlineLevel="0" collapsed="false">
      <c r="AA9" s="8" t="s">
        <v>111</v>
      </c>
      <c r="AB9" s="5" t="s">
        <v>112</v>
      </c>
      <c r="AC9" s="5" t="s">
        <v>113</v>
      </c>
      <c r="AD9" s="5" t="s">
        <v>114</v>
      </c>
      <c r="AE9" s="5" t="s">
        <v>115</v>
      </c>
      <c r="AF9" s="5" t="s">
        <v>115</v>
      </c>
      <c r="AG9" s="5" t="s">
        <v>116</v>
      </c>
      <c r="AH9" s="5" t="s">
        <v>117</v>
      </c>
      <c r="AI9" s="5" t="s">
        <v>118</v>
      </c>
      <c r="AJ9" s="5" t="s">
        <v>119</v>
      </c>
      <c r="AK9" s="5" t="s">
        <v>119</v>
      </c>
      <c r="AL9" s="5" t="s">
        <v>120</v>
      </c>
      <c r="AM9" s="5" t="s">
        <v>121</v>
      </c>
      <c r="AN9" s="5" t="s">
        <v>122</v>
      </c>
      <c r="AO9" s="5" t="s">
        <v>123</v>
      </c>
      <c r="AP9" s="5" t="s">
        <v>123</v>
      </c>
      <c r="AQ9" s="5" t="s">
        <v>124</v>
      </c>
      <c r="AR9" s="5" t="s">
        <v>125</v>
      </c>
      <c r="AS9" s="5" t="s">
        <v>126</v>
      </c>
      <c r="AT9" s="5" t="s">
        <v>127</v>
      </c>
      <c r="AU9" s="5" t="s">
        <v>127</v>
      </c>
      <c r="AV9" s="5" t="s">
        <v>128</v>
      </c>
      <c r="AW9" s="5" t="s">
        <v>129</v>
      </c>
      <c r="AX9" s="5" t="s">
        <v>130</v>
      </c>
      <c r="AY9" s="5" t="s">
        <v>131</v>
      </c>
      <c r="AZ9" s="5" t="s">
        <v>131</v>
      </c>
      <c r="BA9" s="5" t="s">
        <v>132</v>
      </c>
      <c r="BB9" s="7" t="s">
        <v>112</v>
      </c>
      <c r="BC9" s="7" t="s">
        <v>113</v>
      </c>
      <c r="BD9" s="7" t="s">
        <v>114</v>
      </c>
      <c r="BE9" s="7" t="s">
        <v>115</v>
      </c>
      <c r="BF9" s="7" t="s">
        <v>116</v>
      </c>
      <c r="BG9" s="7" t="s">
        <v>117</v>
      </c>
      <c r="BH9" s="7" t="s">
        <v>118</v>
      </c>
      <c r="BI9" s="7" t="s">
        <v>119</v>
      </c>
      <c r="BJ9" s="7" t="s">
        <v>120</v>
      </c>
      <c r="BK9" s="7" t="s">
        <v>121</v>
      </c>
      <c r="BL9" s="7" t="s">
        <v>122</v>
      </c>
      <c r="BM9" s="7" t="s">
        <v>123</v>
      </c>
      <c r="BN9" s="7" t="s">
        <v>124</v>
      </c>
      <c r="BO9" s="7" t="s">
        <v>125</v>
      </c>
      <c r="BP9" s="7" t="s">
        <v>126</v>
      </c>
      <c r="BQ9" s="7" t="s">
        <v>127</v>
      </c>
      <c r="BR9" s="7" t="s">
        <v>128</v>
      </c>
      <c r="BS9" s="7" t="s">
        <v>129</v>
      </c>
      <c r="BT9" s="7" t="s">
        <v>130</v>
      </c>
      <c r="BU9" s="7" t="s">
        <v>131</v>
      </c>
      <c r="BV9" s="7" t="s">
        <v>132</v>
      </c>
      <c r="BW9" s="5" t="s">
        <v>113</v>
      </c>
      <c r="BX9" s="5" t="s">
        <v>115</v>
      </c>
      <c r="BY9" s="5" t="s">
        <v>117</v>
      </c>
      <c r="BZ9" s="5" t="s">
        <v>119</v>
      </c>
      <c r="CA9" s="5" t="s">
        <v>121</v>
      </c>
      <c r="CB9" s="5" t="s">
        <v>123</v>
      </c>
      <c r="CC9" s="5" t="s">
        <v>125</v>
      </c>
      <c r="CD9" s="5" t="s">
        <v>127</v>
      </c>
      <c r="CE9" s="5" t="s">
        <v>129</v>
      </c>
      <c r="CF9" s="5" t="s">
        <v>131</v>
      </c>
    </row>
    <row r="10" customFormat="false" ht="15" hidden="false" customHeight="true" outlineLevel="0" collapsed="false">
      <c r="AA10" s="8" t="s">
        <v>133</v>
      </c>
      <c r="AB10" s="5" t="s">
        <v>134</v>
      </c>
      <c r="AC10" s="5" t="s">
        <v>135</v>
      </c>
      <c r="AD10" s="5" t="s">
        <v>136</v>
      </c>
      <c r="AE10" s="5" t="s">
        <v>149</v>
      </c>
      <c r="AF10" s="5" t="s">
        <v>149</v>
      </c>
      <c r="AG10" s="5" t="s">
        <v>138</v>
      </c>
      <c r="AH10" s="5" t="s">
        <v>140</v>
      </c>
      <c r="AI10" s="5" t="s">
        <v>139</v>
      </c>
      <c r="AJ10" s="5" t="s">
        <v>137</v>
      </c>
      <c r="AK10" s="5" t="s">
        <v>137</v>
      </c>
      <c r="AL10" s="5" t="s">
        <v>1</v>
      </c>
      <c r="AM10" s="5" t="s">
        <v>140</v>
      </c>
      <c r="AN10" s="5" t="s">
        <v>141</v>
      </c>
      <c r="AO10" s="5" t="s">
        <v>2</v>
      </c>
      <c r="AP10" s="5" t="s">
        <v>2</v>
      </c>
      <c r="AQ10" s="5" t="s">
        <v>145</v>
      </c>
      <c r="AR10" s="5" t="s">
        <v>146</v>
      </c>
      <c r="AS10" s="5" t="s">
        <v>147</v>
      </c>
      <c r="AT10" s="5" t="s">
        <v>4</v>
      </c>
      <c r="AU10" s="5" t="s">
        <v>4</v>
      </c>
      <c r="AV10" s="5" t="s">
        <v>145</v>
      </c>
      <c r="AW10" s="5" t="s">
        <v>146</v>
      </c>
      <c r="AX10" s="5" t="s">
        <v>147</v>
      </c>
      <c r="AY10" s="5" t="s">
        <v>4</v>
      </c>
      <c r="AZ10" s="5" t="s">
        <v>4</v>
      </c>
      <c r="BA10" s="5" t="s">
        <v>148</v>
      </c>
      <c r="BB10" s="7" t="s">
        <v>134</v>
      </c>
      <c r="BC10" s="7" t="s">
        <v>135</v>
      </c>
      <c r="BD10" s="7" t="s">
        <v>136</v>
      </c>
      <c r="BE10" s="7" t="s">
        <v>149</v>
      </c>
      <c r="BF10" s="7" t="s">
        <v>138</v>
      </c>
      <c r="BG10" s="7" t="s">
        <v>0</v>
      </c>
      <c r="BH10" s="7" t="s">
        <v>141</v>
      </c>
      <c r="BI10" s="7" t="s">
        <v>137</v>
      </c>
      <c r="BJ10" s="7" t="s">
        <v>1</v>
      </c>
      <c r="BK10" s="7" t="s">
        <v>140</v>
      </c>
      <c r="BL10" s="7" t="s">
        <v>141</v>
      </c>
      <c r="BM10" s="7" t="s">
        <v>2</v>
      </c>
      <c r="BN10" s="7" t="s">
        <v>145</v>
      </c>
      <c r="BO10" s="7" t="s">
        <v>146</v>
      </c>
      <c r="BP10" s="7" t="s">
        <v>147</v>
      </c>
      <c r="BQ10" s="7" t="s">
        <v>4</v>
      </c>
      <c r="BR10" s="7" t="s">
        <v>145</v>
      </c>
      <c r="BS10" s="7" t="s">
        <v>146</v>
      </c>
      <c r="BT10" s="7" t="s">
        <v>147</v>
      </c>
      <c r="BU10" s="7" t="s">
        <v>4</v>
      </c>
      <c r="BV10" s="7" t="s">
        <v>148</v>
      </c>
      <c r="BW10" s="5" t="s">
        <v>135</v>
      </c>
      <c r="BX10" s="5" t="s">
        <v>149</v>
      </c>
      <c r="BY10" s="5" t="s">
        <v>0</v>
      </c>
      <c r="BZ10" s="5" t="s">
        <v>137</v>
      </c>
      <c r="CA10" s="5" t="s">
        <v>140</v>
      </c>
      <c r="CB10" s="5" t="s">
        <v>2</v>
      </c>
      <c r="CC10" s="5" t="s">
        <v>143</v>
      </c>
      <c r="CD10" s="5" t="s">
        <v>3</v>
      </c>
      <c r="CE10" s="5" t="s">
        <v>146</v>
      </c>
      <c r="CF10" s="5" t="s">
        <v>4</v>
      </c>
    </row>
    <row r="11" customFormat="false" ht="15" hidden="false" customHeight="true" outlineLevel="0" collapsed="false">
      <c r="A11" s="9" t="s">
        <v>2000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s">
        <v>2001</v>
      </c>
      <c r="P11" s="9"/>
      <c r="Q11" s="9"/>
      <c r="R11" s="9"/>
      <c r="S11" s="9"/>
      <c r="T11" s="9" t="s">
        <v>1469</v>
      </c>
      <c r="U11" s="9"/>
      <c r="V11" s="9" t="s">
        <v>153</v>
      </c>
      <c r="W11" s="9"/>
      <c r="X11" s="9"/>
      <c r="Y11" s="9"/>
      <c r="Z11" s="9"/>
      <c r="AA11" s="9" t="s">
        <v>919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B11" s="10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2"/>
      <c r="BW11" s="10"/>
      <c r="BX11" s="10"/>
      <c r="BY11" s="10"/>
      <c r="BZ11" s="10"/>
      <c r="CA11" s="10"/>
      <c r="CB11" s="10"/>
      <c r="CC11" s="10"/>
      <c r="CD11" s="10"/>
      <c r="CE11" s="10"/>
      <c r="CF11" s="10"/>
    </row>
    <row r="12" customFormat="false" ht="15" hidden="false" customHeight="true" outlineLevel="0" collapsed="false">
      <c r="A12" s="12" t="s">
        <v>2002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 t="s">
        <v>2003</v>
      </c>
      <c r="P12" s="12"/>
      <c r="Q12" s="12"/>
      <c r="R12" s="12"/>
      <c r="S12" s="12"/>
      <c r="T12" s="12" t="s">
        <v>1469</v>
      </c>
      <c r="U12" s="12"/>
      <c r="V12" s="12" t="s">
        <v>160</v>
      </c>
      <c r="W12" s="12" t="s">
        <v>781</v>
      </c>
      <c r="X12" s="12" t="s">
        <v>162</v>
      </c>
      <c r="Y12" s="12"/>
      <c r="Z12" s="12" t="s">
        <v>163</v>
      </c>
      <c r="AA12" s="12" t="s">
        <v>2004</v>
      </c>
      <c r="AB12" s="14" t="n">
        <v>934.467</v>
      </c>
      <c r="AC12" s="14" t="n">
        <v>1010.72</v>
      </c>
      <c r="AD12" s="14" t="n">
        <v>1050.444</v>
      </c>
      <c r="AE12" s="14" t="n">
        <v>1088.685</v>
      </c>
      <c r="AF12" s="14" t="n">
        <v>4084.316</v>
      </c>
      <c r="AG12" s="14" t="n">
        <v>1129.365</v>
      </c>
      <c r="AH12" s="14" t="n">
        <v>1229.3</v>
      </c>
      <c r="AI12" s="14" t="n">
        <v>1288.284</v>
      </c>
      <c r="AJ12" s="14" t="n">
        <v>1365.719</v>
      </c>
      <c r="AK12" s="14" t="n">
        <v>5012.668</v>
      </c>
      <c r="AL12" s="14" t="n">
        <v>1419.622</v>
      </c>
      <c r="AM12" s="14" t="n">
        <v>1511.039</v>
      </c>
      <c r="AN12" s="14" t="n">
        <v>1559.253</v>
      </c>
      <c r="AO12" s="14" t="n">
        <v>1668.031</v>
      </c>
      <c r="AP12" s="14" t="n">
        <v>6157.945</v>
      </c>
      <c r="AQ12" s="14" t="n">
        <v>1746</v>
      </c>
      <c r="AR12" s="14" t="n">
        <v>1907</v>
      </c>
      <c r="AS12" s="14" t="n">
        <v>1987</v>
      </c>
      <c r="AT12" s="14" t="n">
        <v>2127</v>
      </c>
      <c r="AU12" s="14" t="n">
        <v>7767</v>
      </c>
      <c r="AV12" s="14" t="n">
        <v>2239</v>
      </c>
      <c r="AW12" s="14" t="n">
        <v>2432</v>
      </c>
      <c r="AX12" s="14" t="n">
        <v>2503</v>
      </c>
      <c r="AY12" s="14" t="n">
        <v>2657</v>
      </c>
      <c r="AZ12" s="14" t="n">
        <v>9831</v>
      </c>
      <c r="BA12" s="15" t="n">
        <v>2823</v>
      </c>
      <c r="BB12" s="21" t="n">
        <v>934.467</v>
      </c>
      <c r="BC12" s="21" t="n">
        <v>1945.187</v>
      </c>
      <c r="BD12" s="21" t="n">
        <v>2995.631</v>
      </c>
      <c r="BE12" s="21" t="n">
        <v>4084.316</v>
      </c>
      <c r="BF12" s="21" t="n">
        <v>1129.365</v>
      </c>
      <c r="BG12" s="21" t="n">
        <v>2358.665</v>
      </c>
      <c r="BH12" s="21" t="n">
        <v>3646.949</v>
      </c>
      <c r="BI12" s="21" t="n">
        <v>5012.668</v>
      </c>
      <c r="BJ12" s="21" t="n">
        <v>1419.622</v>
      </c>
      <c r="BK12" s="21" t="n">
        <v>2930.661</v>
      </c>
      <c r="BL12" s="21" t="n">
        <v>4489.914</v>
      </c>
      <c r="BM12" s="21" t="n">
        <v>6157.945</v>
      </c>
      <c r="BN12" s="21" t="n">
        <v>1746</v>
      </c>
      <c r="BO12" s="21" t="n">
        <v>3653</v>
      </c>
      <c r="BP12" s="21" t="n">
        <v>5640</v>
      </c>
      <c r="BQ12" s="21" t="n">
        <v>7767</v>
      </c>
      <c r="BR12" s="21" t="n">
        <v>2239</v>
      </c>
      <c r="BS12" s="21" t="n">
        <v>4671</v>
      </c>
      <c r="BT12" s="21" t="n">
        <v>7174</v>
      </c>
      <c r="BU12" s="21" t="n">
        <v>9831</v>
      </c>
      <c r="BV12" s="21" t="n">
        <v>2823</v>
      </c>
      <c r="BW12" s="13"/>
      <c r="BX12" s="13"/>
      <c r="BY12" s="13"/>
      <c r="BZ12" s="13"/>
      <c r="CA12" s="13"/>
      <c r="CB12" s="13"/>
      <c r="CC12" s="13"/>
      <c r="CD12" s="13"/>
      <c r="CE12" s="13"/>
      <c r="CF12" s="13"/>
    </row>
    <row r="13" customFormat="false" ht="15" hidden="false" customHeight="true" outlineLevel="0" collapsed="false">
      <c r="A13" s="9" t="s">
        <v>2005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 t="s">
        <v>2006</v>
      </c>
      <c r="P13" s="9"/>
      <c r="Q13" s="9"/>
      <c r="R13" s="9"/>
      <c r="S13" s="9"/>
      <c r="T13" s="9" t="s">
        <v>1469</v>
      </c>
      <c r="U13" s="9"/>
      <c r="V13" s="9" t="s">
        <v>153</v>
      </c>
      <c r="W13" s="9"/>
      <c r="X13" s="9"/>
      <c r="Y13" s="9"/>
      <c r="Z13" s="9"/>
      <c r="AA13" s="9" t="s">
        <v>2007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6"/>
      <c r="AT13" s="25"/>
      <c r="AU13" s="25"/>
      <c r="AV13" s="25"/>
      <c r="AW13" s="25"/>
      <c r="AX13" s="25"/>
      <c r="AY13" s="25"/>
      <c r="AZ13" s="25"/>
      <c r="BA13" s="27"/>
      <c r="BB13" s="26"/>
      <c r="BC13" s="45"/>
      <c r="BD13" s="45"/>
      <c r="BE13" s="26"/>
      <c r="BF13" s="26"/>
      <c r="BG13" s="45"/>
      <c r="BH13" s="45"/>
      <c r="BI13" s="26"/>
      <c r="BJ13" s="26"/>
      <c r="BK13" s="45"/>
      <c r="BL13" s="45"/>
      <c r="BM13" s="26"/>
      <c r="BN13" s="26"/>
      <c r="BO13" s="45"/>
      <c r="BP13" s="45"/>
      <c r="BQ13" s="26"/>
      <c r="BR13" s="26"/>
      <c r="BS13" s="45"/>
      <c r="BT13" s="45"/>
      <c r="BU13" s="26"/>
      <c r="BV13" s="26"/>
      <c r="BW13" s="25"/>
      <c r="BX13" s="25"/>
      <c r="BY13" s="25"/>
      <c r="BZ13" s="25"/>
      <c r="CA13" s="25"/>
      <c r="CB13" s="25"/>
      <c r="CC13" s="25"/>
      <c r="CD13" s="25"/>
      <c r="CE13" s="25"/>
      <c r="CF13" s="25"/>
    </row>
    <row r="14" customFormat="false" ht="15" hidden="false" customHeight="true" outlineLevel="0" collapsed="false">
      <c r="A14" s="12" t="s">
        <v>2008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 t="s">
        <v>2009</v>
      </c>
      <c r="P14" s="12"/>
      <c r="Q14" s="12"/>
      <c r="R14" s="12"/>
      <c r="S14" s="12"/>
      <c r="T14" s="12" t="s">
        <v>1469</v>
      </c>
      <c r="U14" s="12"/>
      <c r="V14" s="12" t="s">
        <v>160</v>
      </c>
      <c r="W14" s="12" t="s">
        <v>781</v>
      </c>
      <c r="X14" s="12" t="s">
        <v>162</v>
      </c>
      <c r="Y14" s="12"/>
      <c r="Z14" s="12" t="s">
        <v>163</v>
      </c>
      <c r="AA14" s="19" t="s">
        <v>2010</v>
      </c>
      <c r="AB14" s="14" t="n">
        <v>28.672</v>
      </c>
      <c r="AC14" s="14" t="n">
        <v>21.271</v>
      </c>
      <c r="AD14" s="14" t="n">
        <v>20.351</v>
      </c>
      <c r="AE14" s="14" t="n">
        <v>20.006</v>
      </c>
      <c r="AF14" s="14" t="n">
        <v>90.3</v>
      </c>
      <c r="AG14" s="14" t="n">
        <v>19.69</v>
      </c>
      <c r="AH14" s="14" t="n">
        <v>20.839</v>
      </c>
      <c r="AI14" s="14" t="n">
        <v>20.296</v>
      </c>
      <c r="AJ14" s="14" t="n">
        <v>20.093</v>
      </c>
      <c r="AK14" s="14" t="n">
        <v>80.918</v>
      </c>
      <c r="AL14" s="14" t="n">
        <v>22.215</v>
      </c>
      <c r="AM14" s="14" t="n">
        <v>25.544</v>
      </c>
      <c r="AN14" s="14" t="n">
        <v>36.703</v>
      </c>
      <c r="AO14" s="14" t="n">
        <v>43.214</v>
      </c>
      <c r="AP14" s="14" t="n">
        <v>127.676</v>
      </c>
      <c r="AQ14" s="14" t="n">
        <v>44</v>
      </c>
      <c r="AR14" s="14" t="n">
        <v>43</v>
      </c>
      <c r="AS14" s="14" t="n">
        <v>40</v>
      </c>
      <c r="AT14" s="14" t="n">
        <v>39</v>
      </c>
      <c r="AU14" s="14" t="n">
        <v>166</v>
      </c>
      <c r="AV14" s="14" t="n">
        <v>39</v>
      </c>
      <c r="AW14" s="14" t="n">
        <v>52</v>
      </c>
      <c r="AX14" s="14" t="n">
        <v>62</v>
      </c>
      <c r="AY14" s="14" t="n">
        <v>62</v>
      </c>
      <c r="AZ14" s="14" t="n">
        <v>215</v>
      </c>
      <c r="BA14" s="15" t="n">
        <v>61</v>
      </c>
      <c r="BB14" s="21" t="n">
        <v>28.672</v>
      </c>
      <c r="BC14" s="21" t="n">
        <v>49.943</v>
      </c>
      <c r="BD14" s="21" t="n">
        <v>70.294</v>
      </c>
      <c r="BE14" s="21" t="n">
        <v>90.3</v>
      </c>
      <c r="BF14" s="21" t="n">
        <v>19.69</v>
      </c>
      <c r="BG14" s="21" t="n">
        <v>40.529</v>
      </c>
      <c r="BH14" s="21" t="n">
        <v>60.825</v>
      </c>
      <c r="BI14" s="21" t="n">
        <v>80.918</v>
      </c>
      <c r="BJ14" s="21" t="n">
        <v>22.215</v>
      </c>
      <c r="BK14" s="21" t="n">
        <v>47.759</v>
      </c>
      <c r="BL14" s="21" t="n">
        <v>84.462</v>
      </c>
      <c r="BM14" s="21" t="n">
        <v>127.676</v>
      </c>
      <c r="BN14" s="21" t="n">
        <v>44</v>
      </c>
      <c r="BO14" s="21" t="n">
        <v>87</v>
      </c>
      <c r="BP14" s="21" t="n">
        <v>127</v>
      </c>
      <c r="BQ14" s="21" t="n">
        <v>166</v>
      </c>
      <c r="BR14" s="21" t="n">
        <v>39</v>
      </c>
      <c r="BS14" s="21" t="n">
        <v>91</v>
      </c>
      <c r="BT14" s="21" t="n">
        <v>153</v>
      </c>
      <c r="BU14" s="21" t="n">
        <v>215</v>
      </c>
      <c r="BV14" s="21" t="n">
        <v>61</v>
      </c>
      <c r="BW14" s="13"/>
      <c r="BX14" s="13"/>
      <c r="BY14" s="13"/>
      <c r="BZ14" s="13"/>
      <c r="CA14" s="13"/>
      <c r="CB14" s="13"/>
      <c r="CC14" s="13"/>
      <c r="CD14" s="13"/>
      <c r="CE14" s="13"/>
      <c r="CF14" s="13"/>
    </row>
    <row r="15" customFormat="false" ht="15" hidden="false" customHeight="true" outlineLevel="0" collapsed="false">
      <c r="A15" s="12" t="s">
        <v>2011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 t="s">
        <v>2012</v>
      </c>
      <c r="P15" s="12"/>
      <c r="Q15" s="12"/>
      <c r="R15" s="12"/>
      <c r="S15" s="12"/>
      <c r="T15" s="12" t="s">
        <v>1469</v>
      </c>
      <c r="U15" s="12"/>
      <c r="V15" s="12" t="s">
        <v>160</v>
      </c>
      <c r="W15" s="12" t="s">
        <v>781</v>
      </c>
      <c r="X15" s="12" t="s">
        <v>162</v>
      </c>
      <c r="Y15" s="12"/>
      <c r="Z15" s="12" t="s">
        <v>163</v>
      </c>
      <c r="AA15" s="19" t="s">
        <v>2013</v>
      </c>
      <c r="AB15" s="14" t="n">
        <v>11.81</v>
      </c>
      <c r="AC15" s="14" t="n">
        <v>12.977</v>
      </c>
      <c r="AD15" s="14" t="n">
        <v>14.118</v>
      </c>
      <c r="AE15" s="14" t="n">
        <v>14.907</v>
      </c>
      <c r="AF15" s="14" t="n">
        <v>53.812</v>
      </c>
      <c r="AG15" s="14" t="n">
        <v>15.381</v>
      </c>
      <c r="AH15" s="14" t="n">
        <v>16.34</v>
      </c>
      <c r="AI15" s="14" t="n">
        <v>17.516</v>
      </c>
      <c r="AJ15" s="14" t="n">
        <v>20.206</v>
      </c>
      <c r="AK15" s="14" t="n">
        <v>69.443</v>
      </c>
      <c r="AL15" s="14" t="n">
        <v>26.634</v>
      </c>
      <c r="AM15" s="14" t="n">
        <v>23.495</v>
      </c>
      <c r="AN15" s="14" t="n">
        <v>26.783</v>
      </c>
      <c r="AO15" s="14" t="n">
        <v>30.545</v>
      </c>
      <c r="AP15" s="14" t="n">
        <v>107.457</v>
      </c>
      <c r="AQ15" s="14" t="n">
        <v>32</v>
      </c>
      <c r="AR15" s="14" t="n">
        <v>32</v>
      </c>
      <c r="AS15" s="14" t="n">
        <v>33</v>
      </c>
      <c r="AT15" s="14" t="n">
        <v>33</v>
      </c>
      <c r="AU15" s="14" t="n">
        <v>130</v>
      </c>
      <c r="AV15" s="14" t="n">
        <v>34</v>
      </c>
      <c r="AW15" s="14" t="n">
        <v>43</v>
      </c>
      <c r="AX15" s="14" t="n">
        <v>42</v>
      </c>
      <c r="AY15" s="14" t="n">
        <v>42</v>
      </c>
      <c r="AZ15" s="14" t="n">
        <v>161</v>
      </c>
      <c r="BA15" s="15" t="n">
        <v>43</v>
      </c>
      <c r="BB15" s="21" t="n">
        <v>11.81</v>
      </c>
      <c r="BC15" s="21" t="n">
        <v>24.787</v>
      </c>
      <c r="BD15" s="21" t="n">
        <v>38.905</v>
      </c>
      <c r="BE15" s="21" t="n">
        <v>53.812</v>
      </c>
      <c r="BF15" s="21" t="n">
        <v>15.381</v>
      </c>
      <c r="BG15" s="21" t="n">
        <v>31.721</v>
      </c>
      <c r="BH15" s="21" t="n">
        <v>49.237</v>
      </c>
      <c r="BI15" s="21" t="n">
        <v>69.443</v>
      </c>
      <c r="BJ15" s="21" t="n">
        <v>26.634</v>
      </c>
      <c r="BK15" s="21" t="n">
        <v>50.129</v>
      </c>
      <c r="BL15" s="21" t="n">
        <v>76.912</v>
      </c>
      <c r="BM15" s="21" t="n">
        <v>107.457</v>
      </c>
      <c r="BN15" s="21" t="n">
        <v>32</v>
      </c>
      <c r="BO15" s="21" t="n">
        <v>64</v>
      </c>
      <c r="BP15" s="21" t="n">
        <v>97</v>
      </c>
      <c r="BQ15" s="21" t="n">
        <v>130</v>
      </c>
      <c r="BR15" s="21" t="n">
        <v>34</v>
      </c>
      <c r="BS15" s="21" t="n">
        <v>77</v>
      </c>
      <c r="BT15" s="21" t="n">
        <v>119</v>
      </c>
      <c r="BU15" s="21" t="n">
        <v>161</v>
      </c>
      <c r="BV15" s="21" t="n">
        <v>43</v>
      </c>
      <c r="BW15" s="13"/>
      <c r="BX15" s="13"/>
      <c r="BY15" s="13"/>
      <c r="BZ15" s="13"/>
      <c r="CA15" s="13"/>
      <c r="CB15" s="13"/>
      <c r="CC15" s="13"/>
      <c r="CD15" s="13"/>
      <c r="CE15" s="13"/>
      <c r="CF15" s="13"/>
    </row>
    <row r="16" customFormat="false" ht="15" hidden="false" customHeight="true" outlineLevel="0" collapsed="false">
      <c r="A16" s="12" t="s">
        <v>2014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 t="s">
        <v>2015</v>
      </c>
      <c r="P16" s="12"/>
      <c r="Q16" s="12"/>
      <c r="R16" s="12"/>
      <c r="S16" s="12"/>
      <c r="T16" s="12" t="s">
        <v>1469</v>
      </c>
      <c r="U16" s="12"/>
      <c r="V16" s="12" t="s">
        <v>160</v>
      </c>
      <c r="W16" s="12" t="s">
        <v>781</v>
      </c>
      <c r="X16" s="12" t="s">
        <v>162</v>
      </c>
      <c r="Y16" s="12"/>
      <c r="Z16" s="12" t="s">
        <v>163</v>
      </c>
      <c r="AA16" s="12" t="s">
        <v>2016</v>
      </c>
      <c r="AB16" s="14" t="n">
        <v>974.949</v>
      </c>
      <c r="AC16" s="14" t="n">
        <v>1044.968</v>
      </c>
      <c r="AD16" s="14" t="n">
        <v>1084.913</v>
      </c>
      <c r="AE16" s="14" t="n">
        <v>1123.598</v>
      </c>
      <c r="AF16" s="14" t="n">
        <v>4228.428</v>
      </c>
      <c r="AG16" s="14" t="n">
        <v>1164.436</v>
      </c>
      <c r="AH16" s="14" t="n">
        <v>1266.479</v>
      </c>
      <c r="AI16" s="14" t="n">
        <v>1326.096</v>
      </c>
      <c r="AJ16" s="14" t="n">
        <v>1406.018</v>
      </c>
      <c r="AK16" s="14" t="n">
        <v>5163.029</v>
      </c>
      <c r="AL16" s="14" t="n">
        <v>1468.471</v>
      </c>
      <c r="AM16" s="14" t="n">
        <v>1560.078</v>
      </c>
      <c r="AN16" s="14" t="n">
        <v>1622.739</v>
      </c>
      <c r="AO16" s="14" t="n">
        <v>1741.79</v>
      </c>
      <c r="AP16" s="14" t="n">
        <v>6393.078</v>
      </c>
      <c r="AQ16" s="14" t="n">
        <v>1822</v>
      </c>
      <c r="AR16" s="14" t="n">
        <v>1982</v>
      </c>
      <c r="AS16" s="14" t="n">
        <v>2060</v>
      </c>
      <c r="AT16" s="14" t="n">
        <v>2199</v>
      </c>
      <c r="AU16" s="14" t="n">
        <v>8063</v>
      </c>
      <c r="AV16" s="14" t="n">
        <v>2312</v>
      </c>
      <c r="AW16" s="14" t="n">
        <v>2527</v>
      </c>
      <c r="AX16" s="14" t="n">
        <v>2607</v>
      </c>
      <c r="AY16" s="14" t="n">
        <v>2761</v>
      </c>
      <c r="AZ16" s="14" t="n">
        <v>10207</v>
      </c>
      <c r="BA16" s="15" t="n">
        <v>2927</v>
      </c>
      <c r="BB16" s="21" t="n">
        <v>974.949</v>
      </c>
      <c r="BC16" s="21" t="n">
        <v>2019.917</v>
      </c>
      <c r="BD16" s="21" t="n">
        <v>3104.83</v>
      </c>
      <c r="BE16" s="21" t="n">
        <v>4228.428</v>
      </c>
      <c r="BF16" s="21" t="n">
        <v>1164.436</v>
      </c>
      <c r="BG16" s="21" t="n">
        <v>2430.915</v>
      </c>
      <c r="BH16" s="21" t="n">
        <v>3757.011</v>
      </c>
      <c r="BI16" s="21" t="n">
        <v>5163.029</v>
      </c>
      <c r="BJ16" s="21" t="n">
        <v>1468.471</v>
      </c>
      <c r="BK16" s="21" t="n">
        <v>3028.549</v>
      </c>
      <c r="BL16" s="21" t="n">
        <v>4651.288</v>
      </c>
      <c r="BM16" s="21" t="n">
        <v>6393.078</v>
      </c>
      <c r="BN16" s="21" t="n">
        <v>1822</v>
      </c>
      <c r="BO16" s="21" t="n">
        <v>3804</v>
      </c>
      <c r="BP16" s="21" t="n">
        <v>5864</v>
      </c>
      <c r="BQ16" s="21" t="n">
        <v>8063</v>
      </c>
      <c r="BR16" s="21" t="n">
        <v>2312</v>
      </c>
      <c r="BS16" s="21" t="n">
        <v>4839</v>
      </c>
      <c r="BT16" s="21" t="n">
        <v>7446</v>
      </c>
      <c r="BU16" s="21" t="n">
        <v>10207</v>
      </c>
      <c r="BV16" s="21" t="n">
        <v>2927</v>
      </c>
      <c r="BW16" s="13"/>
      <c r="BX16" s="13"/>
      <c r="BY16" s="13"/>
      <c r="BZ16" s="13"/>
      <c r="CA16" s="13"/>
      <c r="CB16" s="13"/>
      <c r="CC16" s="13"/>
      <c r="CD16" s="13"/>
      <c r="CE16" s="13"/>
      <c r="CF16" s="13"/>
    </row>
    <row r="17" customFormat="false" ht="15" hidden="false" customHeight="true" outlineLevel="0" collapsed="false">
      <c r="A17" s="12" t="s">
        <v>2017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 t="s">
        <v>2018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  <c r="AT17" s="25"/>
      <c r="AU17" s="25"/>
      <c r="AV17" s="25"/>
      <c r="AW17" s="25"/>
      <c r="AX17" s="25"/>
      <c r="AY17" s="25"/>
      <c r="AZ17" s="25"/>
      <c r="BA17" s="27"/>
      <c r="BB17" s="26"/>
      <c r="BC17" s="45"/>
      <c r="BD17" s="45"/>
      <c r="BE17" s="26"/>
      <c r="BF17" s="26"/>
      <c r="BG17" s="45"/>
      <c r="BH17" s="45"/>
      <c r="BI17" s="26"/>
      <c r="BJ17" s="26"/>
      <c r="BK17" s="45"/>
      <c r="BL17" s="45"/>
      <c r="BM17" s="26"/>
      <c r="BN17" s="26"/>
      <c r="BO17" s="45"/>
      <c r="BP17" s="45"/>
      <c r="BQ17" s="26"/>
      <c r="BR17" s="26"/>
      <c r="BS17" s="45"/>
      <c r="BT17" s="45"/>
      <c r="BU17" s="26"/>
      <c r="BV17" s="26"/>
      <c r="BW17" s="25"/>
      <c r="BX17" s="25"/>
      <c r="BY17" s="25"/>
      <c r="BZ17" s="25"/>
      <c r="CA17" s="25"/>
      <c r="CB17" s="25"/>
      <c r="CC17" s="25"/>
      <c r="CD17" s="25"/>
      <c r="CE17" s="25"/>
      <c r="CF17" s="25"/>
    </row>
    <row r="18" customFormat="false" ht="15" hidden="false" customHeight="true" outlineLevel="0" collapsed="false">
      <c r="A18" s="9" t="s">
        <v>2019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s">
        <v>2020</v>
      </c>
      <c r="P18" s="9"/>
      <c r="Q18" s="9"/>
      <c r="R18" s="9"/>
      <c r="S18" s="9"/>
      <c r="T18" s="9" t="s">
        <v>1469</v>
      </c>
      <c r="U18" s="9"/>
      <c r="V18" s="9" t="s">
        <v>153</v>
      </c>
      <c r="W18" s="9"/>
      <c r="X18" s="9"/>
      <c r="Y18" s="9"/>
      <c r="Z18" s="9"/>
      <c r="AA18" s="9" t="s">
        <v>2021</v>
      </c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6"/>
      <c r="AT18" s="25"/>
      <c r="AU18" s="25"/>
      <c r="AV18" s="25"/>
      <c r="AW18" s="25"/>
      <c r="AX18" s="25"/>
      <c r="AY18" s="25"/>
      <c r="AZ18" s="25"/>
      <c r="BA18" s="27"/>
      <c r="BB18" s="26"/>
      <c r="BC18" s="45"/>
      <c r="BD18" s="45"/>
      <c r="BE18" s="26"/>
      <c r="BF18" s="26"/>
      <c r="BG18" s="45"/>
      <c r="BH18" s="45"/>
      <c r="BI18" s="26"/>
      <c r="BJ18" s="26"/>
      <c r="BK18" s="45"/>
      <c r="BL18" s="45"/>
      <c r="BM18" s="26"/>
      <c r="BN18" s="26"/>
      <c r="BO18" s="45"/>
      <c r="BP18" s="45"/>
      <c r="BQ18" s="26"/>
      <c r="BR18" s="26"/>
      <c r="BS18" s="45"/>
      <c r="BT18" s="45"/>
      <c r="BU18" s="26"/>
      <c r="BV18" s="26"/>
      <c r="BW18" s="25"/>
      <c r="BX18" s="25"/>
      <c r="BY18" s="25"/>
      <c r="BZ18" s="25"/>
      <c r="CA18" s="25"/>
      <c r="CB18" s="25"/>
      <c r="CC18" s="25"/>
      <c r="CD18" s="25"/>
      <c r="CE18" s="25"/>
      <c r="CF18" s="25"/>
    </row>
    <row r="19" customFormat="false" ht="15" hidden="false" customHeight="true" outlineLevel="0" collapsed="false">
      <c r="A19" s="12" t="s">
        <v>2022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 t="s">
        <v>2023</v>
      </c>
      <c r="P19" s="12"/>
      <c r="Q19" s="12"/>
      <c r="R19" s="12"/>
      <c r="S19" s="12"/>
      <c r="T19" s="12" t="s">
        <v>1469</v>
      </c>
      <c r="U19" s="12"/>
      <c r="V19" s="12" t="s">
        <v>160</v>
      </c>
      <c r="W19" s="12" t="s">
        <v>781</v>
      </c>
      <c r="X19" s="12" t="s">
        <v>162</v>
      </c>
      <c r="Y19" s="12"/>
      <c r="Z19" s="12" t="s">
        <v>163</v>
      </c>
      <c r="AA19" s="12" t="s">
        <v>2024</v>
      </c>
      <c r="AB19" s="14" t="n">
        <v>989.808</v>
      </c>
      <c r="AC19" s="14" t="n">
        <v>1044.154</v>
      </c>
      <c r="AD19" s="14" t="n">
        <v>1072.486</v>
      </c>
      <c r="AE19" s="14" t="n">
        <v>1123.501</v>
      </c>
      <c r="AF19" s="14" t="n">
        <v>4229.949</v>
      </c>
      <c r="AG19" s="14" t="n">
        <v>1098.26</v>
      </c>
      <c r="AH19" s="14" t="n">
        <v>1209.476</v>
      </c>
      <c r="AI19" s="14" t="n">
        <v>1244.85</v>
      </c>
      <c r="AJ19" s="14" t="n">
        <v>1345.159</v>
      </c>
      <c r="AK19" s="14" t="n">
        <v>4897.745</v>
      </c>
      <c r="AL19" s="14" t="n">
        <v>1367.636</v>
      </c>
      <c r="AM19" s="14" t="n">
        <v>1478.488</v>
      </c>
      <c r="AN19" s="14" t="n">
        <v>1556.217</v>
      </c>
      <c r="AO19" s="14" t="n">
        <v>1691.376</v>
      </c>
      <c r="AP19" s="14" t="n">
        <v>6093.717</v>
      </c>
      <c r="AQ19" s="14" t="n">
        <v>1742</v>
      </c>
      <c r="AR19" s="14" t="n">
        <v>1823</v>
      </c>
      <c r="AS19" s="14" t="n">
        <v>1832</v>
      </c>
      <c r="AT19" s="14" t="n">
        <v>1916</v>
      </c>
      <c r="AU19" s="14" t="n">
        <v>7313</v>
      </c>
      <c r="AV19" s="14" t="n">
        <v>2048</v>
      </c>
      <c r="AW19" s="14" t="n">
        <v>2317</v>
      </c>
      <c r="AX19" s="14" t="n">
        <v>2411</v>
      </c>
      <c r="AY19" s="14" t="n">
        <v>2520</v>
      </c>
      <c r="AZ19" s="14" t="n">
        <v>9296</v>
      </c>
      <c r="BA19" s="15" t="n">
        <v>2613</v>
      </c>
      <c r="BB19" s="21" t="n">
        <v>989.808</v>
      </c>
      <c r="BC19" s="21" t="n">
        <v>2033.962</v>
      </c>
      <c r="BD19" s="21" t="n">
        <v>3106.448</v>
      </c>
      <c r="BE19" s="21" t="n">
        <v>4229.949</v>
      </c>
      <c r="BF19" s="21" t="n">
        <v>1098.26</v>
      </c>
      <c r="BG19" s="21" t="n">
        <v>2307.736</v>
      </c>
      <c r="BH19" s="21" t="n">
        <v>3552.586</v>
      </c>
      <c r="BI19" s="21" t="n">
        <v>4897.745</v>
      </c>
      <c r="BJ19" s="21" t="n">
        <v>1367.636</v>
      </c>
      <c r="BK19" s="21" t="n">
        <v>2846.124</v>
      </c>
      <c r="BL19" s="21" t="n">
        <v>4402.341</v>
      </c>
      <c r="BM19" s="21" t="n">
        <v>6093.717</v>
      </c>
      <c r="BN19" s="21" t="n">
        <v>1742</v>
      </c>
      <c r="BO19" s="21" t="n">
        <v>3565</v>
      </c>
      <c r="BP19" s="21" t="n">
        <v>5397</v>
      </c>
      <c r="BQ19" s="21" t="n">
        <v>7313</v>
      </c>
      <c r="BR19" s="21" t="n">
        <v>2048</v>
      </c>
      <c r="BS19" s="21" t="n">
        <v>4365</v>
      </c>
      <c r="BT19" s="21" t="n">
        <v>6776</v>
      </c>
      <c r="BU19" s="21" t="n">
        <v>9296</v>
      </c>
      <c r="BV19" s="21" t="n">
        <v>2613</v>
      </c>
      <c r="BW19" s="13"/>
      <c r="BX19" s="13"/>
      <c r="BY19" s="13"/>
      <c r="BZ19" s="13"/>
      <c r="CA19" s="13"/>
      <c r="CB19" s="13"/>
      <c r="CC19" s="13"/>
      <c r="CD19" s="13"/>
      <c r="CE19" s="13"/>
      <c r="CF19" s="13"/>
    </row>
    <row r="20" customFormat="false" ht="15" hidden="false" customHeight="true" outlineLevel="0" collapsed="false">
      <c r="A20" s="9" t="s">
        <v>2025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 t="s">
        <v>2026</v>
      </c>
      <c r="P20" s="9"/>
      <c r="Q20" s="9"/>
      <c r="R20" s="9"/>
      <c r="S20" s="9"/>
      <c r="T20" s="9" t="s">
        <v>1469</v>
      </c>
      <c r="U20" s="9"/>
      <c r="V20" s="9" t="s">
        <v>153</v>
      </c>
      <c r="W20" s="9"/>
      <c r="X20" s="9"/>
      <c r="Y20" s="9"/>
      <c r="Z20" s="9"/>
      <c r="AA20" s="9" t="s">
        <v>2027</v>
      </c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6"/>
      <c r="AT20" s="25"/>
      <c r="AU20" s="25"/>
      <c r="AV20" s="25"/>
      <c r="AW20" s="25"/>
      <c r="AX20" s="25"/>
      <c r="AY20" s="25"/>
      <c r="AZ20" s="25"/>
      <c r="BA20" s="27"/>
      <c r="BB20" s="26"/>
      <c r="BC20" s="45"/>
      <c r="BD20" s="45"/>
      <c r="BE20" s="26"/>
      <c r="BF20" s="26"/>
      <c r="BG20" s="45"/>
      <c r="BH20" s="45"/>
      <c r="BI20" s="26"/>
      <c r="BJ20" s="26"/>
      <c r="BK20" s="45"/>
      <c r="BL20" s="45"/>
      <c r="BM20" s="26"/>
      <c r="BN20" s="26"/>
      <c r="BO20" s="45"/>
      <c r="BP20" s="45"/>
      <c r="BQ20" s="26"/>
      <c r="BR20" s="26"/>
      <c r="BS20" s="45"/>
      <c r="BT20" s="45"/>
      <c r="BU20" s="26"/>
      <c r="BV20" s="26"/>
      <c r="BW20" s="25"/>
      <c r="BX20" s="25"/>
      <c r="BY20" s="25"/>
      <c r="BZ20" s="25"/>
      <c r="CA20" s="25"/>
      <c r="CB20" s="25"/>
      <c r="CC20" s="25"/>
      <c r="CD20" s="25"/>
      <c r="CE20" s="25"/>
      <c r="CF20" s="25"/>
    </row>
    <row r="21" customFormat="false" ht="15" hidden="false" customHeight="true" outlineLevel="0" collapsed="false">
      <c r="A21" s="12" t="s">
        <v>2028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 t="s">
        <v>2029</v>
      </c>
      <c r="P21" s="12"/>
      <c r="Q21" s="12"/>
      <c r="R21" s="12"/>
      <c r="S21" s="12"/>
      <c r="T21" s="12" t="s">
        <v>1469</v>
      </c>
      <c r="U21" s="12"/>
      <c r="V21" s="12" t="s">
        <v>160</v>
      </c>
      <c r="W21" s="12" t="s">
        <v>781</v>
      </c>
      <c r="X21" s="12" t="s">
        <v>162</v>
      </c>
      <c r="Y21" s="12"/>
      <c r="Z21" s="12" t="s">
        <v>163</v>
      </c>
      <c r="AA21" s="19" t="s">
        <v>2010</v>
      </c>
      <c r="AB21" s="14" t="s">
        <v>2030</v>
      </c>
      <c r="AC21" s="14" t="s">
        <v>2031</v>
      </c>
      <c r="AD21" s="14" t="s">
        <v>2032</v>
      </c>
      <c r="AE21" s="14" t="s">
        <v>2033</v>
      </c>
      <c r="AF21" s="14" t="s">
        <v>2034</v>
      </c>
      <c r="AG21" s="14" t="s">
        <v>2035</v>
      </c>
      <c r="AH21" s="14" t="s">
        <v>2036</v>
      </c>
      <c r="AI21" s="14" t="s">
        <v>2037</v>
      </c>
      <c r="AJ21" s="14" t="s">
        <v>2038</v>
      </c>
      <c r="AK21" s="14" t="s">
        <v>2039</v>
      </c>
      <c r="AL21" s="14" t="s">
        <v>2040</v>
      </c>
      <c r="AM21" s="14" t="s">
        <v>2041</v>
      </c>
      <c r="AN21" s="14" t="s">
        <v>2042</v>
      </c>
      <c r="AO21" s="14" t="s">
        <v>2043</v>
      </c>
      <c r="AP21" s="14" t="s">
        <v>2044</v>
      </c>
      <c r="AQ21" s="14" t="s">
        <v>2043</v>
      </c>
      <c r="AR21" s="14" t="n">
        <v>31</v>
      </c>
      <c r="AS21" s="14" t="n">
        <v>30</v>
      </c>
      <c r="AT21" s="14" t="n">
        <v>30</v>
      </c>
      <c r="AU21" s="14" t="n">
        <v>121</v>
      </c>
      <c r="AV21" s="14" t="s">
        <v>2045</v>
      </c>
      <c r="AW21" s="14" t="n">
        <v>67</v>
      </c>
      <c r="AX21" s="14" t="n">
        <v>67</v>
      </c>
      <c r="AY21" s="14" t="n">
        <v>68</v>
      </c>
      <c r="AZ21" s="14" t="n">
        <v>232</v>
      </c>
      <c r="BA21" s="15" t="n">
        <v>68</v>
      </c>
      <c r="BB21" s="21" t="s">
        <v>2030</v>
      </c>
      <c r="BC21" s="21" t="s">
        <v>2046</v>
      </c>
      <c r="BD21" s="21" t="s">
        <v>2047</v>
      </c>
      <c r="BE21" s="21" t="s">
        <v>2034</v>
      </c>
      <c r="BF21" s="21" t="s">
        <v>2035</v>
      </c>
      <c r="BG21" s="21" t="s">
        <v>2048</v>
      </c>
      <c r="BH21" s="21" t="s">
        <v>2049</v>
      </c>
      <c r="BI21" s="21" t="s">
        <v>2039</v>
      </c>
      <c r="BJ21" s="21" t="s">
        <v>2040</v>
      </c>
      <c r="BK21" s="21" t="s">
        <v>2050</v>
      </c>
      <c r="BL21" s="21" t="s">
        <v>2051</v>
      </c>
      <c r="BM21" s="21" t="s">
        <v>2044</v>
      </c>
      <c r="BN21" s="21" t="s">
        <v>2043</v>
      </c>
      <c r="BO21" s="21" t="n">
        <v>61</v>
      </c>
      <c r="BP21" s="21" t="n">
        <v>91</v>
      </c>
      <c r="BQ21" s="21" t="n">
        <v>121</v>
      </c>
      <c r="BR21" s="21" t="s">
        <v>2045</v>
      </c>
      <c r="BS21" s="21" t="n">
        <v>97</v>
      </c>
      <c r="BT21" s="21" t="n">
        <v>164</v>
      </c>
      <c r="BU21" s="21" t="n">
        <v>232</v>
      </c>
      <c r="BV21" s="21" t="n">
        <v>68</v>
      </c>
      <c r="BW21" s="13"/>
      <c r="BX21" s="13"/>
      <c r="BY21" s="13"/>
      <c r="BZ21" s="13"/>
      <c r="CA21" s="13"/>
      <c r="CB21" s="13"/>
      <c r="CC21" s="13"/>
      <c r="CD21" s="13"/>
      <c r="CE21" s="13"/>
      <c r="CF21" s="13"/>
    </row>
    <row r="22" customFormat="false" ht="15" hidden="false" customHeight="true" outlineLevel="0" collapsed="false">
      <c r="A22" s="12" t="s">
        <v>2052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 t="s">
        <v>2053</v>
      </c>
      <c r="P22" s="12"/>
      <c r="Q22" s="12"/>
      <c r="R22" s="12"/>
      <c r="S22" s="12"/>
      <c r="T22" s="12" t="s">
        <v>1469</v>
      </c>
      <c r="U22" s="12"/>
      <c r="V22" s="12" t="s">
        <v>160</v>
      </c>
      <c r="W22" s="12" t="s">
        <v>781</v>
      </c>
      <c r="X22" s="12" t="s">
        <v>162</v>
      </c>
      <c r="Y22" s="12"/>
      <c r="Z22" s="12" t="s">
        <v>163</v>
      </c>
      <c r="AA22" s="19" t="s">
        <v>2013</v>
      </c>
      <c r="AB22" s="14" t="s">
        <v>2054</v>
      </c>
      <c r="AC22" s="14" t="s">
        <v>2055</v>
      </c>
      <c r="AD22" s="14" t="s">
        <v>2056</v>
      </c>
      <c r="AE22" s="14" t="s">
        <v>2057</v>
      </c>
      <c r="AF22" s="14" t="s">
        <v>2058</v>
      </c>
      <c r="AG22" s="14" t="s">
        <v>2059</v>
      </c>
      <c r="AH22" s="14" t="s">
        <v>2060</v>
      </c>
      <c r="AI22" s="14" t="s">
        <v>2061</v>
      </c>
      <c r="AJ22" s="14" t="s">
        <v>2062</v>
      </c>
      <c r="AK22" s="14" t="s">
        <v>2063</v>
      </c>
      <c r="AL22" s="14" t="s">
        <v>2064</v>
      </c>
      <c r="AM22" s="14" t="s">
        <v>2065</v>
      </c>
      <c r="AN22" s="14" t="s">
        <v>2066</v>
      </c>
      <c r="AO22" s="14" t="s">
        <v>2067</v>
      </c>
      <c r="AP22" s="14" t="s">
        <v>2068</v>
      </c>
      <c r="AQ22" s="14" t="s">
        <v>2069</v>
      </c>
      <c r="AR22" s="14" t="n">
        <v>224</v>
      </c>
      <c r="AS22" s="14" t="n">
        <v>218</v>
      </c>
      <c r="AT22" s="14" t="n">
        <v>205</v>
      </c>
      <c r="AU22" s="14" t="n">
        <v>867</v>
      </c>
      <c r="AV22" s="14" t="s">
        <v>2070</v>
      </c>
      <c r="AW22" s="14" t="n">
        <v>308</v>
      </c>
      <c r="AX22" s="14" t="n">
        <v>309</v>
      </c>
      <c r="AY22" s="14" t="n">
        <v>287</v>
      </c>
      <c r="AZ22" s="14" t="n">
        <v>1122</v>
      </c>
      <c r="BA22" s="15" t="n">
        <v>300</v>
      </c>
      <c r="BB22" s="21" t="s">
        <v>2054</v>
      </c>
      <c r="BC22" s="21" t="s">
        <v>2071</v>
      </c>
      <c r="BD22" s="21" t="s">
        <v>2072</v>
      </c>
      <c r="BE22" s="21" t="s">
        <v>2058</v>
      </c>
      <c r="BF22" s="21" t="s">
        <v>2059</v>
      </c>
      <c r="BG22" s="21" t="s">
        <v>2073</v>
      </c>
      <c r="BH22" s="21" t="s">
        <v>2074</v>
      </c>
      <c r="BI22" s="21" t="s">
        <v>2063</v>
      </c>
      <c r="BJ22" s="21" t="s">
        <v>2064</v>
      </c>
      <c r="BK22" s="21" t="s">
        <v>2075</v>
      </c>
      <c r="BL22" s="21" t="s">
        <v>2076</v>
      </c>
      <c r="BM22" s="21" t="s">
        <v>2068</v>
      </c>
      <c r="BN22" s="21" t="s">
        <v>2069</v>
      </c>
      <c r="BO22" s="21" t="n">
        <v>444</v>
      </c>
      <c r="BP22" s="21" t="n">
        <v>662</v>
      </c>
      <c r="BQ22" s="21" t="n">
        <v>867</v>
      </c>
      <c r="BR22" s="21" t="s">
        <v>2070</v>
      </c>
      <c r="BS22" s="21" t="n">
        <v>526</v>
      </c>
      <c r="BT22" s="21" t="n">
        <v>835</v>
      </c>
      <c r="BU22" s="21" t="n">
        <v>1122</v>
      </c>
      <c r="BV22" s="21" t="n">
        <v>300</v>
      </c>
      <c r="BW22" s="13"/>
      <c r="BX22" s="13"/>
      <c r="BY22" s="13"/>
      <c r="BZ22" s="13"/>
      <c r="CA22" s="13"/>
      <c r="CB22" s="13"/>
      <c r="CC22" s="13"/>
      <c r="CD22" s="13"/>
      <c r="CE22" s="13"/>
      <c r="CF22" s="13"/>
    </row>
    <row r="23" customFormat="false" ht="15" hidden="false" customHeight="true" outlineLevel="0" collapsed="false">
      <c r="A23" s="9" t="s">
        <v>2077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 t="s">
        <v>2078</v>
      </c>
      <c r="P23" s="9"/>
      <c r="Q23" s="9"/>
      <c r="R23" s="9"/>
      <c r="S23" s="9"/>
      <c r="T23" s="9"/>
      <c r="U23" s="9"/>
      <c r="V23" s="9" t="s">
        <v>153</v>
      </c>
      <c r="W23" s="9"/>
      <c r="X23" s="9"/>
      <c r="Y23" s="9"/>
      <c r="Z23" s="9"/>
      <c r="AA23" s="9" t="s">
        <v>2007</v>
      </c>
      <c r="AB23" s="25"/>
      <c r="AC23" s="25"/>
      <c r="AD23" s="25"/>
      <c r="AE23" s="25"/>
      <c r="AF23" s="25"/>
      <c r="AG23" s="70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6"/>
      <c r="AT23" s="25"/>
      <c r="AU23" s="25"/>
      <c r="AV23" s="25"/>
      <c r="AW23" s="26"/>
      <c r="AX23" s="25"/>
      <c r="AY23" s="25"/>
      <c r="AZ23" s="25"/>
      <c r="BA23" s="27"/>
      <c r="BB23" s="25"/>
      <c r="BC23" s="25"/>
      <c r="BD23" s="25"/>
      <c r="BE23" s="25"/>
      <c r="BF23" s="70"/>
      <c r="BG23" s="45"/>
      <c r="BH23" s="45"/>
      <c r="BI23" s="26"/>
      <c r="BJ23" s="26"/>
      <c r="BK23" s="45"/>
      <c r="BL23" s="45"/>
      <c r="BM23" s="26"/>
      <c r="BN23" s="26"/>
      <c r="BO23" s="45"/>
      <c r="BP23" s="45"/>
      <c r="BQ23" s="26"/>
      <c r="BR23" s="26"/>
      <c r="BS23" s="45"/>
      <c r="BT23" s="45"/>
      <c r="BU23" s="26"/>
      <c r="BV23" s="26"/>
      <c r="BW23" s="25"/>
      <c r="BX23" s="25"/>
      <c r="BY23" s="25"/>
      <c r="BZ23" s="25"/>
      <c r="CA23" s="25"/>
      <c r="CB23" s="25"/>
      <c r="CC23" s="25"/>
      <c r="CD23" s="25"/>
      <c r="CE23" s="25"/>
      <c r="CF23" s="25"/>
    </row>
    <row r="24" customFormat="false" ht="15" hidden="false" customHeight="true" outlineLevel="0" collapsed="false">
      <c r="A24" s="12" t="s">
        <v>2079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 t="s">
        <v>2080</v>
      </c>
      <c r="P24" s="12"/>
      <c r="Q24" s="12"/>
      <c r="R24" s="12"/>
      <c r="S24" s="12"/>
      <c r="T24" s="12" t="s">
        <v>1469</v>
      </c>
      <c r="U24" s="12"/>
      <c r="V24" s="12" t="s">
        <v>160</v>
      </c>
      <c r="W24" s="12" t="s">
        <v>781</v>
      </c>
      <c r="X24" s="12" t="s">
        <v>162</v>
      </c>
      <c r="Y24" s="12"/>
      <c r="Z24" s="12" t="s">
        <v>163</v>
      </c>
      <c r="AA24" s="12" t="s">
        <v>2081</v>
      </c>
      <c r="AB24" s="13"/>
      <c r="AC24" s="14" t="n">
        <v>0</v>
      </c>
      <c r="AD24" s="14" t="n">
        <v>0</v>
      </c>
      <c r="AE24" s="13"/>
      <c r="AF24" s="13"/>
      <c r="AG24" s="14" t="n">
        <v>36.617</v>
      </c>
      <c r="AH24" s="14" t="n">
        <v>0</v>
      </c>
      <c r="AI24" s="14" t="n">
        <v>0</v>
      </c>
      <c r="AJ24" s="13"/>
      <c r="AK24" s="14" t="n">
        <v>36.617</v>
      </c>
      <c r="AL24" s="14" t="n">
        <v>0</v>
      </c>
      <c r="AM24" s="13"/>
      <c r="AN24" s="13"/>
      <c r="AO24" s="13"/>
      <c r="AP24" s="13"/>
      <c r="AQ24" s="13"/>
      <c r="AR24" s="13"/>
      <c r="AS24" s="14"/>
      <c r="AT24" s="13"/>
      <c r="AU24" s="13"/>
      <c r="AV24" s="13"/>
      <c r="AW24" s="13"/>
      <c r="AX24" s="13"/>
      <c r="AY24" s="13"/>
      <c r="AZ24" s="13"/>
      <c r="BA24" s="23"/>
      <c r="BB24" s="13"/>
      <c r="BC24" s="21" t="n">
        <v>0</v>
      </c>
      <c r="BD24" s="21" t="n">
        <v>0</v>
      </c>
      <c r="BE24" s="13"/>
      <c r="BF24" s="21" t="n">
        <v>36.617</v>
      </c>
      <c r="BG24" s="21" t="n">
        <v>36.617</v>
      </c>
      <c r="BH24" s="21" t="n">
        <v>36.617</v>
      </c>
      <c r="BI24" s="21" t="n">
        <v>36.617</v>
      </c>
      <c r="BJ24" s="21" t="n">
        <v>0</v>
      </c>
      <c r="BK24" s="16"/>
      <c r="BL24" s="16"/>
      <c r="BM24" s="14"/>
      <c r="BN24" s="14"/>
      <c r="BO24" s="16"/>
      <c r="BP24" s="16"/>
      <c r="BQ24" s="14"/>
      <c r="BR24" s="14"/>
      <c r="BS24" s="16"/>
      <c r="BT24" s="16"/>
      <c r="BU24" s="14"/>
      <c r="BV24" s="14"/>
      <c r="BW24" s="13"/>
      <c r="BX24" s="13"/>
      <c r="BY24" s="13"/>
      <c r="BZ24" s="13"/>
      <c r="CA24" s="13"/>
      <c r="CB24" s="13"/>
      <c r="CC24" s="13"/>
      <c r="CD24" s="13"/>
      <c r="CE24" s="13"/>
      <c r="CF24" s="13"/>
    </row>
    <row r="25" customFormat="false" ht="15" hidden="false" customHeight="true" outlineLevel="0" collapsed="false">
      <c r="A25" s="12" t="s">
        <v>2082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 t="s">
        <v>2083</v>
      </c>
      <c r="P25" s="12"/>
      <c r="Q25" s="12"/>
      <c r="R25" s="12"/>
      <c r="S25" s="12"/>
      <c r="T25" s="12" t="s">
        <v>1469</v>
      </c>
      <c r="U25" s="12"/>
      <c r="V25" s="12" t="s">
        <v>160</v>
      </c>
      <c r="W25" s="12" t="s">
        <v>781</v>
      </c>
      <c r="X25" s="12" t="s">
        <v>162</v>
      </c>
      <c r="Y25" s="12"/>
      <c r="Z25" s="12" t="s">
        <v>163</v>
      </c>
      <c r="AA25" s="12" t="s">
        <v>2084</v>
      </c>
      <c r="AB25" s="14" t="n">
        <v>855.561</v>
      </c>
      <c r="AC25" s="14" t="n">
        <v>900.072</v>
      </c>
      <c r="AD25" s="14" t="n">
        <v>932.049</v>
      </c>
      <c r="AE25" s="14" t="n">
        <v>966.641</v>
      </c>
      <c r="AF25" s="14" t="n">
        <v>3654.323</v>
      </c>
      <c r="AG25" s="14" t="n">
        <v>987.671</v>
      </c>
      <c r="AH25" s="14" t="n">
        <v>1059.035</v>
      </c>
      <c r="AI25" s="14" t="n">
        <v>1099.083</v>
      </c>
      <c r="AJ25" s="14" t="n">
        <v>1187.236</v>
      </c>
      <c r="AK25" s="14" t="n">
        <v>4333.025</v>
      </c>
      <c r="AL25" s="14" t="n">
        <v>1189.965</v>
      </c>
      <c r="AM25" s="14" t="n">
        <v>1296.522</v>
      </c>
      <c r="AN25" s="14" t="n">
        <v>1350.185</v>
      </c>
      <c r="AO25" s="14" t="n">
        <v>1446.534</v>
      </c>
      <c r="AP25" s="14" t="n">
        <v>5283.206</v>
      </c>
      <c r="AQ25" s="14" t="n">
        <v>1491</v>
      </c>
      <c r="AR25" s="14" t="n">
        <v>1568</v>
      </c>
      <c r="AS25" s="14" t="n">
        <v>1584</v>
      </c>
      <c r="AT25" s="14" t="n">
        <v>1681</v>
      </c>
      <c r="AU25" s="14" t="n">
        <v>6325</v>
      </c>
      <c r="AV25" s="14" t="n">
        <v>1800</v>
      </c>
      <c r="AW25" s="14" t="n">
        <v>1942</v>
      </c>
      <c r="AX25" s="14" t="n">
        <v>2035</v>
      </c>
      <c r="AY25" s="14" t="n">
        <v>2165</v>
      </c>
      <c r="AZ25" s="14" t="n">
        <v>7942</v>
      </c>
      <c r="BA25" s="15" t="n">
        <v>2245</v>
      </c>
      <c r="BB25" s="21" t="n">
        <v>855.561</v>
      </c>
      <c r="BC25" s="21" t="n">
        <v>1755.633</v>
      </c>
      <c r="BD25" s="21" t="n">
        <v>2687.682</v>
      </c>
      <c r="BE25" s="21" t="n">
        <v>3654.323</v>
      </c>
      <c r="BF25" s="21" t="n">
        <v>987.671</v>
      </c>
      <c r="BG25" s="21" t="n">
        <v>2046.706</v>
      </c>
      <c r="BH25" s="21" t="n">
        <v>3145.789</v>
      </c>
      <c r="BI25" s="21" t="n">
        <v>4333.025</v>
      </c>
      <c r="BJ25" s="21" t="n">
        <v>1189.965</v>
      </c>
      <c r="BK25" s="21" t="n">
        <v>2486.487</v>
      </c>
      <c r="BL25" s="21" t="n">
        <v>3836.672</v>
      </c>
      <c r="BM25" s="21" t="n">
        <v>5283.206</v>
      </c>
      <c r="BN25" s="21" t="n">
        <v>1491</v>
      </c>
      <c r="BO25" s="21" t="n">
        <v>3060</v>
      </c>
      <c r="BP25" s="21" t="n">
        <v>4644</v>
      </c>
      <c r="BQ25" s="21" t="n">
        <v>6325</v>
      </c>
      <c r="BR25" s="21" t="n">
        <v>1800</v>
      </c>
      <c r="BS25" s="21" t="n">
        <v>3742</v>
      </c>
      <c r="BT25" s="21" t="n">
        <v>5777</v>
      </c>
      <c r="BU25" s="21" t="n">
        <v>7942</v>
      </c>
      <c r="BV25" s="21" t="n">
        <v>2245</v>
      </c>
      <c r="BW25" s="13"/>
      <c r="BX25" s="13"/>
      <c r="BY25" s="13"/>
      <c r="BZ25" s="13"/>
      <c r="CA25" s="13"/>
      <c r="CB25" s="13"/>
      <c r="CC25" s="13"/>
      <c r="CD25" s="13"/>
      <c r="CE25" s="13"/>
      <c r="CF25" s="13"/>
    </row>
    <row r="26" customFormat="false" ht="15" hidden="false" customHeight="true" outlineLevel="0" collapsed="false">
      <c r="A26" s="12" t="s">
        <v>2085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 t="s">
        <v>2086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7"/>
      <c r="BB26" s="26"/>
      <c r="BC26" s="45"/>
      <c r="BD26" s="45"/>
      <c r="BE26" s="26"/>
      <c r="BF26" s="26"/>
      <c r="BG26" s="45"/>
      <c r="BH26" s="45"/>
      <c r="BI26" s="26"/>
      <c r="BJ26" s="26"/>
      <c r="BK26" s="45"/>
      <c r="BL26" s="45"/>
      <c r="BM26" s="26"/>
      <c r="BN26" s="26"/>
      <c r="BO26" s="45"/>
      <c r="BP26" s="45"/>
      <c r="BQ26" s="26"/>
      <c r="BR26" s="26"/>
      <c r="BS26" s="45"/>
      <c r="BT26" s="45"/>
      <c r="BU26" s="26"/>
      <c r="BV26" s="26"/>
      <c r="BW26" s="25"/>
      <c r="BX26" s="25"/>
      <c r="BY26" s="25"/>
      <c r="BZ26" s="25"/>
      <c r="CA26" s="25"/>
      <c r="CB26" s="25"/>
      <c r="CC26" s="25"/>
      <c r="CD26" s="25"/>
      <c r="CE26" s="25"/>
      <c r="CF26" s="25"/>
    </row>
    <row r="27" customFormat="false" ht="15" hidden="false" customHeight="true" outlineLevel="0" collapsed="false">
      <c r="A27" s="9" t="s">
        <v>2087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 t="s">
        <v>2088</v>
      </c>
      <c r="P27" s="9"/>
      <c r="Q27" s="9"/>
      <c r="R27" s="9"/>
      <c r="S27" s="9"/>
      <c r="T27" s="9" t="s">
        <v>1469</v>
      </c>
      <c r="U27" s="9"/>
      <c r="V27" s="9" t="s">
        <v>153</v>
      </c>
      <c r="W27" s="9"/>
      <c r="X27" s="9"/>
      <c r="Y27" s="9"/>
      <c r="Z27" s="9"/>
      <c r="AA27" s="9" t="s">
        <v>2089</v>
      </c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7"/>
      <c r="BB27" s="26"/>
      <c r="BC27" s="45"/>
      <c r="BD27" s="45"/>
      <c r="BE27" s="26"/>
      <c r="BF27" s="26"/>
      <c r="BG27" s="45"/>
      <c r="BH27" s="45"/>
      <c r="BI27" s="26"/>
      <c r="BJ27" s="26"/>
      <c r="BK27" s="45"/>
      <c r="BL27" s="45"/>
      <c r="BM27" s="26"/>
      <c r="BN27" s="26"/>
      <c r="BO27" s="45"/>
      <c r="BP27" s="45"/>
      <c r="BQ27" s="26"/>
      <c r="BR27" s="26"/>
      <c r="BS27" s="45"/>
      <c r="BT27" s="45"/>
      <c r="BU27" s="26"/>
      <c r="BV27" s="26"/>
      <c r="BW27" s="25"/>
      <c r="BX27" s="25"/>
      <c r="BY27" s="25"/>
      <c r="BZ27" s="25"/>
      <c r="CA27" s="25"/>
      <c r="CB27" s="25"/>
      <c r="CC27" s="25"/>
      <c r="CD27" s="25"/>
      <c r="CE27" s="25"/>
      <c r="CF27" s="25"/>
    </row>
    <row r="28" customFormat="false" ht="15" hidden="false" customHeight="true" outlineLevel="0" collapsed="false">
      <c r="A28" s="12" t="s">
        <v>2090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 t="s">
        <v>2091</v>
      </c>
      <c r="P28" s="12"/>
      <c r="Q28" s="12"/>
      <c r="R28" s="12"/>
      <c r="S28" s="12"/>
      <c r="T28" s="12" t="s">
        <v>1469</v>
      </c>
      <c r="U28" s="12"/>
      <c r="V28" s="12" t="s">
        <v>160</v>
      </c>
      <c r="W28" s="12" t="s">
        <v>781</v>
      </c>
      <c r="X28" s="12" t="s">
        <v>162</v>
      </c>
      <c r="Y28" s="12"/>
      <c r="Z28" s="12" t="s">
        <v>163</v>
      </c>
      <c r="AA28" s="19" t="s">
        <v>2092</v>
      </c>
      <c r="AB28" s="14" t="n">
        <v>-55.341</v>
      </c>
      <c r="AC28" s="14" t="n">
        <v>-33.434</v>
      </c>
      <c r="AD28" s="14" t="n">
        <v>-22.042</v>
      </c>
      <c r="AE28" s="14" t="n">
        <v>-34.816</v>
      </c>
      <c r="AF28" s="14" t="n">
        <v>-145.633</v>
      </c>
      <c r="AG28" s="14" t="n">
        <v>31.105</v>
      </c>
      <c r="AH28" s="14" t="n">
        <v>19.824</v>
      </c>
      <c r="AI28" s="14" t="n">
        <v>43.434</v>
      </c>
      <c r="AJ28" s="14" t="n">
        <v>20.56</v>
      </c>
      <c r="AK28" s="14" t="n">
        <v>114.923</v>
      </c>
      <c r="AL28" s="14" t="n">
        <v>51.986</v>
      </c>
      <c r="AM28" s="14" t="n">
        <v>32.551</v>
      </c>
      <c r="AN28" s="14" t="n">
        <v>3.036</v>
      </c>
      <c r="AO28" s="14" t="n">
        <v>-23.345</v>
      </c>
      <c r="AP28" s="14" t="n">
        <v>64.228</v>
      </c>
      <c r="AQ28" s="14" t="n">
        <v>4</v>
      </c>
      <c r="AR28" s="14" t="n">
        <v>84</v>
      </c>
      <c r="AS28" s="14" t="n">
        <v>155</v>
      </c>
      <c r="AT28" s="14" t="n">
        <v>211</v>
      </c>
      <c r="AU28" s="14" t="n">
        <v>454</v>
      </c>
      <c r="AV28" s="14" t="n">
        <v>191</v>
      </c>
      <c r="AW28" s="14" t="n">
        <v>115</v>
      </c>
      <c r="AX28" s="14" t="n">
        <v>92</v>
      </c>
      <c r="AY28" s="14" t="n">
        <v>137</v>
      </c>
      <c r="AZ28" s="14" t="n">
        <v>535</v>
      </c>
      <c r="BA28" s="15" t="n">
        <v>210</v>
      </c>
      <c r="BB28" s="21" t="n">
        <v>-55.341</v>
      </c>
      <c r="BC28" s="21" t="n">
        <v>-88.775</v>
      </c>
      <c r="BD28" s="21" t="n">
        <v>-110.817</v>
      </c>
      <c r="BE28" s="21" t="n">
        <v>-145.633</v>
      </c>
      <c r="BF28" s="21" t="n">
        <v>31.105</v>
      </c>
      <c r="BG28" s="21" t="n">
        <v>50.929</v>
      </c>
      <c r="BH28" s="21" t="n">
        <v>94.363</v>
      </c>
      <c r="BI28" s="21" t="n">
        <v>114.923</v>
      </c>
      <c r="BJ28" s="21" t="n">
        <v>51.986</v>
      </c>
      <c r="BK28" s="21" t="n">
        <v>84.537</v>
      </c>
      <c r="BL28" s="21" t="n">
        <v>87.573</v>
      </c>
      <c r="BM28" s="21" t="n">
        <v>64.228</v>
      </c>
      <c r="BN28" s="21" t="n">
        <v>4</v>
      </c>
      <c r="BO28" s="21" t="n">
        <v>88</v>
      </c>
      <c r="BP28" s="21" t="n">
        <v>243</v>
      </c>
      <c r="BQ28" s="21" t="n">
        <v>454</v>
      </c>
      <c r="BR28" s="21" t="n">
        <v>191</v>
      </c>
      <c r="BS28" s="21" t="n">
        <v>306</v>
      </c>
      <c r="BT28" s="21" t="n">
        <v>398</v>
      </c>
      <c r="BU28" s="21" t="n">
        <v>535</v>
      </c>
      <c r="BV28" s="21" t="n">
        <v>210</v>
      </c>
      <c r="BW28" s="13"/>
      <c r="BX28" s="13"/>
      <c r="BY28" s="13"/>
      <c r="BZ28" s="13"/>
      <c r="CA28" s="13"/>
      <c r="CB28" s="13"/>
      <c r="CC28" s="13"/>
      <c r="CD28" s="13"/>
      <c r="CE28" s="13"/>
      <c r="CF28" s="13"/>
    </row>
    <row r="29" customFormat="false" ht="15" hidden="false" customHeight="true" outlineLevel="0" collapsed="false">
      <c r="A29" s="9" t="s">
        <v>2093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 t="s">
        <v>2094</v>
      </c>
      <c r="P29" s="9"/>
      <c r="Q29" s="9"/>
      <c r="R29" s="9"/>
      <c r="S29" s="9"/>
      <c r="T29" s="9" t="s">
        <v>1469</v>
      </c>
      <c r="U29" s="9"/>
      <c r="V29" s="9" t="s">
        <v>153</v>
      </c>
      <c r="W29" s="9"/>
      <c r="X29" s="9"/>
      <c r="Y29" s="9"/>
      <c r="Z29" s="9"/>
      <c r="AA29" s="9" t="s">
        <v>2007</v>
      </c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7"/>
      <c r="BB29" s="26"/>
      <c r="BC29" s="45"/>
      <c r="BD29" s="45"/>
      <c r="BE29" s="26"/>
      <c r="BF29" s="26"/>
      <c r="BG29" s="45"/>
      <c r="BH29" s="45"/>
      <c r="BI29" s="26"/>
      <c r="BJ29" s="26"/>
      <c r="BK29" s="45"/>
      <c r="BL29" s="45"/>
      <c r="BM29" s="26"/>
      <c r="BN29" s="26"/>
      <c r="BO29" s="45"/>
      <c r="BP29" s="45"/>
      <c r="BQ29" s="26"/>
      <c r="BR29" s="26"/>
      <c r="BS29" s="45"/>
      <c r="BT29" s="45"/>
      <c r="BU29" s="26"/>
      <c r="BV29" s="26"/>
      <c r="BW29" s="25"/>
      <c r="BX29" s="25"/>
      <c r="BY29" s="25"/>
      <c r="BZ29" s="25"/>
      <c r="CA29" s="25"/>
      <c r="CB29" s="25"/>
      <c r="CC29" s="25"/>
      <c r="CD29" s="25"/>
      <c r="CE29" s="25"/>
      <c r="CF29" s="25"/>
    </row>
    <row r="30" customFormat="false" ht="15" hidden="false" customHeight="true" outlineLevel="0" collapsed="false">
      <c r="A30" s="12" t="s">
        <v>2095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 t="s">
        <v>2096</v>
      </c>
      <c r="P30" s="12"/>
      <c r="Q30" s="12"/>
      <c r="R30" s="12"/>
      <c r="S30" s="12"/>
      <c r="T30" s="12" t="s">
        <v>1469</v>
      </c>
      <c r="U30" s="12"/>
      <c r="V30" s="12" t="s">
        <v>160</v>
      </c>
      <c r="W30" s="12" t="s">
        <v>781</v>
      </c>
      <c r="X30" s="12" t="s">
        <v>162</v>
      </c>
      <c r="Y30" s="12"/>
      <c r="Z30" s="12" t="s">
        <v>163</v>
      </c>
      <c r="AA30" s="19" t="s">
        <v>2010</v>
      </c>
      <c r="AB30" s="14" t="n">
        <v>43.637</v>
      </c>
      <c r="AC30" s="14" t="n">
        <v>35.919</v>
      </c>
      <c r="AD30" s="14" t="n">
        <v>35.446</v>
      </c>
      <c r="AE30" s="14" t="n">
        <v>39.971</v>
      </c>
      <c r="AF30" s="14" t="n">
        <v>154.973</v>
      </c>
      <c r="AG30" s="14" t="n">
        <v>39.717</v>
      </c>
      <c r="AH30" s="14" t="n">
        <v>39.841</v>
      </c>
      <c r="AI30" s="14" t="n">
        <v>39.262</v>
      </c>
      <c r="AJ30" s="14" t="n">
        <v>39.25</v>
      </c>
      <c r="AK30" s="14" t="n">
        <v>158.07</v>
      </c>
      <c r="AL30" s="14" t="n">
        <v>37.601</v>
      </c>
      <c r="AM30" s="14" t="n">
        <v>48.695</v>
      </c>
      <c r="AN30" s="14" t="n">
        <v>64.767</v>
      </c>
      <c r="AO30" s="14" t="n">
        <v>74.214</v>
      </c>
      <c r="AP30" s="14" t="n">
        <v>225.277</v>
      </c>
      <c r="AQ30" s="14" t="n">
        <v>75</v>
      </c>
      <c r="AR30" s="14" t="n">
        <v>74</v>
      </c>
      <c r="AS30" s="14" t="n">
        <v>70</v>
      </c>
      <c r="AT30" s="14" t="n">
        <v>69</v>
      </c>
      <c r="AU30" s="14" t="n">
        <v>287</v>
      </c>
      <c r="AV30" s="14" t="n">
        <v>69</v>
      </c>
      <c r="AW30" s="14" t="n">
        <v>119</v>
      </c>
      <c r="AX30" s="14" t="n">
        <v>129</v>
      </c>
      <c r="AY30" s="14" t="n">
        <v>130</v>
      </c>
      <c r="AZ30" s="14" t="n">
        <v>447</v>
      </c>
      <c r="BA30" s="15" t="n">
        <v>129</v>
      </c>
      <c r="BB30" s="21" t="n">
        <v>43.637</v>
      </c>
      <c r="BC30" s="21" t="n">
        <v>79.556</v>
      </c>
      <c r="BD30" s="21" t="n">
        <v>115.002</v>
      </c>
      <c r="BE30" s="21" t="n">
        <v>154.973</v>
      </c>
      <c r="BF30" s="21" t="n">
        <v>39.717</v>
      </c>
      <c r="BG30" s="21" t="n">
        <v>79.558</v>
      </c>
      <c r="BH30" s="21" t="n">
        <v>118.82</v>
      </c>
      <c r="BI30" s="21" t="n">
        <v>158.07</v>
      </c>
      <c r="BJ30" s="21" t="n">
        <v>37.601</v>
      </c>
      <c r="BK30" s="21" t="n">
        <v>86.296</v>
      </c>
      <c r="BL30" s="21" t="n">
        <v>151.063</v>
      </c>
      <c r="BM30" s="21" t="n">
        <v>225.277</v>
      </c>
      <c r="BN30" s="21" t="n">
        <v>75</v>
      </c>
      <c r="BO30" s="21" t="n">
        <v>148</v>
      </c>
      <c r="BP30" s="21" t="n">
        <v>218</v>
      </c>
      <c r="BQ30" s="21" t="n">
        <v>287</v>
      </c>
      <c r="BR30" s="21" t="n">
        <v>69</v>
      </c>
      <c r="BS30" s="21" t="n">
        <v>188</v>
      </c>
      <c r="BT30" s="21" t="n">
        <v>317</v>
      </c>
      <c r="BU30" s="21" t="n">
        <v>447</v>
      </c>
      <c r="BV30" s="21" t="n">
        <v>129</v>
      </c>
      <c r="BW30" s="13"/>
      <c r="BX30" s="13"/>
      <c r="BY30" s="13"/>
      <c r="BZ30" s="13"/>
      <c r="CA30" s="13"/>
      <c r="CB30" s="13"/>
      <c r="CC30" s="13"/>
      <c r="CD30" s="13"/>
      <c r="CE30" s="13"/>
      <c r="CF30" s="13"/>
    </row>
    <row r="31" customFormat="false" ht="15" hidden="false" customHeight="true" outlineLevel="0" collapsed="false">
      <c r="A31" s="12" t="s">
        <v>2097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 t="s">
        <v>2098</v>
      </c>
      <c r="P31" s="12"/>
      <c r="Q31" s="12"/>
      <c r="R31" s="12"/>
      <c r="S31" s="12"/>
      <c r="T31" s="12" t="s">
        <v>1469</v>
      </c>
      <c r="U31" s="12"/>
      <c r="V31" s="12" t="s">
        <v>160</v>
      </c>
      <c r="W31" s="12" t="s">
        <v>781</v>
      </c>
      <c r="X31" s="12" t="s">
        <v>162</v>
      </c>
      <c r="Y31" s="12"/>
      <c r="Z31" s="12" t="s">
        <v>163</v>
      </c>
      <c r="AA31" s="19" t="s">
        <v>2013</v>
      </c>
      <c r="AB31" s="14" t="n">
        <v>131.092</v>
      </c>
      <c r="AC31" s="14" t="n">
        <v>142.411</v>
      </c>
      <c r="AD31" s="14" t="n">
        <v>139.46</v>
      </c>
      <c r="AE31" s="14" t="n">
        <v>151.802</v>
      </c>
      <c r="AF31" s="14" t="n">
        <v>564.765</v>
      </c>
      <c r="AG31" s="14" t="n">
        <v>142.56</v>
      </c>
      <c r="AH31" s="14" t="n">
        <v>147.779</v>
      </c>
      <c r="AI31" s="14" t="n">
        <v>144.317</v>
      </c>
      <c r="AJ31" s="14" t="n">
        <v>158.972</v>
      </c>
      <c r="AK31" s="14" t="n">
        <v>593.628</v>
      </c>
      <c r="AL31" s="14" t="n">
        <v>188.919</v>
      </c>
      <c r="AM31" s="14" t="n">
        <v>182.31</v>
      </c>
      <c r="AN31" s="14" t="n">
        <v>204.751</v>
      </c>
      <c r="AO31" s="14" t="n">
        <v>244.387</v>
      </c>
      <c r="AP31" s="14" t="n">
        <v>820.367</v>
      </c>
      <c r="AQ31" s="14" t="n">
        <v>252</v>
      </c>
      <c r="AR31" s="14" t="n">
        <v>256</v>
      </c>
      <c r="AS31" s="14" t="n">
        <v>251</v>
      </c>
      <c r="AT31" s="14" t="n">
        <v>238</v>
      </c>
      <c r="AU31" s="14" t="n">
        <v>997</v>
      </c>
      <c r="AV31" s="14" t="n">
        <v>252</v>
      </c>
      <c r="AW31" s="14" t="n">
        <v>351</v>
      </c>
      <c r="AX31" s="14" t="n">
        <v>351</v>
      </c>
      <c r="AY31" s="14" t="n">
        <v>329</v>
      </c>
      <c r="AZ31" s="14" t="n">
        <v>1283</v>
      </c>
      <c r="BA31" s="15" t="n">
        <v>343</v>
      </c>
      <c r="BB31" s="21" t="n">
        <v>131.092</v>
      </c>
      <c r="BC31" s="21" t="n">
        <v>273.503</v>
      </c>
      <c r="BD31" s="21" t="n">
        <v>412.963</v>
      </c>
      <c r="BE31" s="21" t="n">
        <v>564.765</v>
      </c>
      <c r="BF31" s="21" t="n">
        <v>142.56</v>
      </c>
      <c r="BG31" s="21" t="n">
        <v>290.339</v>
      </c>
      <c r="BH31" s="21" t="n">
        <v>434.656</v>
      </c>
      <c r="BI31" s="21" t="n">
        <v>593.628</v>
      </c>
      <c r="BJ31" s="21" t="n">
        <v>188.919</v>
      </c>
      <c r="BK31" s="21" t="n">
        <v>371.229</v>
      </c>
      <c r="BL31" s="21" t="n">
        <v>575.98</v>
      </c>
      <c r="BM31" s="21" t="n">
        <v>820.367</v>
      </c>
      <c r="BN31" s="21" t="n">
        <v>252</v>
      </c>
      <c r="BO31" s="21" t="n">
        <v>508</v>
      </c>
      <c r="BP31" s="21" t="n">
        <v>759</v>
      </c>
      <c r="BQ31" s="21" t="n">
        <v>997</v>
      </c>
      <c r="BR31" s="21" t="n">
        <v>252</v>
      </c>
      <c r="BS31" s="21" t="n">
        <v>603</v>
      </c>
      <c r="BT31" s="21" t="n">
        <v>954</v>
      </c>
      <c r="BU31" s="21" t="n">
        <v>1283</v>
      </c>
      <c r="BV31" s="21" t="n">
        <v>343</v>
      </c>
      <c r="BW31" s="13"/>
      <c r="BX31" s="13"/>
      <c r="BY31" s="13"/>
      <c r="BZ31" s="13"/>
      <c r="CA31" s="13"/>
      <c r="CB31" s="13"/>
      <c r="CC31" s="13"/>
      <c r="CD31" s="13"/>
      <c r="CE31" s="13"/>
      <c r="CF31" s="13"/>
    </row>
    <row r="32" customFormat="false" ht="15" hidden="false" customHeight="true" outlineLevel="0" collapsed="false">
      <c r="A32" s="9" t="s">
        <v>2099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 t="s">
        <v>2100</v>
      </c>
      <c r="P32" s="9"/>
      <c r="Q32" s="9"/>
      <c r="R32" s="9"/>
      <c r="S32" s="9"/>
      <c r="T32" s="9"/>
      <c r="U32" s="9"/>
      <c r="V32" s="9" t="s">
        <v>153</v>
      </c>
      <c r="W32" s="9"/>
      <c r="X32" s="9"/>
      <c r="Y32" s="9"/>
      <c r="Z32" s="9"/>
      <c r="AA32" s="9" t="s">
        <v>2027</v>
      </c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7"/>
      <c r="BB32" s="25"/>
      <c r="BC32" s="25"/>
      <c r="BD32" s="25"/>
      <c r="BE32" s="25"/>
      <c r="BF32" s="26"/>
      <c r="BG32" s="45"/>
      <c r="BH32" s="45"/>
      <c r="BI32" s="26"/>
      <c r="BJ32" s="26"/>
      <c r="BK32" s="45"/>
      <c r="BL32" s="45"/>
      <c r="BM32" s="26"/>
      <c r="BN32" s="26"/>
      <c r="BO32" s="45"/>
      <c r="BP32" s="45"/>
      <c r="BQ32" s="26"/>
      <c r="BR32" s="26"/>
      <c r="BS32" s="45"/>
      <c r="BT32" s="45"/>
      <c r="BU32" s="26"/>
      <c r="BV32" s="26"/>
      <c r="BW32" s="25"/>
      <c r="BX32" s="25"/>
      <c r="BY32" s="25"/>
      <c r="BZ32" s="25"/>
      <c r="CA32" s="25"/>
      <c r="CB32" s="25"/>
      <c r="CC32" s="25"/>
      <c r="CD32" s="25"/>
      <c r="CE32" s="25"/>
      <c r="CF32" s="25"/>
    </row>
    <row r="33" customFormat="false" ht="15" hidden="false" customHeight="true" outlineLevel="0" collapsed="false">
      <c r="A33" s="12" t="s">
        <v>2101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 t="s">
        <v>2102</v>
      </c>
      <c r="P33" s="12"/>
      <c r="Q33" s="12"/>
      <c r="R33" s="12"/>
      <c r="S33" s="12"/>
      <c r="T33" s="12" t="s">
        <v>1469</v>
      </c>
      <c r="U33" s="12"/>
      <c r="V33" s="12" t="s">
        <v>160</v>
      </c>
      <c r="W33" s="12" t="s">
        <v>781</v>
      </c>
      <c r="X33" s="12" t="s">
        <v>162</v>
      </c>
      <c r="Y33" s="12"/>
      <c r="Z33" s="12" t="s">
        <v>163</v>
      </c>
      <c r="AA33" s="12" t="s">
        <v>2081</v>
      </c>
      <c r="AB33" s="13"/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-36.617</v>
      </c>
      <c r="AH33" s="14" t="n">
        <v>0</v>
      </c>
      <c r="AI33" s="14" t="n">
        <v>0</v>
      </c>
      <c r="AJ33" s="14" t="n">
        <v>0</v>
      </c>
      <c r="AK33" s="14" t="n">
        <v>-36.617</v>
      </c>
      <c r="AL33" s="14" t="n">
        <v>0</v>
      </c>
      <c r="AM33" s="13"/>
      <c r="AN33" s="13"/>
      <c r="AO33" s="14" t="n">
        <v>0</v>
      </c>
      <c r="AP33" s="14" t="n">
        <v>0</v>
      </c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23"/>
      <c r="BB33" s="13"/>
      <c r="BC33" s="21" t="n">
        <v>0</v>
      </c>
      <c r="BD33" s="21" t="n">
        <v>0</v>
      </c>
      <c r="BE33" s="13"/>
      <c r="BF33" s="21" t="n">
        <v>-36.617</v>
      </c>
      <c r="BG33" s="21" t="n">
        <v>-36.617</v>
      </c>
      <c r="BH33" s="21" t="n">
        <v>-36.617</v>
      </c>
      <c r="BI33" s="21" t="n">
        <v>-36.617</v>
      </c>
      <c r="BJ33" s="21" t="n">
        <v>0</v>
      </c>
      <c r="BK33" s="16"/>
      <c r="BL33" s="16"/>
      <c r="BM33" s="21" t="n">
        <v>0</v>
      </c>
      <c r="BN33" s="14"/>
      <c r="BO33" s="16"/>
      <c r="BP33" s="16"/>
      <c r="BQ33" s="14"/>
      <c r="BR33" s="14"/>
      <c r="BS33" s="16"/>
      <c r="BT33" s="16"/>
      <c r="BU33" s="14"/>
      <c r="BV33" s="14"/>
      <c r="BW33" s="13"/>
      <c r="BX33" s="13"/>
      <c r="BY33" s="13"/>
      <c r="BZ33" s="13"/>
      <c r="CA33" s="13"/>
      <c r="CB33" s="13"/>
      <c r="CC33" s="13"/>
      <c r="CD33" s="13"/>
      <c r="CE33" s="13"/>
      <c r="CF33" s="13"/>
    </row>
    <row r="34" customFormat="false" ht="15" hidden="false" customHeight="true" outlineLevel="0" collapsed="false">
      <c r="A34" s="12" t="s">
        <v>2103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 t="s">
        <v>2104</v>
      </c>
      <c r="P34" s="12"/>
      <c r="Q34" s="12"/>
      <c r="R34" s="12"/>
      <c r="S34" s="12"/>
      <c r="T34" s="12" t="s">
        <v>1469</v>
      </c>
      <c r="U34" s="12"/>
      <c r="V34" s="12" t="s">
        <v>160</v>
      </c>
      <c r="W34" s="12" t="s">
        <v>781</v>
      </c>
      <c r="X34" s="12" t="s">
        <v>162</v>
      </c>
      <c r="Y34" s="12"/>
      <c r="Z34" s="12" t="s">
        <v>163</v>
      </c>
      <c r="AA34" s="12" t="s">
        <v>2089</v>
      </c>
      <c r="AB34" s="14" t="n">
        <v>119.388</v>
      </c>
      <c r="AC34" s="14" t="n">
        <v>144.896</v>
      </c>
      <c r="AD34" s="14" t="n">
        <v>152.864</v>
      </c>
      <c r="AE34" s="14" t="n">
        <v>156.957</v>
      </c>
      <c r="AF34" s="14" t="n">
        <v>574.105</v>
      </c>
      <c r="AG34" s="14" t="n">
        <v>176.765</v>
      </c>
      <c r="AH34" s="14" t="n">
        <v>207.444</v>
      </c>
      <c r="AI34" s="14" t="n">
        <v>227.013</v>
      </c>
      <c r="AJ34" s="14" t="n">
        <v>218.782</v>
      </c>
      <c r="AK34" s="14" t="n">
        <v>830.004</v>
      </c>
      <c r="AL34" s="14" t="n">
        <v>278.506</v>
      </c>
      <c r="AM34" s="14" t="n">
        <v>263.556</v>
      </c>
      <c r="AN34" s="14" t="n">
        <v>272.554</v>
      </c>
      <c r="AO34" s="14" t="n">
        <v>295.256</v>
      </c>
      <c r="AP34" s="14" t="n">
        <v>1109.872</v>
      </c>
      <c r="AQ34" s="14" t="n">
        <v>331</v>
      </c>
      <c r="AR34" s="14" t="n">
        <v>414</v>
      </c>
      <c r="AS34" s="14" t="n">
        <v>476</v>
      </c>
      <c r="AT34" s="14" t="n">
        <v>518</v>
      </c>
      <c r="AU34" s="14" t="n">
        <v>1738</v>
      </c>
      <c r="AV34" s="14" t="n">
        <v>512</v>
      </c>
      <c r="AW34" s="14" t="n">
        <v>585</v>
      </c>
      <c r="AX34" s="14" t="n">
        <v>572</v>
      </c>
      <c r="AY34" s="14" t="n">
        <v>596</v>
      </c>
      <c r="AZ34" s="14" t="n">
        <v>2265</v>
      </c>
      <c r="BA34" s="15" t="n">
        <v>682</v>
      </c>
      <c r="BB34" s="21" t="n">
        <v>119.388</v>
      </c>
      <c r="BC34" s="21" t="n">
        <v>264.284</v>
      </c>
      <c r="BD34" s="21" t="n">
        <v>417.148</v>
      </c>
      <c r="BE34" s="21" t="n">
        <v>574.105</v>
      </c>
      <c r="BF34" s="21" t="n">
        <v>176.765</v>
      </c>
      <c r="BG34" s="21" t="n">
        <v>384.209</v>
      </c>
      <c r="BH34" s="21" t="n">
        <v>611.222</v>
      </c>
      <c r="BI34" s="21" t="n">
        <v>830.004</v>
      </c>
      <c r="BJ34" s="21" t="n">
        <v>278.506</v>
      </c>
      <c r="BK34" s="21" t="n">
        <v>542.062</v>
      </c>
      <c r="BL34" s="21" t="n">
        <v>814.616</v>
      </c>
      <c r="BM34" s="21" t="n">
        <v>1109.872</v>
      </c>
      <c r="BN34" s="21" t="n">
        <v>331</v>
      </c>
      <c r="BO34" s="21" t="n">
        <v>744</v>
      </c>
      <c r="BP34" s="21" t="n">
        <v>1220</v>
      </c>
      <c r="BQ34" s="21" t="n">
        <v>1738</v>
      </c>
      <c r="BR34" s="21" t="n">
        <v>512</v>
      </c>
      <c r="BS34" s="21" t="n">
        <v>1097</v>
      </c>
      <c r="BT34" s="21" t="n">
        <v>1669</v>
      </c>
      <c r="BU34" s="21" t="n">
        <v>2265</v>
      </c>
      <c r="BV34" s="21" t="n">
        <v>682</v>
      </c>
      <c r="BW34" s="13"/>
      <c r="BX34" s="13"/>
      <c r="BY34" s="13"/>
      <c r="BZ34" s="13"/>
      <c r="CA34" s="13"/>
      <c r="CB34" s="13"/>
      <c r="CC34" s="13"/>
      <c r="CD34" s="13"/>
      <c r="CE34" s="13"/>
      <c r="CF34" s="13"/>
    </row>
    <row r="35" customFormat="false" ht="15" hidden="false" customHeight="true" outlineLevel="0" collapsed="false">
      <c r="A35" s="12" t="s">
        <v>2105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 t="s">
        <v>2106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7"/>
      <c r="BB35" s="26"/>
      <c r="BC35" s="45"/>
      <c r="BD35" s="45"/>
      <c r="BE35" s="26"/>
      <c r="BF35" s="26"/>
      <c r="BG35" s="45"/>
      <c r="BH35" s="45"/>
      <c r="BI35" s="26"/>
      <c r="BJ35" s="26"/>
      <c r="BK35" s="45"/>
      <c r="BL35" s="45"/>
      <c r="BM35" s="26"/>
      <c r="BN35" s="26"/>
      <c r="BO35" s="45"/>
      <c r="BP35" s="45"/>
      <c r="BQ35" s="26"/>
      <c r="BR35" s="26"/>
      <c r="BS35" s="45"/>
      <c r="BT35" s="45"/>
      <c r="BU35" s="26"/>
      <c r="BV35" s="26"/>
      <c r="BW35" s="25"/>
      <c r="BX35" s="25"/>
      <c r="BY35" s="25"/>
      <c r="BZ35" s="25"/>
      <c r="CA35" s="25"/>
      <c r="CB35" s="25"/>
      <c r="CC35" s="25"/>
      <c r="CD35" s="25"/>
      <c r="CE35" s="25"/>
      <c r="CF35" s="25"/>
    </row>
    <row r="36" customFormat="false" ht="15" hidden="false" customHeight="true" outlineLevel="0" collapsed="false">
      <c r="A36" s="9" t="s">
        <v>2107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 t="s">
        <v>2108</v>
      </c>
      <c r="P36" s="9"/>
      <c r="Q36" s="9"/>
      <c r="R36" s="9"/>
      <c r="S36" s="9"/>
      <c r="T36" s="9" t="s">
        <v>1469</v>
      </c>
      <c r="U36" s="9"/>
      <c r="V36" s="9" t="s">
        <v>153</v>
      </c>
      <c r="W36" s="9"/>
      <c r="X36" s="9"/>
      <c r="Y36" s="9"/>
      <c r="Z36" s="9"/>
      <c r="AA36" s="71" t="s">
        <v>2109</v>
      </c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7"/>
      <c r="BB36" s="26"/>
      <c r="BC36" s="45"/>
      <c r="BD36" s="45"/>
      <c r="BE36" s="26"/>
      <c r="BF36" s="26"/>
      <c r="BG36" s="45"/>
      <c r="BH36" s="45"/>
      <c r="BI36" s="26"/>
      <c r="BJ36" s="26"/>
      <c r="BK36" s="45"/>
      <c r="BL36" s="45"/>
      <c r="BM36" s="26"/>
      <c r="BN36" s="26"/>
      <c r="BO36" s="45"/>
      <c r="BP36" s="45"/>
      <c r="BQ36" s="26"/>
      <c r="BR36" s="26"/>
      <c r="BS36" s="45"/>
      <c r="BT36" s="45"/>
      <c r="BU36" s="26"/>
      <c r="BV36" s="26"/>
      <c r="BW36" s="25"/>
      <c r="BX36" s="25"/>
      <c r="BY36" s="25"/>
      <c r="BZ36" s="25"/>
      <c r="CA36" s="25"/>
      <c r="CB36" s="25"/>
      <c r="CC36" s="25"/>
      <c r="CD36" s="25"/>
      <c r="CE36" s="25"/>
      <c r="CF36" s="25"/>
    </row>
    <row r="37" customFormat="false" ht="15" hidden="false" customHeight="true" outlineLevel="0" collapsed="false">
      <c r="A37" s="12" t="s">
        <v>2110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 t="s">
        <v>2111</v>
      </c>
      <c r="P37" s="12"/>
      <c r="Q37" s="12"/>
      <c r="R37" s="12"/>
      <c r="S37" s="12"/>
      <c r="T37" s="12" t="s">
        <v>1469</v>
      </c>
      <c r="U37" s="12"/>
      <c r="V37" s="12" t="s">
        <v>160</v>
      </c>
      <c r="W37" s="12" t="s">
        <v>781</v>
      </c>
      <c r="X37" s="12" t="s">
        <v>162</v>
      </c>
      <c r="Y37" s="12"/>
      <c r="Z37" s="12" t="s">
        <v>163</v>
      </c>
      <c r="AA37" s="19" t="s">
        <v>2112</v>
      </c>
      <c r="AB37" s="14" t="n">
        <v>-29.428</v>
      </c>
      <c r="AC37" s="14" t="n">
        <v>-19.535</v>
      </c>
      <c r="AD37" s="14" t="n">
        <v>0.193</v>
      </c>
      <c r="AE37" s="14" t="n">
        <v>-18.682</v>
      </c>
      <c r="AF37" s="14" t="n">
        <v>-67.452</v>
      </c>
      <c r="AG37" s="14" t="n">
        <v>-13.032</v>
      </c>
      <c r="AH37" s="14" t="n">
        <v>-12.866</v>
      </c>
      <c r="AI37" s="14" t="n">
        <v>-0.043</v>
      </c>
      <c r="AJ37" s="14" t="n">
        <v>-24.703</v>
      </c>
      <c r="AK37" s="14" t="n">
        <v>-50.644</v>
      </c>
      <c r="AL37" s="14" t="n">
        <v>-14.831</v>
      </c>
      <c r="AM37" s="14" t="n">
        <v>-8.268</v>
      </c>
      <c r="AN37" s="14" t="n">
        <v>-15.622</v>
      </c>
      <c r="AO37" s="14" t="n">
        <v>-0.124</v>
      </c>
      <c r="AP37" s="14" t="n">
        <v>-38.845</v>
      </c>
      <c r="AQ37" s="14" t="n">
        <v>-14</v>
      </c>
      <c r="AR37" s="14" t="n">
        <v>-21</v>
      </c>
      <c r="AS37" s="14" t="n">
        <v>-9</v>
      </c>
      <c r="AT37" s="14" t="n">
        <v>10</v>
      </c>
      <c r="AU37" s="14" t="n">
        <v>-34</v>
      </c>
      <c r="AV37" s="14" t="n">
        <v>194</v>
      </c>
      <c r="AW37" s="14" t="n">
        <v>116</v>
      </c>
      <c r="AX37" s="14" t="n">
        <v>36</v>
      </c>
      <c r="AY37" s="14" t="n">
        <v>102</v>
      </c>
      <c r="AZ37" s="14" t="n">
        <v>448</v>
      </c>
      <c r="BA37" s="15" t="n">
        <v>272</v>
      </c>
      <c r="BB37" s="21" t="n">
        <v>-29.428</v>
      </c>
      <c r="BC37" s="21" t="n">
        <v>-48.963</v>
      </c>
      <c r="BD37" s="21" t="n">
        <v>-48.77</v>
      </c>
      <c r="BE37" s="21" t="n">
        <v>-67.452</v>
      </c>
      <c r="BF37" s="21" t="n">
        <v>-13.032</v>
      </c>
      <c r="BG37" s="21" t="n">
        <v>-25.898</v>
      </c>
      <c r="BH37" s="21" t="n">
        <v>-25.941</v>
      </c>
      <c r="BI37" s="21" t="n">
        <v>-50.644</v>
      </c>
      <c r="BJ37" s="21" t="n">
        <v>-14.831</v>
      </c>
      <c r="BK37" s="21" t="n">
        <v>-23.099</v>
      </c>
      <c r="BL37" s="21" t="n">
        <v>-38.721</v>
      </c>
      <c r="BM37" s="21" t="n">
        <v>-38.845</v>
      </c>
      <c r="BN37" s="21" t="n">
        <v>-14</v>
      </c>
      <c r="BO37" s="21" t="n">
        <v>-35</v>
      </c>
      <c r="BP37" s="21" t="n">
        <v>-44</v>
      </c>
      <c r="BQ37" s="21" t="n">
        <v>-34</v>
      </c>
      <c r="BR37" s="21" t="n">
        <v>194</v>
      </c>
      <c r="BS37" s="21" t="n">
        <v>310</v>
      </c>
      <c r="BT37" s="21" t="n">
        <v>346</v>
      </c>
      <c r="BU37" s="21" t="n">
        <v>448</v>
      </c>
      <c r="BV37" s="21" t="n">
        <v>272</v>
      </c>
      <c r="BW37" s="13"/>
      <c r="BX37" s="13"/>
      <c r="BY37" s="13"/>
      <c r="BZ37" s="13"/>
      <c r="CA37" s="13"/>
      <c r="CB37" s="13"/>
      <c r="CC37" s="13"/>
      <c r="CD37" s="13"/>
      <c r="CE37" s="13"/>
      <c r="CF37" s="13"/>
    </row>
    <row r="38" customFormat="false" ht="15" hidden="false" customHeight="true" outlineLevel="0" collapsed="false">
      <c r="A38" s="9" t="s">
        <v>2113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 t="s">
        <v>2114</v>
      </c>
      <c r="P38" s="9"/>
      <c r="Q38" s="9"/>
      <c r="R38" s="9"/>
      <c r="S38" s="9"/>
      <c r="T38" s="9"/>
      <c r="U38" s="9"/>
      <c r="V38" s="9" t="s">
        <v>153</v>
      </c>
      <c r="W38" s="9"/>
      <c r="X38" s="9"/>
      <c r="Y38" s="9"/>
      <c r="Z38" s="9"/>
      <c r="AA38" s="9" t="s">
        <v>2007</v>
      </c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7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6"/>
      <c r="BR38" s="25"/>
      <c r="BS38" s="25"/>
      <c r="BT38" s="25"/>
      <c r="BU38" s="26"/>
      <c r="BV38" s="26"/>
      <c r="BW38" s="25"/>
      <c r="BX38" s="25"/>
      <c r="BY38" s="25"/>
      <c r="BZ38" s="25"/>
      <c r="CA38" s="25"/>
      <c r="CB38" s="25"/>
      <c r="CC38" s="25"/>
      <c r="CD38" s="25"/>
      <c r="CE38" s="25"/>
      <c r="CF38" s="25"/>
    </row>
    <row r="39" customFormat="false" ht="15" hidden="false" customHeight="true" outlineLevel="0" collapsed="false">
      <c r="A39" s="12" t="s">
        <v>2115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 t="s">
        <v>2116</v>
      </c>
      <c r="P39" s="12"/>
      <c r="Q39" s="12"/>
      <c r="R39" s="12"/>
      <c r="S39" s="12"/>
      <c r="T39" s="12" t="s">
        <v>1469</v>
      </c>
      <c r="U39" s="12"/>
      <c r="V39" s="12" t="s">
        <v>160</v>
      </c>
      <c r="W39" s="12" t="s">
        <v>781</v>
      </c>
      <c r="X39" s="12" t="s">
        <v>162</v>
      </c>
      <c r="Y39" s="12"/>
      <c r="Z39" s="12" t="s">
        <v>163</v>
      </c>
      <c r="AA39" s="19" t="s">
        <v>2117</v>
      </c>
      <c r="AB39" s="13" t="n">
        <v>10.984</v>
      </c>
      <c r="AC39" s="14" t="n">
        <v>9.216</v>
      </c>
      <c r="AD39" s="14" t="n">
        <v>8.638</v>
      </c>
      <c r="AE39" s="14" t="n">
        <v>7.738</v>
      </c>
      <c r="AF39" s="14" t="n">
        <v>36.575</v>
      </c>
      <c r="AG39" s="14" t="n">
        <v>6.059</v>
      </c>
      <c r="AH39" s="14" t="n">
        <v>6.11</v>
      </c>
      <c r="AI39" s="14" t="n">
        <v>6.148</v>
      </c>
      <c r="AJ39" s="14" t="n">
        <v>6.188</v>
      </c>
      <c r="AK39" s="14" t="n">
        <v>24.504</v>
      </c>
      <c r="AL39" s="14" t="n">
        <v>6.226</v>
      </c>
      <c r="AM39" s="14" t="n">
        <v>6.264</v>
      </c>
      <c r="AN39" s="14" t="n">
        <v>6.304</v>
      </c>
      <c r="AO39" s="14" t="n">
        <v>6.344</v>
      </c>
      <c r="AP39" s="14" t="n">
        <v>25.137</v>
      </c>
      <c r="AQ39" s="14" t="n">
        <v>7</v>
      </c>
      <c r="AR39" s="14" t="n">
        <v>6</v>
      </c>
      <c r="AS39" s="14" t="n">
        <v>6</v>
      </c>
      <c r="AT39" s="14" t="n">
        <v>7</v>
      </c>
      <c r="AU39" s="14" t="n">
        <v>26</v>
      </c>
      <c r="AV39" s="14" t="n">
        <v>4</v>
      </c>
      <c r="AW39" s="13"/>
      <c r="AX39" s="14" t="n">
        <v>0</v>
      </c>
      <c r="AY39" s="13"/>
      <c r="AZ39" s="14" t="n">
        <v>4</v>
      </c>
      <c r="BA39" s="15" t="n">
        <v>0</v>
      </c>
      <c r="BB39" s="21" t="n">
        <v>10.984</v>
      </c>
      <c r="BC39" s="21" t="n">
        <v>20.2</v>
      </c>
      <c r="BD39" s="21" t="n">
        <v>28.838</v>
      </c>
      <c r="BE39" s="21" t="n">
        <v>36.575</v>
      </c>
      <c r="BF39" s="21" t="n">
        <v>6.059</v>
      </c>
      <c r="BG39" s="21" t="n">
        <v>12.169</v>
      </c>
      <c r="BH39" s="21" t="n">
        <v>18.317</v>
      </c>
      <c r="BI39" s="21" t="n">
        <v>24.504</v>
      </c>
      <c r="BJ39" s="21" t="n">
        <v>6.226</v>
      </c>
      <c r="BK39" s="21" t="n">
        <v>12.49</v>
      </c>
      <c r="BL39" s="21" t="n">
        <v>18.794</v>
      </c>
      <c r="BM39" s="21" t="n">
        <v>25.137</v>
      </c>
      <c r="BN39" s="21" t="n">
        <v>7</v>
      </c>
      <c r="BO39" s="21" t="n">
        <v>13</v>
      </c>
      <c r="BP39" s="21" t="n">
        <v>19</v>
      </c>
      <c r="BQ39" s="21" t="n">
        <v>26</v>
      </c>
      <c r="BR39" s="21" t="n">
        <v>4</v>
      </c>
      <c r="BS39" s="21" t="n">
        <v>4</v>
      </c>
      <c r="BT39" s="21" t="n">
        <v>4</v>
      </c>
      <c r="BU39" s="21" t="n">
        <v>4</v>
      </c>
      <c r="BV39" s="21" t="n">
        <v>0</v>
      </c>
      <c r="BW39" s="13"/>
      <c r="BX39" s="13"/>
      <c r="BY39" s="13"/>
      <c r="BZ39" s="13"/>
      <c r="CA39" s="13"/>
      <c r="CB39" s="13"/>
      <c r="CC39" s="13"/>
      <c r="CD39" s="13"/>
      <c r="CE39" s="13"/>
      <c r="CF39" s="13"/>
    </row>
    <row r="40" customFormat="false" ht="15" hidden="false" customHeight="true" outlineLevel="0" collapsed="false">
      <c r="A40" s="12" t="s">
        <v>2118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 t="s">
        <v>2119</v>
      </c>
      <c r="P40" s="12"/>
      <c r="Q40" s="12"/>
      <c r="R40" s="12"/>
      <c r="S40" s="12"/>
      <c r="T40" s="12" t="s">
        <v>1469</v>
      </c>
      <c r="U40" s="12"/>
      <c r="V40" s="12" t="s">
        <v>160</v>
      </c>
      <c r="W40" s="12" t="s">
        <v>781</v>
      </c>
      <c r="X40" s="12" t="s">
        <v>162</v>
      </c>
      <c r="Y40" s="12"/>
      <c r="Z40" s="12" t="s">
        <v>163</v>
      </c>
      <c r="AA40" s="12" t="s">
        <v>2120</v>
      </c>
      <c r="AB40" s="13"/>
      <c r="AC40" s="13"/>
      <c r="AD40" s="13"/>
      <c r="AE40" s="13"/>
      <c r="AF40" s="13"/>
      <c r="AG40" s="14" t="n">
        <v>0.815</v>
      </c>
      <c r="AH40" s="14" t="n">
        <v>1.301</v>
      </c>
      <c r="AI40" s="14" t="n">
        <v>0.761</v>
      </c>
      <c r="AJ40" s="14" t="n">
        <v>0.759</v>
      </c>
      <c r="AK40" s="14" t="n">
        <v>3.636</v>
      </c>
      <c r="AL40" s="14" t="n">
        <v>0.706</v>
      </c>
      <c r="AM40" s="14" t="n">
        <v>0.642</v>
      </c>
      <c r="AN40" s="14" t="n">
        <v>0.579</v>
      </c>
      <c r="AO40" s="14" t="n">
        <v>0.564</v>
      </c>
      <c r="AP40" s="14" t="n">
        <v>2.491</v>
      </c>
      <c r="AQ40" s="14"/>
      <c r="AR40" s="14"/>
      <c r="AS40" s="14"/>
      <c r="AT40" s="14"/>
      <c r="AU40" s="14"/>
      <c r="AV40" s="13"/>
      <c r="AW40" s="13"/>
      <c r="AX40" s="13"/>
      <c r="AY40" s="13"/>
      <c r="AZ40" s="13"/>
      <c r="BA40" s="23"/>
      <c r="BB40" s="13"/>
      <c r="BC40" s="13"/>
      <c r="BD40" s="13"/>
      <c r="BE40" s="13"/>
      <c r="BF40" s="21" t="n">
        <v>0.815</v>
      </c>
      <c r="BG40" s="21" t="n">
        <v>2.116</v>
      </c>
      <c r="BH40" s="21" t="n">
        <v>2.877</v>
      </c>
      <c r="BI40" s="21" t="n">
        <v>3.636</v>
      </c>
      <c r="BJ40" s="21" t="n">
        <v>0.706</v>
      </c>
      <c r="BK40" s="21" t="n">
        <v>1.348</v>
      </c>
      <c r="BL40" s="21" t="n">
        <v>1.927</v>
      </c>
      <c r="BM40" s="21" t="n">
        <v>2.491</v>
      </c>
      <c r="BN40" s="14"/>
      <c r="BO40" s="21"/>
      <c r="BP40" s="21"/>
      <c r="BQ40" s="14"/>
      <c r="BR40" s="14"/>
      <c r="BS40" s="16"/>
      <c r="BT40" s="16"/>
      <c r="BU40" s="14"/>
      <c r="BV40" s="14"/>
      <c r="BW40" s="13"/>
      <c r="BX40" s="13"/>
      <c r="BY40" s="13"/>
      <c r="BZ40" s="13"/>
      <c r="CA40" s="13"/>
      <c r="CB40" s="13"/>
      <c r="CC40" s="13"/>
      <c r="CD40" s="13"/>
      <c r="CE40" s="13"/>
      <c r="CF40" s="13"/>
    </row>
    <row r="41" customFormat="false" ht="15" hidden="false" customHeight="true" outlineLevel="0" collapsed="false">
      <c r="A41" s="12" t="s">
        <v>2121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 t="s">
        <v>2122</v>
      </c>
      <c r="P41" s="12"/>
      <c r="Q41" s="12"/>
      <c r="R41" s="12"/>
      <c r="S41" s="12"/>
      <c r="T41" s="12" t="s">
        <v>1469</v>
      </c>
      <c r="U41" s="12"/>
      <c r="V41" s="12" t="s">
        <v>160</v>
      </c>
      <c r="W41" s="12" t="s">
        <v>781</v>
      </c>
      <c r="X41" s="12" t="s">
        <v>162</v>
      </c>
      <c r="Y41" s="12"/>
      <c r="Z41" s="12" t="s">
        <v>163</v>
      </c>
      <c r="AA41" s="12" t="s">
        <v>2123</v>
      </c>
      <c r="AB41" s="13" t="n">
        <v>8.529</v>
      </c>
      <c r="AC41" s="14" t="n">
        <v>0.361</v>
      </c>
      <c r="AD41" s="14" t="n">
        <v>1.339</v>
      </c>
      <c r="AE41" s="14" t="n">
        <v>0.096</v>
      </c>
      <c r="AF41" s="14" t="n">
        <v>10.326</v>
      </c>
      <c r="AG41" s="14" t="n">
        <v>0</v>
      </c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23"/>
      <c r="BB41" s="21" t="n">
        <v>8.529</v>
      </c>
      <c r="BC41" s="21" t="n">
        <v>8.89</v>
      </c>
      <c r="BD41" s="21" t="n">
        <v>10.229</v>
      </c>
      <c r="BE41" s="21" t="n">
        <v>10.326</v>
      </c>
      <c r="BF41" s="21" t="n">
        <v>0</v>
      </c>
      <c r="BG41" s="16"/>
      <c r="BH41" s="16"/>
      <c r="BI41" s="14"/>
      <c r="BJ41" s="14"/>
      <c r="BK41" s="16"/>
      <c r="BL41" s="16"/>
      <c r="BM41" s="14"/>
      <c r="BN41" s="14"/>
      <c r="BO41" s="16"/>
      <c r="BP41" s="16"/>
      <c r="BQ41" s="14"/>
      <c r="BR41" s="14"/>
      <c r="BS41" s="16"/>
      <c r="BT41" s="16"/>
      <c r="BU41" s="14"/>
      <c r="BV41" s="14"/>
      <c r="BW41" s="13"/>
      <c r="BX41" s="13"/>
      <c r="BY41" s="13"/>
      <c r="BZ41" s="13"/>
      <c r="CA41" s="13"/>
      <c r="CB41" s="13"/>
      <c r="CC41" s="13"/>
      <c r="CD41" s="13"/>
      <c r="CE41" s="13"/>
      <c r="CF41" s="13"/>
    </row>
    <row r="42" customFormat="false" ht="15" hidden="false" customHeight="true" outlineLevel="0" collapsed="false">
      <c r="A42" s="12" t="s">
        <v>2124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 t="s">
        <v>2125</v>
      </c>
      <c r="P42" s="12"/>
      <c r="Q42" s="12"/>
      <c r="R42" s="12"/>
      <c r="S42" s="12"/>
      <c r="T42" s="12" t="s">
        <v>1469</v>
      </c>
      <c r="U42" s="12"/>
      <c r="V42" s="12" t="s">
        <v>160</v>
      </c>
      <c r="W42" s="12" t="s">
        <v>781</v>
      </c>
      <c r="X42" s="12" t="s">
        <v>162</v>
      </c>
      <c r="Y42" s="12"/>
      <c r="Z42" s="12" t="s">
        <v>163</v>
      </c>
      <c r="AA42" s="12" t="s">
        <v>2126</v>
      </c>
      <c r="AB42" s="13"/>
      <c r="AC42" s="13"/>
      <c r="AD42" s="14" t="n">
        <v>-15.625</v>
      </c>
      <c r="AE42" s="14" t="n">
        <v>0</v>
      </c>
      <c r="AF42" s="14" t="n">
        <v>-15.625</v>
      </c>
      <c r="AG42" s="14" t="n">
        <v>0</v>
      </c>
      <c r="AH42" s="13"/>
      <c r="AI42" s="14" t="n">
        <v>-21.792</v>
      </c>
      <c r="AJ42" s="13"/>
      <c r="AK42" s="14" t="n">
        <v>-21.792</v>
      </c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23"/>
      <c r="BB42" s="13"/>
      <c r="BC42" s="13"/>
      <c r="BD42" s="21" t="n">
        <v>-15.625</v>
      </c>
      <c r="BE42" s="21" t="n">
        <v>-15.625</v>
      </c>
      <c r="BF42" s="21" t="n">
        <v>0</v>
      </c>
      <c r="BG42" s="16"/>
      <c r="BH42" s="21" t="n">
        <v>-21.792</v>
      </c>
      <c r="BI42" s="21" t="n">
        <v>-21.792</v>
      </c>
      <c r="BJ42" s="14"/>
      <c r="BK42" s="16"/>
      <c r="BL42" s="16"/>
      <c r="BM42" s="14"/>
      <c r="BN42" s="14"/>
      <c r="BO42" s="16"/>
      <c r="BP42" s="16"/>
      <c r="BQ42" s="14"/>
      <c r="BR42" s="14"/>
      <c r="BS42" s="16"/>
      <c r="BT42" s="16"/>
      <c r="BU42" s="14"/>
      <c r="BV42" s="14"/>
      <c r="BW42" s="13"/>
      <c r="BX42" s="13"/>
      <c r="BY42" s="13"/>
      <c r="BZ42" s="13"/>
      <c r="CA42" s="13"/>
      <c r="CB42" s="13"/>
      <c r="CC42" s="13"/>
      <c r="CD42" s="13"/>
      <c r="CE42" s="13"/>
      <c r="CF42" s="13"/>
    </row>
    <row r="43" customFormat="false" ht="15" hidden="false" customHeight="true" outlineLevel="0" collapsed="false">
      <c r="A43" s="12" t="s">
        <v>2127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 t="s">
        <v>2128</v>
      </c>
      <c r="P43" s="12"/>
      <c r="Q43" s="12"/>
      <c r="R43" s="12"/>
      <c r="S43" s="12"/>
      <c r="T43" s="12" t="s">
        <v>1469</v>
      </c>
      <c r="U43" s="12"/>
      <c r="V43" s="12" t="s">
        <v>160</v>
      </c>
      <c r="W43" s="12" t="s">
        <v>781</v>
      </c>
      <c r="X43" s="12" t="s">
        <v>162</v>
      </c>
      <c r="Y43" s="12"/>
      <c r="Z43" s="12" t="s">
        <v>163</v>
      </c>
      <c r="AA43" s="12" t="s">
        <v>2129</v>
      </c>
      <c r="AB43" s="13"/>
      <c r="AC43" s="13"/>
      <c r="AD43" s="13"/>
      <c r="AE43" s="13"/>
      <c r="AF43" s="13"/>
      <c r="AG43" s="13"/>
      <c r="AH43" s="14" t="n">
        <v>0</v>
      </c>
      <c r="AI43" s="13"/>
      <c r="AJ43" s="13"/>
      <c r="AK43" s="13"/>
      <c r="AL43" s="14" t="n">
        <v>-12.864</v>
      </c>
      <c r="AM43" s="14" t="n">
        <v>0</v>
      </c>
      <c r="AN43" s="14" t="n">
        <v>-0.833</v>
      </c>
      <c r="AO43" s="13"/>
      <c r="AP43" s="14" t="n">
        <v>-13.697</v>
      </c>
      <c r="AQ43" s="14" t="n">
        <v>0</v>
      </c>
      <c r="AR43" s="13"/>
      <c r="AS43" s="14" t="n">
        <v>0</v>
      </c>
      <c r="AT43" s="13"/>
      <c r="AU43" s="13"/>
      <c r="AV43" s="13"/>
      <c r="AW43" s="13"/>
      <c r="AX43" s="13"/>
      <c r="AY43" s="13"/>
      <c r="AZ43" s="13"/>
      <c r="BA43" s="23"/>
      <c r="BB43" s="13"/>
      <c r="BC43" s="13"/>
      <c r="BD43" s="13"/>
      <c r="BE43" s="13"/>
      <c r="BF43" s="13"/>
      <c r="BG43" s="21" t="n">
        <v>0</v>
      </c>
      <c r="BH43" s="13"/>
      <c r="BI43" s="13"/>
      <c r="BJ43" s="21" t="n">
        <v>-12.864</v>
      </c>
      <c r="BK43" s="21" t="n">
        <v>-12.864</v>
      </c>
      <c r="BL43" s="21" t="n">
        <v>-13.697</v>
      </c>
      <c r="BM43" s="21" t="n">
        <v>-13.697</v>
      </c>
      <c r="BN43" s="21" t="n">
        <v>0</v>
      </c>
      <c r="BO43" s="21"/>
      <c r="BP43" s="21" t="n">
        <v>0</v>
      </c>
      <c r="BQ43" s="14"/>
      <c r="BR43" s="14"/>
      <c r="BS43" s="16"/>
      <c r="BT43" s="16"/>
      <c r="BU43" s="14"/>
      <c r="BV43" s="14"/>
      <c r="BW43" s="13"/>
      <c r="BX43" s="13"/>
      <c r="BY43" s="13"/>
      <c r="BZ43" s="13"/>
      <c r="CA43" s="13"/>
      <c r="CB43" s="13"/>
      <c r="CC43" s="13"/>
      <c r="CD43" s="13"/>
      <c r="CE43" s="13"/>
      <c r="CF43" s="13"/>
    </row>
    <row r="44" customFormat="false" ht="15" hidden="false" customHeight="true" outlineLevel="0" collapsed="false">
      <c r="A44" s="12" t="s">
        <v>2130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 t="s">
        <v>2131</v>
      </c>
      <c r="P44" s="12"/>
      <c r="Q44" s="12"/>
      <c r="R44" s="12"/>
      <c r="S44" s="12"/>
      <c r="T44" s="12" t="s">
        <v>1469</v>
      </c>
      <c r="U44" s="12"/>
      <c r="V44" s="12" t="s">
        <v>160</v>
      </c>
      <c r="W44" s="12" t="s">
        <v>781</v>
      </c>
      <c r="X44" s="12" t="s">
        <v>162</v>
      </c>
      <c r="Y44" s="12"/>
      <c r="Z44" s="12" t="s">
        <v>163</v>
      </c>
      <c r="AA44" s="19" t="s">
        <v>2132</v>
      </c>
      <c r="AB44" s="13" t="n">
        <v>-9.915</v>
      </c>
      <c r="AC44" s="14" t="n">
        <v>-9.958</v>
      </c>
      <c r="AD44" s="14" t="n">
        <v>-5.455</v>
      </c>
      <c r="AE44" s="14" t="n">
        <v>-10.848</v>
      </c>
      <c r="AF44" s="14" t="n">
        <v>-36.176</v>
      </c>
      <c r="AG44" s="14" t="n">
        <v>-6.158</v>
      </c>
      <c r="AH44" s="14" t="n">
        <v>-5.455</v>
      </c>
      <c r="AI44" s="14" t="n">
        <v>-14.926</v>
      </c>
      <c r="AJ44" s="14" t="n">
        <v>-17.756</v>
      </c>
      <c r="AK44" s="14" t="n">
        <v>-44.296</v>
      </c>
      <c r="AL44" s="14" t="n">
        <v>-20.763</v>
      </c>
      <c r="AM44" s="14" t="n">
        <v>-1.362</v>
      </c>
      <c r="AN44" s="14" t="n">
        <v>-9.572</v>
      </c>
      <c r="AO44" s="14" t="n">
        <v>6.784</v>
      </c>
      <c r="AP44" s="14" t="n">
        <v>-24.914</v>
      </c>
      <c r="AQ44" s="14" t="n">
        <v>-7</v>
      </c>
      <c r="AR44" s="14" t="n">
        <v>-15</v>
      </c>
      <c r="AS44" s="14" t="n">
        <v>-3</v>
      </c>
      <c r="AT44" s="14" t="n">
        <v>17</v>
      </c>
      <c r="AU44" s="14" t="n">
        <v>-8</v>
      </c>
      <c r="AV44" s="14" t="n">
        <v>198</v>
      </c>
      <c r="AW44" s="14" t="n">
        <v>116</v>
      </c>
      <c r="AX44" s="14" t="n">
        <v>36</v>
      </c>
      <c r="AY44" s="14" t="n">
        <v>102</v>
      </c>
      <c r="AZ44" s="14" t="n">
        <v>452</v>
      </c>
      <c r="BA44" s="15" t="n">
        <v>272</v>
      </c>
      <c r="BB44" s="21" t="n">
        <v>-9.915</v>
      </c>
      <c r="BC44" s="21" t="n">
        <v>-19.873</v>
      </c>
      <c r="BD44" s="21" t="n">
        <v>-25.328</v>
      </c>
      <c r="BE44" s="21" t="n">
        <v>-36.176</v>
      </c>
      <c r="BF44" s="21" t="n">
        <v>-6.158</v>
      </c>
      <c r="BG44" s="21" t="n">
        <v>-11.613</v>
      </c>
      <c r="BH44" s="21" t="n">
        <v>-26.539</v>
      </c>
      <c r="BI44" s="21" t="n">
        <v>-44.296</v>
      </c>
      <c r="BJ44" s="21" t="n">
        <v>-20.763</v>
      </c>
      <c r="BK44" s="21" t="n">
        <v>-22.125</v>
      </c>
      <c r="BL44" s="21" t="n">
        <v>-31.697</v>
      </c>
      <c r="BM44" s="21" t="n">
        <v>-24.914</v>
      </c>
      <c r="BN44" s="21" t="n">
        <v>-7</v>
      </c>
      <c r="BO44" s="21" t="n">
        <v>-22</v>
      </c>
      <c r="BP44" s="21" t="n">
        <v>-25</v>
      </c>
      <c r="BQ44" s="21" t="n">
        <v>-8</v>
      </c>
      <c r="BR44" s="21" t="n">
        <v>198</v>
      </c>
      <c r="BS44" s="21" t="n">
        <v>314</v>
      </c>
      <c r="BT44" s="21" t="n">
        <v>350</v>
      </c>
      <c r="BU44" s="21" t="n">
        <v>452</v>
      </c>
      <c r="BV44" s="21" t="n">
        <v>272</v>
      </c>
      <c r="BW44" s="13"/>
      <c r="BX44" s="13"/>
      <c r="BY44" s="13"/>
      <c r="BZ44" s="13"/>
      <c r="CA44" s="13"/>
      <c r="CB44" s="13"/>
      <c r="CC44" s="13"/>
      <c r="CD44" s="13"/>
      <c r="CE44" s="13"/>
      <c r="CF44" s="13"/>
    </row>
    <row r="45" customFormat="false" ht="15" hidden="false" customHeight="true" outlineLevel="0" collapsed="false">
      <c r="A45" s="12" t="s">
        <v>2133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 t="s">
        <v>2134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7"/>
      <c r="BB45" s="26"/>
      <c r="BC45" s="45"/>
      <c r="BD45" s="45"/>
      <c r="BE45" s="26"/>
      <c r="BF45" s="26"/>
      <c r="BG45" s="45"/>
      <c r="BH45" s="45"/>
      <c r="BI45" s="26"/>
      <c r="BJ45" s="26"/>
      <c r="BK45" s="45"/>
      <c r="BL45" s="45"/>
      <c r="BM45" s="26"/>
      <c r="BN45" s="26"/>
      <c r="BO45" s="45"/>
      <c r="BP45" s="45"/>
      <c r="BQ45" s="26"/>
      <c r="BR45" s="26"/>
      <c r="BS45" s="45"/>
      <c r="BT45" s="45"/>
      <c r="BU45" s="26"/>
      <c r="BV45" s="26"/>
      <c r="BW45" s="25"/>
      <c r="BX45" s="25"/>
      <c r="BY45" s="25"/>
      <c r="BZ45" s="25"/>
      <c r="CA45" s="25"/>
      <c r="CB45" s="25"/>
      <c r="CC45" s="25"/>
      <c r="CD45" s="25"/>
      <c r="CE45" s="25"/>
      <c r="CF45" s="25"/>
    </row>
    <row r="46" customFormat="false" ht="15" hidden="false" customHeight="true" outlineLevel="0" collapsed="false">
      <c r="A46" s="9" t="s">
        <v>2135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 t="s">
        <v>2136</v>
      </c>
      <c r="P46" s="9"/>
      <c r="Q46" s="9"/>
      <c r="R46" s="9"/>
      <c r="S46" s="9"/>
      <c r="T46" s="9" t="s">
        <v>1469</v>
      </c>
      <c r="U46" s="9"/>
      <c r="V46" s="9" t="s">
        <v>153</v>
      </c>
      <c r="W46" s="9"/>
      <c r="X46" s="9"/>
      <c r="Y46" s="9"/>
      <c r="Z46" s="9"/>
      <c r="AA46" s="9" t="s">
        <v>2137</v>
      </c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7"/>
      <c r="BB46" s="26"/>
      <c r="BC46" s="45"/>
      <c r="BD46" s="45"/>
      <c r="BE46" s="26"/>
      <c r="BF46" s="26"/>
      <c r="BG46" s="45"/>
      <c r="BH46" s="45"/>
      <c r="BI46" s="26"/>
      <c r="BJ46" s="26"/>
      <c r="BK46" s="45"/>
      <c r="BL46" s="45"/>
      <c r="BM46" s="26"/>
      <c r="BN46" s="26"/>
      <c r="BO46" s="45"/>
      <c r="BP46" s="45"/>
      <c r="BQ46" s="26"/>
      <c r="BR46" s="26"/>
      <c r="BS46" s="45"/>
      <c r="BT46" s="45"/>
      <c r="BU46" s="26"/>
      <c r="BV46" s="26"/>
      <c r="BW46" s="25"/>
      <c r="BX46" s="25"/>
      <c r="BY46" s="25"/>
      <c r="BZ46" s="25"/>
      <c r="CA46" s="25"/>
      <c r="CB46" s="25"/>
      <c r="CC46" s="25"/>
      <c r="CD46" s="25"/>
      <c r="CE46" s="25"/>
      <c r="CF46" s="25"/>
    </row>
    <row r="47" customFormat="false" ht="15" hidden="false" customHeight="true" outlineLevel="0" collapsed="false">
      <c r="A47" s="12" t="s">
        <v>2138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 t="s">
        <v>2139</v>
      </c>
      <c r="P47" s="12"/>
      <c r="Q47" s="12"/>
      <c r="R47" s="12"/>
      <c r="S47" s="12"/>
      <c r="T47" s="12" t="s">
        <v>1469</v>
      </c>
      <c r="U47" s="12"/>
      <c r="V47" s="12" t="s">
        <v>160</v>
      </c>
      <c r="W47" s="12" t="s">
        <v>781</v>
      </c>
      <c r="X47" s="12" t="s">
        <v>162</v>
      </c>
      <c r="Y47" s="12"/>
      <c r="Z47" s="12" t="s">
        <v>163</v>
      </c>
      <c r="AA47" s="19" t="s">
        <v>2140</v>
      </c>
      <c r="AB47" s="14" t="n">
        <v>-96.911</v>
      </c>
      <c r="AC47" s="14" t="n">
        <v>-61.088</v>
      </c>
      <c r="AD47" s="14" t="n">
        <v>-38.924</v>
      </c>
      <c r="AE47" s="14" t="n">
        <v>-65.765</v>
      </c>
      <c r="AF47" s="14" t="n">
        <v>-262.688</v>
      </c>
      <c r="AG47" s="14" t="n">
        <v>4.092</v>
      </c>
      <c r="AH47" s="14" t="n">
        <v>-0.852</v>
      </c>
      <c r="AI47" s="14" t="n">
        <v>-25.157</v>
      </c>
      <c r="AJ47" s="14" t="n">
        <v>-25.509</v>
      </c>
      <c r="AK47" s="14" t="n">
        <v>-47.426</v>
      </c>
      <c r="AL47" s="14" t="n">
        <v>38.759</v>
      </c>
      <c r="AM47" s="14" t="n">
        <v>229.622</v>
      </c>
      <c r="AN47" s="14" t="n">
        <v>-37.309</v>
      </c>
      <c r="AO47" s="14" t="n">
        <v>-51.44</v>
      </c>
      <c r="AP47" s="14" t="n">
        <v>179.632</v>
      </c>
      <c r="AQ47" s="14" t="n">
        <v>1</v>
      </c>
      <c r="AR47" s="14" t="n">
        <v>46</v>
      </c>
      <c r="AS47" s="14" t="n">
        <v>107</v>
      </c>
      <c r="AT47" s="14" t="n">
        <v>206</v>
      </c>
      <c r="AU47" s="14" t="n">
        <v>360</v>
      </c>
      <c r="AV47" s="14" t="n">
        <v>344</v>
      </c>
      <c r="AW47" s="14" t="n">
        <v>299</v>
      </c>
      <c r="AX47" s="14" t="n">
        <v>105</v>
      </c>
      <c r="AY47" s="14" t="n">
        <v>362</v>
      </c>
      <c r="AZ47" s="14" t="n">
        <v>1110</v>
      </c>
      <c r="BA47" s="15" t="n">
        <v>392</v>
      </c>
      <c r="BB47" s="21" t="n">
        <v>-96.911</v>
      </c>
      <c r="BC47" s="21" t="n">
        <v>-157.999</v>
      </c>
      <c r="BD47" s="21" t="n">
        <v>-196.923</v>
      </c>
      <c r="BE47" s="21" t="n">
        <v>-262.688</v>
      </c>
      <c r="BF47" s="21" t="n">
        <v>4.092</v>
      </c>
      <c r="BG47" s="21" t="n">
        <v>3.24</v>
      </c>
      <c r="BH47" s="21" t="n">
        <v>-21.917</v>
      </c>
      <c r="BI47" s="21" t="n">
        <v>-47.426</v>
      </c>
      <c r="BJ47" s="21" t="n">
        <v>38.759</v>
      </c>
      <c r="BK47" s="21" t="n">
        <v>268.381</v>
      </c>
      <c r="BL47" s="21" t="n">
        <v>231.072</v>
      </c>
      <c r="BM47" s="21" t="n">
        <v>179.632</v>
      </c>
      <c r="BN47" s="21" t="n">
        <v>1</v>
      </c>
      <c r="BO47" s="21" t="n">
        <v>47</v>
      </c>
      <c r="BP47" s="21" t="n">
        <v>154</v>
      </c>
      <c r="BQ47" s="21" t="n">
        <v>360</v>
      </c>
      <c r="BR47" s="21" t="n">
        <v>344</v>
      </c>
      <c r="BS47" s="21" t="n">
        <v>643</v>
      </c>
      <c r="BT47" s="21" t="n">
        <v>748</v>
      </c>
      <c r="BU47" s="21" t="n">
        <v>1110</v>
      </c>
      <c r="BV47" s="21" t="n">
        <v>392</v>
      </c>
      <c r="BW47" s="13"/>
      <c r="BX47" s="13"/>
      <c r="BY47" s="13"/>
      <c r="BZ47" s="13"/>
      <c r="CA47" s="13"/>
      <c r="CB47" s="13"/>
      <c r="CC47" s="13"/>
      <c r="CD47" s="13"/>
      <c r="CE47" s="13"/>
      <c r="CF47" s="13"/>
    </row>
    <row r="48" customFormat="false" ht="15" hidden="false" customHeight="true" outlineLevel="0" collapsed="false">
      <c r="A48" s="9" t="s">
        <v>2141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 t="s">
        <v>2142</v>
      </c>
      <c r="P48" s="9"/>
      <c r="Q48" s="9"/>
      <c r="R48" s="9"/>
      <c r="S48" s="9"/>
      <c r="T48" s="9" t="s">
        <v>1469</v>
      </c>
      <c r="U48" s="9"/>
      <c r="V48" s="9" t="s">
        <v>153</v>
      </c>
      <c r="W48" s="9"/>
      <c r="X48" s="9"/>
      <c r="Y48" s="9"/>
      <c r="Z48" s="9"/>
      <c r="AA48" s="9" t="s">
        <v>2007</v>
      </c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7"/>
      <c r="BB48" s="26"/>
      <c r="BC48" s="45"/>
      <c r="BD48" s="45"/>
      <c r="BE48" s="26"/>
      <c r="BF48" s="26"/>
      <c r="BG48" s="45"/>
      <c r="BH48" s="45"/>
      <c r="BI48" s="26"/>
      <c r="BJ48" s="26"/>
      <c r="BK48" s="45"/>
      <c r="BL48" s="45"/>
      <c r="BM48" s="26"/>
      <c r="BN48" s="26"/>
      <c r="BO48" s="45"/>
      <c r="BP48" s="45"/>
      <c r="BQ48" s="26"/>
      <c r="BR48" s="26"/>
      <c r="BS48" s="45"/>
      <c r="BT48" s="45"/>
      <c r="BU48" s="26"/>
      <c r="BV48" s="26"/>
      <c r="BW48" s="25"/>
      <c r="BX48" s="25"/>
      <c r="BY48" s="25"/>
      <c r="BZ48" s="25"/>
      <c r="CA48" s="25"/>
      <c r="CB48" s="25"/>
      <c r="CC48" s="25"/>
      <c r="CD48" s="25"/>
      <c r="CE48" s="25"/>
      <c r="CF48" s="25"/>
    </row>
    <row r="49" customFormat="false" ht="15" hidden="false" customHeight="true" outlineLevel="0" collapsed="false">
      <c r="A49" s="12" t="s">
        <v>2143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 t="s">
        <v>2144</v>
      </c>
      <c r="P49" s="12"/>
      <c r="Q49" s="12"/>
      <c r="R49" s="12"/>
      <c r="S49" s="12"/>
      <c r="T49" s="12" t="s">
        <v>1469</v>
      </c>
      <c r="U49" s="12"/>
      <c r="V49" s="12" t="s">
        <v>160</v>
      </c>
      <c r="W49" s="12" t="s">
        <v>781</v>
      </c>
      <c r="X49" s="12" t="s">
        <v>162</v>
      </c>
      <c r="Y49" s="12"/>
      <c r="Z49" s="12" t="s">
        <v>163</v>
      </c>
      <c r="AA49" s="19" t="s">
        <v>2010</v>
      </c>
      <c r="AB49" s="14" t="n">
        <v>43.637</v>
      </c>
      <c r="AC49" s="14" t="n">
        <v>35.919</v>
      </c>
      <c r="AD49" s="14" t="n">
        <v>35.446</v>
      </c>
      <c r="AE49" s="14" t="n">
        <v>39.971</v>
      </c>
      <c r="AF49" s="14" t="n">
        <v>154.973</v>
      </c>
      <c r="AG49" s="14" t="n">
        <v>39.717</v>
      </c>
      <c r="AH49" s="14" t="n">
        <v>39.841</v>
      </c>
      <c r="AI49" s="14" t="n">
        <v>39.262</v>
      </c>
      <c r="AJ49" s="14" t="n">
        <v>39.25</v>
      </c>
      <c r="AK49" s="14" t="n">
        <v>158.07</v>
      </c>
      <c r="AL49" s="14" t="n">
        <v>37.601</v>
      </c>
      <c r="AM49" s="14" t="n">
        <v>48.695</v>
      </c>
      <c r="AN49" s="14" t="n">
        <v>64.767</v>
      </c>
      <c r="AO49" s="14" t="n">
        <v>74.214</v>
      </c>
      <c r="AP49" s="14" t="n">
        <v>225.277</v>
      </c>
      <c r="AQ49" s="14" t="n">
        <v>75</v>
      </c>
      <c r="AR49" s="14" t="n">
        <v>74</v>
      </c>
      <c r="AS49" s="14" t="n">
        <v>70</v>
      </c>
      <c r="AT49" s="14" t="n">
        <v>69</v>
      </c>
      <c r="AU49" s="14" t="n">
        <v>287</v>
      </c>
      <c r="AV49" s="14" t="n">
        <v>69</v>
      </c>
      <c r="AW49" s="14" t="n">
        <v>119</v>
      </c>
      <c r="AX49" s="14" t="n">
        <v>129</v>
      </c>
      <c r="AY49" s="14" t="n">
        <v>130</v>
      </c>
      <c r="AZ49" s="14" t="n">
        <v>447</v>
      </c>
      <c r="BA49" s="15" t="n">
        <v>129</v>
      </c>
      <c r="BB49" s="21" t="n">
        <v>43.637</v>
      </c>
      <c r="BC49" s="21" t="n">
        <v>79.556</v>
      </c>
      <c r="BD49" s="21" t="n">
        <v>115.002</v>
      </c>
      <c r="BE49" s="21" t="n">
        <v>154.973</v>
      </c>
      <c r="BF49" s="21" t="n">
        <v>39.717</v>
      </c>
      <c r="BG49" s="21" t="n">
        <v>79.558</v>
      </c>
      <c r="BH49" s="21" t="n">
        <v>118.82</v>
      </c>
      <c r="BI49" s="21" t="n">
        <v>158.07</v>
      </c>
      <c r="BJ49" s="21" t="n">
        <v>37.601</v>
      </c>
      <c r="BK49" s="21" t="n">
        <v>86.296</v>
      </c>
      <c r="BL49" s="21" t="n">
        <v>151.063</v>
      </c>
      <c r="BM49" s="21" t="n">
        <v>225.277</v>
      </c>
      <c r="BN49" s="21" t="n">
        <v>75</v>
      </c>
      <c r="BO49" s="21" t="n">
        <v>148</v>
      </c>
      <c r="BP49" s="21" t="n">
        <v>218</v>
      </c>
      <c r="BQ49" s="21" t="n">
        <v>287</v>
      </c>
      <c r="BR49" s="21" t="n">
        <v>69</v>
      </c>
      <c r="BS49" s="21" t="n">
        <v>188</v>
      </c>
      <c r="BT49" s="21" t="n">
        <v>317</v>
      </c>
      <c r="BU49" s="21" t="n">
        <v>447</v>
      </c>
      <c r="BV49" s="21" t="n">
        <v>129</v>
      </c>
      <c r="BW49" s="13"/>
      <c r="BX49" s="13"/>
      <c r="BY49" s="13"/>
      <c r="BZ49" s="13"/>
      <c r="CA49" s="13"/>
      <c r="CB49" s="13"/>
      <c r="CC49" s="13"/>
      <c r="CD49" s="13"/>
      <c r="CE49" s="13"/>
      <c r="CF49" s="13"/>
    </row>
    <row r="50" customFormat="false" ht="15" hidden="false" customHeight="true" outlineLevel="0" collapsed="false">
      <c r="A50" s="12" t="s">
        <v>2145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 t="s">
        <v>2146</v>
      </c>
      <c r="P50" s="12"/>
      <c r="Q50" s="12"/>
      <c r="R50" s="12"/>
      <c r="S50" s="12"/>
      <c r="T50" s="12" t="s">
        <v>1469</v>
      </c>
      <c r="U50" s="12"/>
      <c r="V50" s="12" t="s">
        <v>160</v>
      </c>
      <c r="W50" s="12" t="s">
        <v>781</v>
      </c>
      <c r="X50" s="12" t="s">
        <v>162</v>
      </c>
      <c r="Y50" s="12"/>
      <c r="Z50" s="12" t="s">
        <v>163</v>
      </c>
      <c r="AA50" s="12" t="s">
        <v>2120</v>
      </c>
      <c r="AB50" s="13"/>
      <c r="AC50" s="14" t="n">
        <v>0</v>
      </c>
      <c r="AD50" s="14" t="n">
        <v>0</v>
      </c>
      <c r="AE50" s="14" t="n">
        <v>0</v>
      </c>
      <c r="AF50" s="14" t="n">
        <v>0</v>
      </c>
      <c r="AG50" s="14" t="n">
        <v>0.815</v>
      </c>
      <c r="AH50" s="14" t="n">
        <v>1.301</v>
      </c>
      <c r="AI50" s="14" t="n">
        <v>0.761</v>
      </c>
      <c r="AJ50" s="14" t="n">
        <v>0.759</v>
      </c>
      <c r="AK50" s="14" t="n">
        <v>3.636</v>
      </c>
      <c r="AL50" s="14" t="n">
        <v>0.706</v>
      </c>
      <c r="AM50" s="14" t="n">
        <v>0.642</v>
      </c>
      <c r="AN50" s="14" t="n">
        <v>0.579</v>
      </c>
      <c r="AO50" s="14" t="n">
        <v>0.564</v>
      </c>
      <c r="AP50" s="14" t="n">
        <v>2.491</v>
      </c>
      <c r="AQ50" s="14"/>
      <c r="AR50" s="14"/>
      <c r="AS50" s="14"/>
      <c r="AT50" s="14"/>
      <c r="AU50" s="14"/>
      <c r="AV50" s="13"/>
      <c r="AW50" s="13"/>
      <c r="AX50" s="13"/>
      <c r="AY50" s="13"/>
      <c r="AZ50" s="13"/>
      <c r="BA50" s="23"/>
      <c r="BB50" s="13"/>
      <c r="BC50" s="21" t="n">
        <v>0</v>
      </c>
      <c r="BD50" s="21" t="n">
        <v>0</v>
      </c>
      <c r="BE50" s="13"/>
      <c r="BF50" s="21" t="n">
        <v>0.815</v>
      </c>
      <c r="BG50" s="21" t="n">
        <v>2.116</v>
      </c>
      <c r="BH50" s="21" t="n">
        <v>2.877</v>
      </c>
      <c r="BI50" s="21" t="n">
        <v>3.636</v>
      </c>
      <c r="BJ50" s="21" t="n">
        <v>0.706</v>
      </c>
      <c r="BK50" s="21" t="n">
        <v>1.348</v>
      </c>
      <c r="BL50" s="21" t="n">
        <v>1.927</v>
      </c>
      <c r="BM50" s="21" t="n">
        <v>2.491</v>
      </c>
      <c r="BN50" s="14"/>
      <c r="BO50" s="21"/>
      <c r="BP50" s="21"/>
      <c r="BQ50" s="14"/>
      <c r="BR50" s="14"/>
      <c r="BS50" s="16"/>
      <c r="BT50" s="16"/>
      <c r="BU50" s="14"/>
      <c r="BV50" s="14"/>
      <c r="BW50" s="13"/>
      <c r="BX50" s="13"/>
      <c r="BY50" s="13"/>
      <c r="BZ50" s="13"/>
      <c r="CA50" s="13"/>
      <c r="CB50" s="13"/>
      <c r="CC50" s="13"/>
      <c r="CD50" s="13"/>
      <c r="CE50" s="13"/>
      <c r="CF50" s="13"/>
    </row>
    <row r="51" customFormat="false" ht="15" hidden="false" customHeight="true" outlineLevel="0" collapsed="false">
      <c r="A51" s="12" t="s">
        <v>2147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 t="s">
        <v>2148</v>
      </c>
      <c r="P51" s="12"/>
      <c r="Q51" s="12"/>
      <c r="R51" s="12"/>
      <c r="S51" s="12"/>
      <c r="T51" s="12" t="s">
        <v>1469</v>
      </c>
      <c r="U51" s="12"/>
      <c r="V51" s="12" t="s">
        <v>160</v>
      </c>
      <c r="W51" s="12" t="s">
        <v>781</v>
      </c>
      <c r="X51" s="12" t="s">
        <v>162</v>
      </c>
      <c r="Y51" s="12"/>
      <c r="Z51" s="12" t="s">
        <v>163</v>
      </c>
      <c r="AA51" s="19" t="s">
        <v>2013</v>
      </c>
      <c r="AB51" s="14" t="n">
        <v>131.092</v>
      </c>
      <c r="AC51" s="14" t="n">
        <v>142.411</v>
      </c>
      <c r="AD51" s="14" t="n">
        <v>139.46</v>
      </c>
      <c r="AE51" s="14" t="n">
        <v>151.802</v>
      </c>
      <c r="AF51" s="14" t="n">
        <v>564.765</v>
      </c>
      <c r="AG51" s="14" t="n">
        <v>142.56</v>
      </c>
      <c r="AH51" s="14" t="n">
        <v>147.779</v>
      </c>
      <c r="AI51" s="14" t="n">
        <v>144.317</v>
      </c>
      <c r="AJ51" s="14" t="n">
        <v>158.972</v>
      </c>
      <c r="AK51" s="14" t="n">
        <v>593.628</v>
      </c>
      <c r="AL51" s="14" t="n">
        <v>188.919</v>
      </c>
      <c r="AM51" s="14" t="n">
        <v>182.31</v>
      </c>
      <c r="AN51" s="14" t="n">
        <v>204.751</v>
      </c>
      <c r="AO51" s="14" t="n">
        <v>244.387</v>
      </c>
      <c r="AP51" s="14" t="n">
        <v>820.367</v>
      </c>
      <c r="AQ51" s="14" t="n">
        <v>252</v>
      </c>
      <c r="AR51" s="14" t="n">
        <v>256</v>
      </c>
      <c r="AS51" s="14" t="n">
        <v>251</v>
      </c>
      <c r="AT51" s="14" t="n">
        <v>238</v>
      </c>
      <c r="AU51" s="14" t="n">
        <v>997</v>
      </c>
      <c r="AV51" s="14" t="n">
        <v>252</v>
      </c>
      <c r="AW51" s="14" t="n">
        <v>351</v>
      </c>
      <c r="AX51" s="14" t="n">
        <v>351</v>
      </c>
      <c r="AY51" s="14" t="n">
        <v>329</v>
      </c>
      <c r="AZ51" s="14" t="n">
        <v>1283</v>
      </c>
      <c r="BA51" s="15" t="n">
        <v>343</v>
      </c>
      <c r="BB51" s="21" t="n">
        <v>131.092</v>
      </c>
      <c r="BC51" s="21" t="n">
        <v>273.503</v>
      </c>
      <c r="BD51" s="21" t="n">
        <v>412.963</v>
      </c>
      <c r="BE51" s="21" t="n">
        <v>564.765</v>
      </c>
      <c r="BF51" s="21" t="n">
        <v>142.56</v>
      </c>
      <c r="BG51" s="21" t="n">
        <v>290.339</v>
      </c>
      <c r="BH51" s="21" t="n">
        <v>434.656</v>
      </c>
      <c r="BI51" s="21" t="n">
        <v>593.628</v>
      </c>
      <c r="BJ51" s="21" t="n">
        <v>188.919</v>
      </c>
      <c r="BK51" s="21" t="n">
        <v>371.229</v>
      </c>
      <c r="BL51" s="21" t="n">
        <v>575.98</v>
      </c>
      <c r="BM51" s="21" t="n">
        <v>820.367</v>
      </c>
      <c r="BN51" s="21" t="n">
        <v>252</v>
      </c>
      <c r="BO51" s="21" t="n">
        <v>508</v>
      </c>
      <c r="BP51" s="21" t="n">
        <v>759</v>
      </c>
      <c r="BQ51" s="21" t="n">
        <v>997</v>
      </c>
      <c r="BR51" s="21" t="n">
        <v>252</v>
      </c>
      <c r="BS51" s="21" t="n">
        <v>603</v>
      </c>
      <c r="BT51" s="21" t="n">
        <v>954</v>
      </c>
      <c r="BU51" s="21" t="n">
        <v>1283</v>
      </c>
      <c r="BV51" s="21" t="n">
        <v>343</v>
      </c>
      <c r="BW51" s="13"/>
      <c r="BX51" s="13"/>
      <c r="BY51" s="13"/>
      <c r="BZ51" s="13"/>
      <c r="CA51" s="13"/>
      <c r="CB51" s="13"/>
      <c r="CC51" s="13"/>
      <c r="CD51" s="13"/>
      <c r="CE51" s="13"/>
      <c r="CF51" s="13"/>
    </row>
    <row r="52" customFormat="false" ht="15" hidden="false" customHeight="true" outlineLevel="0" collapsed="false">
      <c r="A52" s="12" t="s">
        <v>2149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 t="s">
        <v>2150</v>
      </c>
      <c r="P52" s="12"/>
      <c r="Q52" s="12"/>
      <c r="R52" s="12"/>
      <c r="S52" s="12"/>
      <c r="T52" s="12" t="s">
        <v>1469</v>
      </c>
      <c r="U52" s="12"/>
      <c r="V52" s="12" t="s">
        <v>160</v>
      </c>
      <c r="W52" s="12" t="s">
        <v>781</v>
      </c>
      <c r="X52" s="12" t="s">
        <v>162</v>
      </c>
      <c r="Y52" s="12"/>
      <c r="Z52" s="12" t="s">
        <v>163</v>
      </c>
      <c r="AA52" s="12" t="s">
        <v>2151</v>
      </c>
      <c r="AB52" s="14" t="n">
        <v>10.984</v>
      </c>
      <c r="AC52" s="14" t="n">
        <v>9.216</v>
      </c>
      <c r="AD52" s="14" t="n">
        <v>8.638</v>
      </c>
      <c r="AE52" s="14" t="n">
        <v>7.738</v>
      </c>
      <c r="AF52" s="14" t="n">
        <v>36.575</v>
      </c>
      <c r="AG52" s="14" t="n">
        <v>6.059</v>
      </c>
      <c r="AH52" s="14" t="n">
        <v>6.11</v>
      </c>
      <c r="AI52" s="14" t="n">
        <v>6.148</v>
      </c>
      <c r="AJ52" s="14" t="n">
        <v>6.188</v>
      </c>
      <c r="AK52" s="14" t="n">
        <v>24.504</v>
      </c>
      <c r="AL52" s="14" t="n">
        <v>6.226</v>
      </c>
      <c r="AM52" s="14" t="n">
        <v>6.264</v>
      </c>
      <c r="AN52" s="14" t="n">
        <v>6.304</v>
      </c>
      <c r="AO52" s="14" t="n">
        <v>6.344</v>
      </c>
      <c r="AP52" s="14" t="n">
        <v>25.137</v>
      </c>
      <c r="AQ52" s="14" t="n">
        <v>7</v>
      </c>
      <c r="AR52" s="14" t="n">
        <v>6</v>
      </c>
      <c r="AS52" s="14" t="n">
        <v>6</v>
      </c>
      <c r="AT52" s="14" t="n">
        <v>7</v>
      </c>
      <c r="AU52" s="14" t="n">
        <v>26</v>
      </c>
      <c r="AV52" s="14" t="n">
        <v>4</v>
      </c>
      <c r="AW52" s="13"/>
      <c r="AX52" s="13"/>
      <c r="AY52" s="13"/>
      <c r="AZ52" s="14" t="n">
        <v>4</v>
      </c>
      <c r="BA52" s="15" t="n">
        <v>0</v>
      </c>
      <c r="BB52" s="21" t="n">
        <v>10.984</v>
      </c>
      <c r="BC52" s="21" t="n">
        <v>20.2</v>
      </c>
      <c r="BD52" s="21" t="n">
        <v>28.838</v>
      </c>
      <c r="BE52" s="21" t="n">
        <v>36.575</v>
      </c>
      <c r="BF52" s="21" t="n">
        <v>6.059</v>
      </c>
      <c r="BG52" s="21" t="n">
        <v>12.169</v>
      </c>
      <c r="BH52" s="21" t="n">
        <v>18.317</v>
      </c>
      <c r="BI52" s="21" t="n">
        <v>24.504</v>
      </c>
      <c r="BJ52" s="21" t="n">
        <v>6.226</v>
      </c>
      <c r="BK52" s="21" t="n">
        <v>12.49</v>
      </c>
      <c r="BL52" s="21" t="n">
        <v>18.794</v>
      </c>
      <c r="BM52" s="21" t="n">
        <v>25.137</v>
      </c>
      <c r="BN52" s="21" t="n">
        <v>7</v>
      </c>
      <c r="BO52" s="21" t="n">
        <v>13</v>
      </c>
      <c r="BP52" s="21" t="n">
        <v>19</v>
      </c>
      <c r="BQ52" s="21" t="n">
        <v>26</v>
      </c>
      <c r="BR52" s="21" t="n">
        <v>4</v>
      </c>
      <c r="BS52" s="21" t="n">
        <v>4</v>
      </c>
      <c r="BT52" s="21" t="n">
        <v>4</v>
      </c>
      <c r="BU52" s="21" t="n">
        <v>4</v>
      </c>
      <c r="BV52" s="21" t="n">
        <v>0</v>
      </c>
      <c r="BW52" s="13"/>
      <c r="BX52" s="13"/>
      <c r="BY52" s="13"/>
      <c r="BZ52" s="13"/>
      <c r="CA52" s="13"/>
      <c r="CB52" s="13"/>
      <c r="CC52" s="13"/>
      <c r="CD52" s="13"/>
      <c r="CE52" s="13"/>
      <c r="CF52" s="13"/>
    </row>
    <row r="53" customFormat="false" ht="15" hidden="false" customHeight="true" outlineLevel="0" collapsed="false">
      <c r="A53" s="12" t="s">
        <v>2152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 t="s">
        <v>2153</v>
      </c>
      <c r="P53" s="12"/>
      <c r="Q53" s="12"/>
      <c r="R53" s="12"/>
      <c r="S53" s="12"/>
      <c r="T53" s="12" t="s">
        <v>1469</v>
      </c>
      <c r="U53" s="12"/>
      <c r="V53" s="12" t="s">
        <v>160</v>
      </c>
      <c r="W53" s="12" t="s">
        <v>781</v>
      </c>
      <c r="X53" s="12" t="s">
        <v>162</v>
      </c>
      <c r="Y53" s="12"/>
      <c r="Z53" s="12" t="s">
        <v>163</v>
      </c>
      <c r="AA53" s="12" t="s">
        <v>2154</v>
      </c>
      <c r="AB53" s="14" t="n">
        <v>8.529</v>
      </c>
      <c r="AC53" s="14" t="n">
        <v>0.361</v>
      </c>
      <c r="AD53" s="14" t="n">
        <v>1.339</v>
      </c>
      <c r="AE53" s="14" t="n">
        <v>0.096</v>
      </c>
      <c r="AF53" s="14" t="n">
        <v>10.326</v>
      </c>
      <c r="AG53" s="14" t="n">
        <v>0</v>
      </c>
      <c r="AH53" s="14" t="n">
        <v>0</v>
      </c>
      <c r="AI53" s="14" t="n">
        <v>0</v>
      </c>
      <c r="AJ53" s="14" t="n">
        <v>0</v>
      </c>
      <c r="AK53" s="14" t="n">
        <v>0</v>
      </c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23"/>
      <c r="BB53" s="21" t="n">
        <v>8.529</v>
      </c>
      <c r="BC53" s="21" t="n">
        <v>8.89</v>
      </c>
      <c r="BD53" s="21" t="n">
        <v>10.229</v>
      </c>
      <c r="BE53" s="21" t="n">
        <v>10.326</v>
      </c>
      <c r="BF53" s="21" t="n">
        <v>0</v>
      </c>
      <c r="BG53" s="21" t="n">
        <v>0</v>
      </c>
      <c r="BH53" s="21" t="n">
        <v>0</v>
      </c>
      <c r="BI53" s="21" t="n">
        <v>0</v>
      </c>
      <c r="BJ53" s="14"/>
      <c r="BK53" s="16"/>
      <c r="BL53" s="16"/>
      <c r="BM53" s="14"/>
      <c r="BN53" s="14"/>
      <c r="BO53" s="16"/>
      <c r="BP53" s="16"/>
      <c r="BQ53" s="14"/>
      <c r="BR53" s="14"/>
      <c r="BS53" s="16"/>
      <c r="BT53" s="16"/>
      <c r="BU53" s="14"/>
      <c r="BV53" s="14"/>
      <c r="BW53" s="13"/>
      <c r="BX53" s="13"/>
      <c r="BY53" s="13"/>
      <c r="BZ53" s="13"/>
      <c r="CA53" s="13"/>
      <c r="CB53" s="13"/>
      <c r="CC53" s="13"/>
      <c r="CD53" s="13"/>
      <c r="CE53" s="13"/>
      <c r="CF53" s="13"/>
    </row>
    <row r="54" customFormat="false" ht="15" hidden="false" customHeight="true" outlineLevel="0" collapsed="false">
      <c r="A54" s="9" t="s">
        <v>2155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 t="s">
        <v>2156</v>
      </c>
      <c r="P54" s="9"/>
      <c r="Q54" s="9"/>
      <c r="R54" s="9"/>
      <c r="S54" s="9"/>
      <c r="T54" s="9" t="s">
        <v>1469</v>
      </c>
      <c r="U54" s="9"/>
      <c r="V54" s="9" t="s">
        <v>153</v>
      </c>
      <c r="W54" s="9"/>
      <c r="X54" s="9"/>
      <c r="Y54" s="9"/>
      <c r="Z54" s="9"/>
      <c r="AA54" s="9" t="s">
        <v>2027</v>
      </c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7"/>
      <c r="BB54" s="26"/>
      <c r="BC54" s="45"/>
      <c r="BD54" s="45"/>
      <c r="BE54" s="26"/>
      <c r="BF54" s="26"/>
      <c r="BG54" s="45"/>
      <c r="BH54" s="45"/>
      <c r="BI54" s="26"/>
      <c r="BJ54" s="26"/>
      <c r="BK54" s="45"/>
      <c r="BL54" s="45"/>
      <c r="BM54" s="26"/>
      <c r="BN54" s="26"/>
      <c r="BO54" s="45"/>
      <c r="BP54" s="45"/>
      <c r="BQ54" s="26"/>
      <c r="BR54" s="26"/>
      <c r="BS54" s="45"/>
      <c r="BT54" s="45"/>
      <c r="BU54" s="26"/>
      <c r="BV54" s="26"/>
      <c r="BW54" s="25"/>
      <c r="BX54" s="25"/>
      <c r="BY54" s="25"/>
      <c r="BZ54" s="25"/>
      <c r="CA54" s="25"/>
      <c r="CB54" s="25"/>
      <c r="CC54" s="25"/>
      <c r="CD54" s="25"/>
      <c r="CE54" s="25"/>
      <c r="CF54" s="25"/>
    </row>
    <row r="55" customFormat="false" ht="15" hidden="false" customHeight="true" outlineLevel="0" collapsed="false">
      <c r="A55" s="12" t="s">
        <v>2157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 t="s">
        <v>2158</v>
      </c>
      <c r="P55" s="12"/>
      <c r="Q55" s="12"/>
      <c r="R55" s="12"/>
      <c r="S55" s="12"/>
      <c r="T55" s="12" t="s">
        <v>1469</v>
      </c>
      <c r="U55" s="12"/>
      <c r="V55" s="12" t="s">
        <v>160</v>
      </c>
      <c r="W55" s="12" t="s">
        <v>781</v>
      </c>
      <c r="X55" s="12" t="s">
        <v>162</v>
      </c>
      <c r="Y55" s="12"/>
      <c r="Z55" s="12" t="s">
        <v>163</v>
      </c>
      <c r="AA55" s="12" t="s">
        <v>2081</v>
      </c>
      <c r="AB55" s="13"/>
      <c r="AC55" s="14" t="n">
        <v>0</v>
      </c>
      <c r="AD55" s="14" t="n">
        <v>0</v>
      </c>
      <c r="AE55" s="14" t="n">
        <v>0</v>
      </c>
      <c r="AF55" s="14" t="n">
        <v>0</v>
      </c>
      <c r="AG55" s="14" t="n">
        <v>-36.617</v>
      </c>
      <c r="AH55" s="14" t="n">
        <v>0</v>
      </c>
      <c r="AI55" s="14" t="n">
        <v>0</v>
      </c>
      <c r="AJ55" s="14" t="n">
        <v>0</v>
      </c>
      <c r="AK55" s="14" t="n">
        <v>-36.617</v>
      </c>
      <c r="AL55" s="14" t="n">
        <v>0</v>
      </c>
      <c r="AM55" s="13"/>
      <c r="AN55" s="13"/>
      <c r="AO55" s="14" t="n">
        <v>0</v>
      </c>
      <c r="AP55" s="14" t="n">
        <v>0</v>
      </c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23"/>
      <c r="BB55" s="13"/>
      <c r="BC55" s="21" t="n">
        <v>0</v>
      </c>
      <c r="BD55" s="21" t="n">
        <v>0</v>
      </c>
      <c r="BE55" s="13"/>
      <c r="BF55" s="21" t="n">
        <v>-36.617</v>
      </c>
      <c r="BG55" s="21" t="n">
        <v>-36.617</v>
      </c>
      <c r="BH55" s="21" t="n">
        <v>-36.617</v>
      </c>
      <c r="BI55" s="21" t="n">
        <v>-36.617</v>
      </c>
      <c r="BJ55" s="21" t="n">
        <v>0</v>
      </c>
      <c r="BK55" s="16"/>
      <c r="BL55" s="16"/>
      <c r="BM55" s="21" t="n">
        <v>0</v>
      </c>
      <c r="BN55" s="14"/>
      <c r="BO55" s="16"/>
      <c r="BP55" s="16"/>
      <c r="BQ55" s="14"/>
      <c r="BR55" s="14"/>
      <c r="BS55" s="16"/>
      <c r="BT55" s="16"/>
      <c r="BU55" s="14"/>
      <c r="BV55" s="14"/>
      <c r="BW55" s="13"/>
      <c r="BX55" s="13"/>
      <c r="BY55" s="13"/>
      <c r="BZ55" s="13"/>
      <c r="CA55" s="13"/>
      <c r="CB55" s="13"/>
      <c r="CC55" s="13"/>
      <c r="CD55" s="13"/>
      <c r="CE55" s="13"/>
      <c r="CF55" s="13"/>
    </row>
    <row r="56" customFormat="false" ht="15" hidden="false" customHeight="true" outlineLevel="0" collapsed="false">
      <c r="A56" s="12" t="s">
        <v>2159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 t="s">
        <v>2160</v>
      </c>
      <c r="P56" s="12"/>
      <c r="Q56" s="12"/>
      <c r="R56" s="12"/>
      <c r="S56" s="12"/>
      <c r="T56" s="12" t="s">
        <v>1469</v>
      </c>
      <c r="U56" s="12"/>
      <c r="V56" s="12" t="s">
        <v>160</v>
      </c>
      <c r="W56" s="12" t="s">
        <v>781</v>
      </c>
      <c r="X56" s="12" t="s">
        <v>162</v>
      </c>
      <c r="Y56" s="12"/>
      <c r="Z56" s="12" t="s">
        <v>163</v>
      </c>
      <c r="AA56" s="12" t="s">
        <v>2129</v>
      </c>
      <c r="AB56" s="13"/>
      <c r="AC56" s="13"/>
      <c r="AD56" s="13"/>
      <c r="AE56" s="13"/>
      <c r="AF56" s="13"/>
      <c r="AG56" s="13"/>
      <c r="AH56" s="14" t="n">
        <v>0</v>
      </c>
      <c r="AI56" s="13"/>
      <c r="AJ56" s="13"/>
      <c r="AK56" s="13"/>
      <c r="AL56" s="14" t="n">
        <v>-12.864</v>
      </c>
      <c r="AM56" s="14" t="n">
        <v>0</v>
      </c>
      <c r="AN56" s="14" t="n">
        <v>-0.833</v>
      </c>
      <c r="AO56" s="13"/>
      <c r="AP56" s="14" t="n">
        <v>-13.697</v>
      </c>
      <c r="AQ56" s="14" t="n">
        <v>0</v>
      </c>
      <c r="AR56" s="13"/>
      <c r="AS56" s="14" t="n">
        <v>0</v>
      </c>
      <c r="AT56" s="13"/>
      <c r="AU56" s="13"/>
      <c r="AV56" s="13"/>
      <c r="AW56" s="13"/>
      <c r="AX56" s="13"/>
      <c r="AY56" s="13"/>
      <c r="AZ56" s="13"/>
      <c r="BA56" s="23"/>
      <c r="BB56" s="13"/>
      <c r="BC56" s="13"/>
      <c r="BD56" s="13"/>
      <c r="BE56" s="13"/>
      <c r="BF56" s="13"/>
      <c r="BG56" s="21" t="n">
        <v>0</v>
      </c>
      <c r="BH56" s="13"/>
      <c r="BI56" s="13"/>
      <c r="BJ56" s="21" t="n">
        <v>-12.864</v>
      </c>
      <c r="BK56" s="21" t="n">
        <v>-12.864</v>
      </c>
      <c r="BL56" s="21" t="n">
        <v>-13.697</v>
      </c>
      <c r="BM56" s="21" t="n">
        <v>-13.697</v>
      </c>
      <c r="BN56" s="21" t="n">
        <v>0</v>
      </c>
      <c r="BO56" s="16"/>
      <c r="BP56" s="21" t="n">
        <v>0</v>
      </c>
      <c r="BQ56" s="14"/>
      <c r="BR56" s="14"/>
      <c r="BS56" s="16"/>
      <c r="BT56" s="16"/>
      <c r="BU56" s="14"/>
      <c r="BV56" s="14"/>
      <c r="BW56" s="13"/>
      <c r="BX56" s="13"/>
      <c r="BY56" s="13"/>
      <c r="BZ56" s="13"/>
      <c r="CA56" s="13"/>
      <c r="CB56" s="13"/>
      <c r="CC56" s="13"/>
      <c r="CD56" s="13"/>
      <c r="CE56" s="13"/>
      <c r="CF56" s="13"/>
    </row>
    <row r="57" customFormat="false" ht="15" hidden="false" customHeight="true" outlineLevel="0" collapsed="false">
      <c r="A57" s="12" t="s">
        <v>2161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 t="s">
        <v>2162</v>
      </c>
      <c r="P57" s="12"/>
      <c r="Q57" s="12"/>
      <c r="R57" s="12"/>
      <c r="S57" s="12"/>
      <c r="T57" s="12" t="s">
        <v>1469</v>
      </c>
      <c r="U57" s="12"/>
      <c r="V57" s="12" t="s">
        <v>160</v>
      </c>
      <c r="W57" s="12" t="s">
        <v>781</v>
      </c>
      <c r="X57" s="12" t="s">
        <v>162</v>
      </c>
      <c r="Y57" s="12"/>
      <c r="Z57" s="12" t="s">
        <v>163</v>
      </c>
      <c r="AA57" s="12" t="s">
        <v>1116</v>
      </c>
      <c r="AB57" s="13"/>
      <c r="AC57" s="13"/>
      <c r="AD57" s="14" t="n">
        <v>-15.625</v>
      </c>
      <c r="AE57" s="14" t="n">
        <v>0</v>
      </c>
      <c r="AF57" s="14" t="n">
        <v>-15.625</v>
      </c>
      <c r="AG57" s="13"/>
      <c r="AH57" s="13"/>
      <c r="AI57" s="14" t="n">
        <v>-21.792</v>
      </c>
      <c r="AJ57" s="14" t="n">
        <v>0</v>
      </c>
      <c r="AK57" s="14" t="n">
        <v>-21.792</v>
      </c>
      <c r="AL57" s="13"/>
      <c r="AM57" s="13"/>
      <c r="AN57" s="14" t="n">
        <v>0</v>
      </c>
      <c r="AO57" s="14" t="n">
        <v>0</v>
      </c>
      <c r="AP57" s="14" t="n">
        <v>0</v>
      </c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23"/>
      <c r="BB57" s="13"/>
      <c r="BC57" s="13"/>
      <c r="BD57" s="21" t="n">
        <v>-15.625</v>
      </c>
      <c r="BE57" s="21" t="n">
        <v>-15.625</v>
      </c>
      <c r="BF57" s="14"/>
      <c r="BG57" s="16"/>
      <c r="BH57" s="21" t="n">
        <v>-21.792</v>
      </c>
      <c r="BI57" s="21" t="n">
        <v>-21.792</v>
      </c>
      <c r="BJ57" s="14"/>
      <c r="BK57" s="16"/>
      <c r="BL57" s="21" t="n">
        <v>0</v>
      </c>
      <c r="BM57" s="21" t="n">
        <v>0</v>
      </c>
      <c r="BN57" s="14"/>
      <c r="BO57" s="16"/>
      <c r="BP57" s="16"/>
      <c r="BQ57" s="14"/>
      <c r="BR57" s="14"/>
      <c r="BS57" s="16"/>
      <c r="BT57" s="16"/>
      <c r="BU57" s="14"/>
      <c r="BV57" s="14"/>
      <c r="BW57" s="13"/>
      <c r="BX57" s="13"/>
      <c r="BY57" s="13"/>
      <c r="BZ57" s="13"/>
      <c r="CA57" s="13"/>
      <c r="CB57" s="13"/>
      <c r="CC57" s="13"/>
      <c r="CD57" s="13"/>
      <c r="CE57" s="13"/>
      <c r="CF57" s="13"/>
    </row>
    <row r="58" customFormat="false" ht="15" hidden="false" customHeight="true" outlineLevel="0" collapsed="false">
      <c r="A58" s="12" t="s">
        <v>2163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 t="s">
        <v>2164</v>
      </c>
      <c r="P58" s="12"/>
      <c r="Q58" s="12"/>
      <c r="R58" s="12"/>
      <c r="S58" s="12"/>
      <c r="T58" s="12" t="s">
        <v>1469</v>
      </c>
      <c r="U58" s="12"/>
      <c r="V58" s="12" t="s">
        <v>160</v>
      </c>
      <c r="W58" s="12" t="s">
        <v>781</v>
      </c>
      <c r="X58" s="12" t="s">
        <v>162</v>
      </c>
      <c r="Y58" s="12"/>
      <c r="Z58" s="12" t="s">
        <v>163</v>
      </c>
      <c r="AA58" s="12" t="s">
        <v>2165</v>
      </c>
      <c r="AB58" s="14" t="n">
        <v>-27.815</v>
      </c>
      <c r="AC58" s="14" t="n">
        <v>-41.134</v>
      </c>
      <c r="AD58" s="14" t="n">
        <v>-36.729</v>
      </c>
      <c r="AE58" s="14" t="n">
        <v>-41.063</v>
      </c>
      <c r="AF58" s="14" t="n">
        <v>-146.741</v>
      </c>
      <c r="AG58" s="14" t="n">
        <v>-48.291</v>
      </c>
      <c r="AH58" s="14" t="n">
        <v>-65.916</v>
      </c>
      <c r="AI58" s="14" t="n">
        <v>-3.016</v>
      </c>
      <c r="AJ58" s="14" t="n">
        <v>-49.998</v>
      </c>
      <c r="AK58" s="14" t="n">
        <v>-167.221</v>
      </c>
      <c r="AL58" s="14" t="n">
        <v>-91.814</v>
      </c>
      <c r="AM58" s="14" t="n">
        <v>-297.107</v>
      </c>
      <c r="AN58" s="14" t="n">
        <v>-67.32</v>
      </c>
      <c r="AO58" s="14" t="n">
        <v>-77.743</v>
      </c>
      <c r="AP58" s="14" t="n">
        <v>-533.984</v>
      </c>
      <c r="AQ58" s="14" t="n">
        <v>-123</v>
      </c>
      <c r="AR58" s="14" t="n">
        <v>-121</v>
      </c>
      <c r="AS58" s="14" t="n">
        <v>-124</v>
      </c>
      <c r="AT58" s="14" t="n">
        <v>-170</v>
      </c>
      <c r="AU58" s="14" t="n">
        <v>-537</v>
      </c>
      <c r="AV58" s="14" t="n">
        <v>-112</v>
      </c>
      <c r="AW58" s="14" t="n">
        <v>-219</v>
      </c>
      <c r="AX58" s="14" t="n">
        <v>-108</v>
      </c>
      <c r="AY58" s="14" t="n">
        <v>-273</v>
      </c>
      <c r="AZ58" s="14" t="n">
        <v>-711</v>
      </c>
      <c r="BA58" s="15" t="n">
        <v>-125</v>
      </c>
      <c r="BB58" s="21" t="n">
        <v>-27.815</v>
      </c>
      <c r="BC58" s="21" t="n">
        <v>-68.949</v>
      </c>
      <c r="BD58" s="21" t="n">
        <v>-105.678</v>
      </c>
      <c r="BE58" s="21" t="n">
        <v>-146.741</v>
      </c>
      <c r="BF58" s="21" t="n">
        <v>-48.291</v>
      </c>
      <c r="BG58" s="21" t="n">
        <v>-114.207</v>
      </c>
      <c r="BH58" s="21" t="n">
        <v>-117.223</v>
      </c>
      <c r="BI58" s="21" t="n">
        <v>-167.221</v>
      </c>
      <c r="BJ58" s="21" t="n">
        <v>-91.814</v>
      </c>
      <c r="BK58" s="21" t="n">
        <v>-388.921</v>
      </c>
      <c r="BL58" s="21" t="n">
        <v>-456.241</v>
      </c>
      <c r="BM58" s="21" t="n">
        <v>-533.984</v>
      </c>
      <c r="BN58" s="21" t="n">
        <v>-123</v>
      </c>
      <c r="BO58" s="21" t="n">
        <v>-243</v>
      </c>
      <c r="BP58" s="21" t="n">
        <v>-367</v>
      </c>
      <c r="BQ58" s="21" t="n">
        <v>-537</v>
      </c>
      <c r="BR58" s="21" t="n">
        <v>-112</v>
      </c>
      <c r="BS58" s="21" t="n">
        <v>-330</v>
      </c>
      <c r="BT58" s="21" t="n">
        <v>-438</v>
      </c>
      <c r="BU58" s="21" t="n">
        <v>-711</v>
      </c>
      <c r="BV58" s="21" t="n">
        <v>-125</v>
      </c>
      <c r="BW58" s="13"/>
      <c r="BX58" s="13"/>
      <c r="BY58" s="13"/>
      <c r="BZ58" s="13"/>
      <c r="CA58" s="13"/>
      <c r="CB58" s="13"/>
      <c r="CC58" s="13"/>
      <c r="CD58" s="13"/>
      <c r="CE58" s="13"/>
      <c r="CF58" s="13"/>
    </row>
    <row r="59" customFormat="false" ht="15" hidden="false" customHeight="true" outlineLevel="0" collapsed="false">
      <c r="A59" s="12" t="s">
        <v>2166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 t="s">
        <v>2167</v>
      </c>
      <c r="P59" s="12"/>
      <c r="Q59" s="12"/>
      <c r="R59" s="12"/>
      <c r="S59" s="12"/>
      <c r="T59" s="12" t="s">
        <v>1469</v>
      </c>
      <c r="U59" s="12"/>
      <c r="V59" s="12" t="s">
        <v>160</v>
      </c>
      <c r="W59" s="12" t="s">
        <v>781</v>
      </c>
      <c r="X59" s="12" t="s">
        <v>162</v>
      </c>
      <c r="Y59" s="12"/>
      <c r="Z59" s="12" t="s">
        <v>163</v>
      </c>
      <c r="AA59" s="12" t="s">
        <v>2137</v>
      </c>
      <c r="AB59" s="14" t="n">
        <v>69.516</v>
      </c>
      <c r="AC59" s="14" t="n">
        <v>85.685</v>
      </c>
      <c r="AD59" s="14" t="n">
        <v>93.605</v>
      </c>
      <c r="AE59" s="14" t="n">
        <v>92.779</v>
      </c>
      <c r="AF59" s="14" t="n">
        <v>341.585</v>
      </c>
      <c r="AG59" s="14" t="n">
        <v>108.335</v>
      </c>
      <c r="AH59" s="14" t="n">
        <v>128.263</v>
      </c>
      <c r="AI59" s="14" t="n">
        <v>140.523</v>
      </c>
      <c r="AJ59" s="14" t="n">
        <v>129.662</v>
      </c>
      <c r="AK59" s="14" t="n">
        <v>506.782</v>
      </c>
      <c r="AL59" s="14" t="n">
        <v>167.533</v>
      </c>
      <c r="AM59" s="14" t="n">
        <v>170.426</v>
      </c>
      <c r="AN59" s="14" t="n">
        <v>170.939</v>
      </c>
      <c r="AO59" s="14" t="n">
        <v>196.326</v>
      </c>
      <c r="AP59" s="14" t="n">
        <v>705.223</v>
      </c>
      <c r="AQ59" s="14" t="n">
        <v>212</v>
      </c>
      <c r="AR59" s="14" t="n">
        <v>261</v>
      </c>
      <c r="AS59" s="14" t="n">
        <v>310</v>
      </c>
      <c r="AT59" s="14" t="n">
        <v>350</v>
      </c>
      <c r="AU59" s="14" t="n">
        <v>1133</v>
      </c>
      <c r="AV59" s="14" t="n">
        <v>557</v>
      </c>
      <c r="AW59" s="14" t="n">
        <v>550</v>
      </c>
      <c r="AX59" s="14" t="n">
        <v>477</v>
      </c>
      <c r="AY59" s="14" t="n">
        <v>548</v>
      </c>
      <c r="AZ59" s="14" t="n">
        <v>2133</v>
      </c>
      <c r="BA59" s="15" t="n">
        <v>739</v>
      </c>
      <c r="BB59" s="21" t="n">
        <v>69.516</v>
      </c>
      <c r="BC59" s="21" t="n">
        <v>155.201</v>
      </c>
      <c r="BD59" s="21" t="n">
        <v>248.806</v>
      </c>
      <c r="BE59" s="21" t="n">
        <v>341.585</v>
      </c>
      <c r="BF59" s="21" t="n">
        <v>108.335</v>
      </c>
      <c r="BG59" s="21" t="n">
        <v>236.598</v>
      </c>
      <c r="BH59" s="21" t="n">
        <v>377.121</v>
      </c>
      <c r="BI59" s="21" t="n">
        <v>506.782</v>
      </c>
      <c r="BJ59" s="21" t="n">
        <v>167.533</v>
      </c>
      <c r="BK59" s="21" t="n">
        <v>337.959</v>
      </c>
      <c r="BL59" s="21" t="n">
        <v>508.898</v>
      </c>
      <c r="BM59" s="21" t="n">
        <v>705.223</v>
      </c>
      <c r="BN59" s="21" t="n">
        <v>212</v>
      </c>
      <c r="BO59" s="21" t="n">
        <v>473</v>
      </c>
      <c r="BP59" s="21" t="n">
        <v>783</v>
      </c>
      <c r="BQ59" s="21" t="n">
        <v>1133</v>
      </c>
      <c r="BR59" s="21" t="n">
        <v>557</v>
      </c>
      <c r="BS59" s="21" t="n">
        <v>1108</v>
      </c>
      <c r="BT59" s="21" t="n">
        <v>1585</v>
      </c>
      <c r="BU59" s="21" t="n">
        <v>2133</v>
      </c>
      <c r="BV59" s="21" t="n">
        <v>739</v>
      </c>
      <c r="BW59" s="13"/>
      <c r="BX59" s="13"/>
      <c r="BY59" s="13"/>
      <c r="BZ59" s="13"/>
      <c r="CA59" s="13"/>
      <c r="CB59" s="13"/>
      <c r="CC59" s="13"/>
      <c r="CD59" s="13"/>
      <c r="CE59" s="13"/>
      <c r="CF59" s="13"/>
    </row>
    <row r="60" customFormat="false" ht="15" hidden="false" customHeight="true" outlineLevel="0" collapsed="false">
      <c r="A60" s="12" t="s">
        <v>2168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 t="s">
        <v>2169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7"/>
      <c r="BB60" s="26"/>
      <c r="BC60" s="45"/>
      <c r="BD60" s="45"/>
      <c r="BE60" s="26"/>
      <c r="BF60" s="26"/>
      <c r="BG60" s="45"/>
      <c r="BH60" s="45"/>
      <c r="BI60" s="26"/>
      <c r="BJ60" s="26"/>
      <c r="BK60" s="45"/>
      <c r="BL60" s="45"/>
      <c r="BM60" s="26"/>
      <c r="BN60" s="26"/>
      <c r="BO60" s="45"/>
      <c r="BP60" s="45"/>
      <c r="BQ60" s="26"/>
      <c r="BR60" s="26"/>
      <c r="BS60" s="45"/>
      <c r="BT60" s="45"/>
      <c r="BU60" s="26"/>
      <c r="BV60" s="26"/>
      <c r="BW60" s="25"/>
      <c r="BX60" s="25"/>
      <c r="BY60" s="25"/>
      <c r="BZ60" s="25"/>
      <c r="CA60" s="25"/>
      <c r="CB60" s="25"/>
      <c r="CC60" s="25"/>
      <c r="CD60" s="25"/>
      <c r="CE60" s="25"/>
      <c r="CF60" s="25"/>
    </row>
    <row r="61" customFormat="false" ht="15" hidden="false" customHeight="true" outlineLevel="0" collapsed="false">
      <c r="A61" s="9" t="s">
        <v>2170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 t="s">
        <v>2171</v>
      </c>
      <c r="P61" s="9"/>
      <c r="Q61" s="9"/>
      <c r="R61" s="9"/>
      <c r="S61" s="9"/>
      <c r="T61" s="9" t="s">
        <v>1469</v>
      </c>
      <c r="U61" s="9"/>
      <c r="V61" s="9" t="s">
        <v>153</v>
      </c>
      <c r="W61" s="9"/>
      <c r="X61" s="9"/>
      <c r="Y61" s="9"/>
      <c r="Z61" s="9"/>
      <c r="AA61" s="9" t="s">
        <v>2172</v>
      </c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7"/>
      <c r="BB61" s="26"/>
      <c r="BC61" s="45"/>
      <c r="BD61" s="45"/>
      <c r="BE61" s="26"/>
      <c r="BF61" s="26"/>
      <c r="BG61" s="45"/>
      <c r="BH61" s="45"/>
      <c r="BI61" s="26"/>
      <c r="BJ61" s="26"/>
      <c r="BK61" s="45"/>
      <c r="BL61" s="45"/>
      <c r="BM61" s="26"/>
      <c r="BN61" s="26"/>
      <c r="BO61" s="45"/>
      <c r="BP61" s="45"/>
      <c r="BQ61" s="26"/>
      <c r="BR61" s="26"/>
      <c r="BS61" s="45"/>
      <c r="BT61" s="45"/>
      <c r="BU61" s="26"/>
      <c r="BV61" s="26"/>
      <c r="BW61" s="25"/>
      <c r="BX61" s="25"/>
      <c r="BY61" s="25"/>
      <c r="BZ61" s="25"/>
      <c r="CA61" s="25"/>
      <c r="CB61" s="25"/>
      <c r="CC61" s="25"/>
      <c r="CD61" s="25"/>
      <c r="CE61" s="25"/>
      <c r="CF61" s="25"/>
    </row>
    <row r="62" customFormat="false" ht="15" hidden="false" customHeight="true" outlineLevel="0" collapsed="false">
      <c r="A62" s="12" t="s">
        <v>2173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 t="s">
        <v>2174</v>
      </c>
      <c r="P62" s="12"/>
      <c r="Q62" s="12"/>
      <c r="R62" s="12"/>
      <c r="S62" s="12"/>
      <c r="T62" s="12" t="s">
        <v>1469</v>
      </c>
      <c r="U62" s="12"/>
      <c r="V62" s="12" t="s">
        <v>1215</v>
      </c>
      <c r="W62" s="12" t="s">
        <v>781</v>
      </c>
      <c r="X62" s="12" t="s">
        <v>162</v>
      </c>
      <c r="Y62" s="12"/>
      <c r="Z62" s="12" t="s">
        <v>1216</v>
      </c>
      <c r="AA62" s="19" t="s">
        <v>2175</v>
      </c>
      <c r="AB62" s="48" t="n">
        <v>-0.16</v>
      </c>
      <c r="AC62" s="48" t="n">
        <v>-0.1</v>
      </c>
      <c r="AD62" s="48" t="n">
        <v>-0.06</v>
      </c>
      <c r="AE62" s="48" t="n">
        <v>-0.1</v>
      </c>
      <c r="AF62" s="48" t="n">
        <v>-0.42</v>
      </c>
      <c r="AG62" s="48" t="n">
        <v>0.01</v>
      </c>
      <c r="AH62" s="48" t="n">
        <v>0</v>
      </c>
      <c r="AI62" s="48" t="n">
        <v>-0.04</v>
      </c>
      <c r="AJ62" s="48" t="n">
        <v>-0.04</v>
      </c>
      <c r="AK62" s="48" t="n">
        <v>-0.07</v>
      </c>
      <c r="AL62" s="48" t="n">
        <v>0.06</v>
      </c>
      <c r="AM62" s="48" t="n">
        <v>0.33</v>
      </c>
      <c r="AN62" s="48" t="n">
        <v>-0.05</v>
      </c>
      <c r="AO62" s="48" t="n">
        <v>-0.07</v>
      </c>
      <c r="AP62" s="48" t="n">
        <v>0.26</v>
      </c>
      <c r="AQ62" s="48" t="n">
        <v>0</v>
      </c>
      <c r="AR62" s="48" t="n">
        <v>0.06</v>
      </c>
      <c r="AS62" s="48" t="n">
        <v>0.14</v>
      </c>
      <c r="AT62" s="48" t="n">
        <v>0.28</v>
      </c>
      <c r="AU62" s="48" t="n">
        <v>0.49</v>
      </c>
      <c r="AV62" s="72" t="n">
        <v>0.46</v>
      </c>
      <c r="AW62" s="48" t="n">
        <v>0.39</v>
      </c>
      <c r="AX62" s="48" t="n">
        <v>0.13</v>
      </c>
      <c r="AY62" s="48" t="n">
        <v>0.46</v>
      </c>
      <c r="AZ62" s="48" t="n">
        <v>1.43</v>
      </c>
      <c r="BA62" s="49" t="n">
        <v>0.49</v>
      </c>
      <c r="BB62" s="50" t="n">
        <v>-0.16</v>
      </c>
      <c r="BC62" s="50" t="n">
        <v>-0.26</v>
      </c>
      <c r="BD62" s="50" t="n">
        <v>-0.32</v>
      </c>
      <c r="BE62" s="50" t="n">
        <v>-0.42</v>
      </c>
      <c r="BF62" s="50" t="n">
        <v>0.01</v>
      </c>
      <c r="BG62" s="50" t="n">
        <v>0</v>
      </c>
      <c r="BH62" s="50" t="n">
        <v>-0.03</v>
      </c>
      <c r="BI62" s="50" t="n">
        <v>-0.07</v>
      </c>
      <c r="BJ62" s="50" t="n">
        <v>0.06</v>
      </c>
      <c r="BK62" s="50" t="n">
        <v>0.39</v>
      </c>
      <c r="BL62" s="50" t="n">
        <v>0.33</v>
      </c>
      <c r="BM62" s="50" t="n">
        <v>0.26</v>
      </c>
      <c r="BN62" s="50" t="n">
        <v>0</v>
      </c>
      <c r="BO62" s="50" t="n">
        <v>0.06</v>
      </c>
      <c r="BP62" s="50" t="n">
        <v>0.21</v>
      </c>
      <c r="BQ62" s="50" t="n">
        <v>0.49</v>
      </c>
      <c r="BR62" s="73" t="n">
        <v>0.46</v>
      </c>
      <c r="BS62" s="50" t="n">
        <v>0.84</v>
      </c>
      <c r="BT62" s="50" t="n">
        <v>0.97</v>
      </c>
      <c r="BU62" s="50" t="n">
        <v>1.43</v>
      </c>
      <c r="BV62" s="50" t="n">
        <v>0.49</v>
      </c>
      <c r="BW62" s="47"/>
      <c r="BX62" s="47"/>
      <c r="BY62" s="47"/>
      <c r="BZ62" s="47"/>
      <c r="CA62" s="47"/>
      <c r="CB62" s="47"/>
      <c r="CC62" s="47"/>
      <c r="CD62" s="47"/>
      <c r="CE62" s="47"/>
      <c r="CF62" s="47"/>
    </row>
    <row r="63" customFormat="false" ht="15" hidden="false" customHeight="true" outlineLevel="0" collapsed="false">
      <c r="A63" s="9" t="s">
        <v>2176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 t="s">
        <v>2177</v>
      </c>
      <c r="P63" s="9"/>
      <c r="Q63" s="9"/>
      <c r="R63" s="9"/>
      <c r="S63" s="9"/>
      <c r="T63" s="9" t="s">
        <v>1469</v>
      </c>
      <c r="U63" s="9"/>
      <c r="V63" s="9" t="s">
        <v>153</v>
      </c>
      <c r="W63" s="9"/>
      <c r="X63" s="9"/>
      <c r="Y63" s="9"/>
      <c r="Z63" s="9"/>
      <c r="AA63" s="9" t="s">
        <v>2007</v>
      </c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7"/>
      <c r="BB63" s="26"/>
      <c r="BC63" s="45"/>
      <c r="BD63" s="45"/>
      <c r="BE63" s="26"/>
      <c r="BF63" s="26"/>
      <c r="BG63" s="45"/>
      <c r="BH63" s="45"/>
      <c r="BI63" s="26"/>
      <c r="BJ63" s="26"/>
      <c r="BK63" s="45"/>
      <c r="BL63" s="45"/>
      <c r="BM63" s="26"/>
      <c r="BN63" s="26"/>
      <c r="BO63" s="45"/>
      <c r="BP63" s="45"/>
      <c r="BQ63" s="26"/>
      <c r="BR63" s="26"/>
      <c r="BS63" s="45"/>
      <c r="BT63" s="45"/>
      <c r="BU63" s="26"/>
      <c r="BV63" s="26"/>
      <c r="BW63" s="25"/>
      <c r="BX63" s="25"/>
      <c r="BY63" s="25"/>
      <c r="BZ63" s="25"/>
      <c r="CA63" s="25"/>
      <c r="CB63" s="25"/>
      <c r="CC63" s="25"/>
      <c r="CD63" s="25"/>
      <c r="CE63" s="25"/>
      <c r="CF63" s="25"/>
    </row>
    <row r="64" customFormat="false" ht="15" hidden="false" customHeight="true" outlineLevel="0" collapsed="false">
      <c r="A64" s="12" t="s">
        <v>2178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 t="s">
        <v>2179</v>
      </c>
      <c r="P64" s="12"/>
      <c r="Q64" s="12"/>
      <c r="R64" s="12"/>
      <c r="S64" s="12"/>
      <c r="T64" s="12" t="s">
        <v>1469</v>
      </c>
      <c r="U64" s="12"/>
      <c r="V64" s="12" t="s">
        <v>1215</v>
      </c>
      <c r="W64" s="12" t="s">
        <v>781</v>
      </c>
      <c r="X64" s="12" t="s">
        <v>162</v>
      </c>
      <c r="Y64" s="12"/>
      <c r="Z64" s="12" t="s">
        <v>1216</v>
      </c>
      <c r="AA64" s="12" t="s">
        <v>2010</v>
      </c>
      <c r="AB64" s="48" t="n">
        <v>0.07</v>
      </c>
      <c r="AC64" s="48" t="n">
        <v>0.06</v>
      </c>
      <c r="AD64" s="48" t="n">
        <v>0.05</v>
      </c>
      <c r="AE64" s="48" t="n">
        <v>0.06</v>
      </c>
      <c r="AF64" s="48" t="n">
        <v>0.24</v>
      </c>
      <c r="AG64" s="48" t="n">
        <v>0.06</v>
      </c>
      <c r="AH64" s="48" t="n">
        <v>0.06</v>
      </c>
      <c r="AI64" s="48" t="n">
        <v>0.06</v>
      </c>
      <c r="AJ64" s="48" t="n">
        <v>0.06</v>
      </c>
      <c r="AK64" s="48" t="n">
        <v>0.23</v>
      </c>
      <c r="AL64" s="48" t="n">
        <v>0.05</v>
      </c>
      <c r="AM64" s="48" t="n">
        <v>0.07</v>
      </c>
      <c r="AN64" s="48" t="n">
        <v>0.09</v>
      </c>
      <c r="AO64" s="48" t="n">
        <v>0.1</v>
      </c>
      <c r="AP64" s="48" t="n">
        <v>0.32</v>
      </c>
      <c r="AQ64" s="48" t="n">
        <v>0.1</v>
      </c>
      <c r="AR64" s="48" t="n">
        <v>0.1</v>
      </c>
      <c r="AS64" s="48" t="n">
        <v>0.1</v>
      </c>
      <c r="AT64" s="48" t="n">
        <v>0.09</v>
      </c>
      <c r="AU64" s="48" t="n">
        <v>0.39</v>
      </c>
      <c r="AV64" s="48" t="n">
        <v>0.09</v>
      </c>
      <c r="AW64" s="48" t="n">
        <v>0.15</v>
      </c>
      <c r="AX64" s="48" t="n">
        <v>0.17</v>
      </c>
      <c r="AY64" s="48" t="n">
        <v>0.17</v>
      </c>
      <c r="AZ64" s="48" t="n">
        <v>0.58</v>
      </c>
      <c r="BA64" s="49" t="n">
        <v>0.16</v>
      </c>
      <c r="BB64" s="50" t="n">
        <v>0.07</v>
      </c>
      <c r="BC64" s="50" t="n">
        <v>0.12</v>
      </c>
      <c r="BD64" s="50" t="n">
        <v>0.18</v>
      </c>
      <c r="BE64" s="50" t="n">
        <v>0.24</v>
      </c>
      <c r="BF64" s="50" t="n">
        <v>0.06</v>
      </c>
      <c r="BG64" s="50" t="n">
        <v>0.12</v>
      </c>
      <c r="BH64" s="50" t="n">
        <v>0.18</v>
      </c>
      <c r="BI64" s="50" t="n">
        <v>0.23</v>
      </c>
      <c r="BJ64" s="50" t="n">
        <v>0.05</v>
      </c>
      <c r="BK64" s="50" t="n">
        <v>0.12</v>
      </c>
      <c r="BL64" s="50" t="n">
        <v>0.22</v>
      </c>
      <c r="BM64" s="50" t="n">
        <v>0.32</v>
      </c>
      <c r="BN64" s="50" t="n">
        <v>0.1</v>
      </c>
      <c r="BO64" s="50" t="n">
        <v>0.2</v>
      </c>
      <c r="BP64" s="50" t="n">
        <v>0.3</v>
      </c>
      <c r="BQ64" s="50" t="n">
        <v>0.39</v>
      </c>
      <c r="BR64" s="50" t="n">
        <v>0.09</v>
      </c>
      <c r="BS64" s="50" t="n">
        <v>0.25</v>
      </c>
      <c r="BT64" s="50" t="n">
        <v>0.41</v>
      </c>
      <c r="BU64" s="50" t="n">
        <v>0.58</v>
      </c>
      <c r="BV64" s="50" t="n">
        <v>0.16</v>
      </c>
      <c r="BW64" s="47"/>
      <c r="BX64" s="47"/>
      <c r="BY64" s="47"/>
      <c r="BZ64" s="47"/>
      <c r="CA64" s="47"/>
      <c r="CB64" s="47"/>
      <c r="CC64" s="47"/>
      <c r="CD64" s="47"/>
      <c r="CE64" s="47"/>
      <c r="CF64" s="47"/>
    </row>
    <row r="65" customFormat="false" ht="15" hidden="false" customHeight="true" outlineLevel="0" collapsed="false">
      <c r="A65" s="12" t="s">
        <v>2180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 t="s">
        <v>2181</v>
      </c>
      <c r="P65" s="12"/>
      <c r="Q65" s="12"/>
      <c r="R65" s="12"/>
      <c r="S65" s="12"/>
      <c r="T65" s="12" t="s">
        <v>1469</v>
      </c>
      <c r="U65" s="12"/>
      <c r="V65" s="12" t="s">
        <v>160</v>
      </c>
      <c r="W65" s="12" t="s">
        <v>781</v>
      </c>
      <c r="X65" s="12" t="s">
        <v>162</v>
      </c>
      <c r="Y65" s="12"/>
      <c r="Z65" s="12" t="s">
        <v>746</v>
      </c>
      <c r="AA65" s="12" t="s">
        <v>2120</v>
      </c>
      <c r="AB65" s="13"/>
      <c r="AC65" s="13"/>
      <c r="AD65" s="14" t="n">
        <v>0</v>
      </c>
      <c r="AE65" s="14" t="n">
        <v>0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0.01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/>
      <c r="AW65" s="13"/>
      <c r="AX65" s="13"/>
      <c r="AY65" s="13"/>
      <c r="AZ65" s="13"/>
      <c r="BA65" s="15" t="n">
        <v>0.43</v>
      </c>
      <c r="BB65" s="13"/>
      <c r="BC65" s="13"/>
      <c r="BD65" s="21" t="n">
        <v>0</v>
      </c>
      <c r="BE65" s="13"/>
      <c r="BF65" s="13"/>
      <c r="BG65" s="21" t="n">
        <v>0</v>
      </c>
      <c r="BH65" s="21" t="n">
        <v>0</v>
      </c>
      <c r="BI65" s="21" t="n">
        <v>0.01</v>
      </c>
      <c r="BJ65" s="21" t="n">
        <v>0</v>
      </c>
      <c r="BK65" s="21" t="n">
        <v>0</v>
      </c>
      <c r="BL65" s="21" t="n">
        <v>0</v>
      </c>
      <c r="BM65" s="21" t="n">
        <v>0</v>
      </c>
      <c r="BN65" s="21" t="n">
        <v>0</v>
      </c>
      <c r="BO65" s="21" t="n">
        <v>0</v>
      </c>
      <c r="BP65" s="21" t="n">
        <v>0</v>
      </c>
      <c r="BQ65" s="21" t="n">
        <v>0</v>
      </c>
      <c r="BR65" s="14"/>
      <c r="BS65" s="16"/>
      <c r="BT65" s="16"/>
      <c r="BU65" s="14"/>
      <c r="BV65" s="21" t="n">
        <v>0.43</v>
      </c>
      <c r="BW65" s="13"/>
      <c r="BX65" s="13"/>
      <c r="BY65" s="13"/>
      <c r="BZ65" s="13"/>
      <c r="CA65" s="13"/>
      <c r="CB65" s="13"/>
      <c r="CC65" s="13"/>
      <c r="CD65" s="13"/>
      <c r="CE65" s="13"/>
      <c r="CF65" s="13"/>
    </row>
    <row r="66" customFormat="false" ht="15" hidden="false" customHeight="true" outlineLevel="0" collapsed="false">
      <c r="A66" s="12" t="s">
        <v>2182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 t="s">
        <v>2183</v>
      </c>
      <c r="P66" s="12"/>
      <c r="Q66" s="12"/>
      <c r="R66" s="12"/>
      <c r="S66" s="12"/>
      <c r="T66" s="12" t="s">
        <v>1469</v>
      </c>
      <c r="U66" s="12"/>
      <c r="V66" s="12" t="s">
        <v>1215</v>
      </c>
      <c r="W66" s="12" t="s">
        <v>781</v>
      </c>
      <c r="X66" s="12" t="s">
        <v>162</v>
      </c>
      <c r="Y66" s="12"/>
      <c r="Z66" s="12" t="s">
        <v>1216</v>
      </c>
      <c r="AA66" s="12" t="s">
        <v>2184</v>
      </c>
      <c r="AB66" s="48" t="n">
        <v>0.2</v>
      </c>
      <c r="AC66" s="48" t="n">
        <v>0.22</v>
      </c>
      <c r="AD66" s="48" t="n">
        <v>0.21</v>
      </c>
      <c r="AE66" s="48" t="n">
        <v>0.23</v>
      </c>
      <c r="AF66" s="48" t="n">
        <v>0.87</v>
      </c>
      <c r="AG66" s="48" t="n">
        <v>0.21</v>
      </c>
      <c r="AH66" s="48" t="n">
        <v>0.22</v>
      </c>
      <c r="AI66" s="48" t="n">
        <v>0.21</v>
      </c>
      <c r="AJ66" s="48" t="n">
        <v>0.23</v>
      </c>
      <c r="AK66" s="48" t="n">
        <v>0.88</v>
      </c>
      <c r="AL66" s="48" t="n">
        <v>0.28</v>
      </c>
      <c r="AM66" s="48" t="n">
        <v>0.26</v>
      </c>
      <c r="AN66" s="48" t="n">
        <v>0.29</v>
      </c>
      <c r="AO66" s="48" t="n">
        <v>0.34</v>
      </c>
      <c r="AP66" s="48" t="n">
        <v>1.17</v>
      </c>
      <c r="AQ66" s="48" t="n">
        <v>0.35</v>
      </c>
      <c r="AR66" s="48" t="n">
        <v>0.35</v>
      </c>
      <c r="AS66" s="48" t="n">
        <v>0.34</v>
      </c>
      <c r="AT66" s="48" t="n">
        <v>0.32</v>
      </c>
      <c r="AU66" s="48" t="n">
        <v>1.36</v>
      </c>
      <c r="AV66" s="48" t="n">
        <v>0.33</v>
      </c>
      <c r="AW66" s="48" t="n">
        <v>0.45</v>
      </c>
      <c r="AX66" s="48" t="n">
        <v>0.45</v>
      </c>
      <c r="AY66" s="48" t="n">
        <v>0.42</v>
      </c>
      <c r="AZ66" s="48" t="n">
        <v>1.66</v>
      </c>
      <c r="BA66" s="49"/>
      <c r="BB66" s="50" t="n">
        <v>0.2</v>
      </c>
      <c r="BC66" s="50" t="n">
        <v>0.42</v>
      </c>
      <c r="BD66" s="50" t="n">
        <v>0.63</v>
      </c>
      <c r="BE66" s="50" t="n">
        <v>0.87</v>
      </c>
      <c r="BF66" s="50" t="n">
        <v>0.21</v>
      </c>
      <c r="BG66" s="50" t="n">
        <v>0.43</v>
      </c>
      <c r="BH66" s="50" t="n">
        <v>0.65</v>
      </c>
      <c r="BI66" s="50" t="n">
        <v>0.88</v>
      </c>
      <c r="BJ66" s="50" t="n">
        <v>0.28</v>
      </c>
      <c r="BK66" s="50" t="n">
        <v>0.54</v>
      </c>
      <c r="BL66" s="50" t="n">
        <v>0.83</v>
      </c>
      <c r="BM66" s="50" t="n">
        <v>1.17</v>
      </c>
      <c r="BN66" s="50" t="n">
        <v>0.35</v>
      </c>
      <c r="BO66" s="50" t="n">
        <v>0.7</v>
      </c>
      <c r="BP66" s="50" t="n">
        <v>1.04</v>
      </c>
      <c r="BQ66" s="50" t="n">
        <v>1.36</v>
      </c>
      <c r="BR66" s="50" t="n">
        <v>0.33</v>
      </c>
      <c r="BS66" s="50" t="n">
        <v>0.79</v>
      </c>
      <c r="BT66" s="50" t="n">
        <v>1.23</v>
      </c>
      <c r="BU66" s="50" t="n">
        <v>1.66</v>
      </c>
      <c r="BV66" s="48"/>
      <c r="BW66" s="47"/>
      <c r="BX66" s="47"/>
      <c r="BY66" s="47"/>
      <c r="BZ66" s="47"/>
      <c r="CA66" s="47"/>
      <c r="CB66" s="47"/>
      <c r="CC66" s="47"/>
      <c r="CD66" s="47"/>
      <c r="CE66" s="47"/>
      <c r="CF66" s="47"/>
    </row>
    <row r="67" customFormat="false" ht="15" hidden="false" customHeight="true" outlineLevel="0" collapsed="false">
      <c r="A67" s="12" t="s">
        <v>2185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 t="s">
        <v>2186</v>
      </c>
      <c r="P67" s="12"/>
      <c r="Q67" s="12"/>
      <c r="R67" s="12"/>
      <c r="S67" s="12"/>
      <c r="T67" s="12" t="s">
        <v>1469</v>
      </c>
      <c r="U67" s="12"/>
      <c r="V67" s="12" t="s">
        <v>1215</v>
      </c>
      <c r="W67" s="12" t="s">
        <v>781</v>
      </c>
      <c r="X67" s="12" t="s">
        <v>162</v>
      </c>
      <c r="Y67" s="12"/>
      <c r="Z67" s="12" t="s">
        <v>1216</v>
      </c>
      <c r="AA67" s="12" t="s">
        <v>2151</v>
      </c>
      <c r="AB67" s="48" t="n">
        <v>0.02</v>
      </c>
      <c r="AC67" s="48" t="n">
        <v>0.01</v>
      </c>
      <c r="AD67" s="48" t="n">
        <v>0.01</v>
      </c>
      <c r="AE67" s="48" t="n">
        <v>0.01</v>
      </c>
      <c r="AF67" s="48" t="n">
        <v>0.06</v>
      </c>
      <c r="AG67" s="48" t="n">
        <v>0.01</v>
      </c>
      <c r="AH67" s="48" t="n">
        <v>0.01</v>
      </c>
      <c r="AI67" s="48" t="n">
        <v>0.01</v>
      </c>
      <c r="AJ67" s="48" t="n">
        <v>0.01</v>
      </c>
      <c r="AK67" s="48" t="n">
        <v>0.04</v>
      </c>
      <c r="AL67" s="48" t="n">
        <v>0.01</v>
      </c>
      <c r="AM67" s="48" t="n">
        <v>0.01</v>
      </c>
      <c r="AN67" s="48" t="n">
        <v>0.01</v>
      </c>
      <c r="AO67" s="48" t="n">
        <v>0.01</v>
      </c>
      <c r="AP67" s="48" t="n">
        <v>0.04</v>
      </c>
      <c r="AQ67" s="48" t="n">
        <v>0.01</v>
      </c>
      <c r="AR67" s="48" t="n">
        <v>0.01</v>
      </c>
      <c r="AS67" s="48" t="n">
        <v>0.01</v>
      </c>
      <c r="AT67" s="48" t="n">
        <v>0.01</v>
      </c>
      <c r="AU67" s="48" t="n">
        <v>0.04</v>
      </c>
      <c r="AV67" s="48" t="n">
        <v>0.01</v>
      </c>
      <c r="AW67" s="48" t="n">
        <v>0</v>
      </c>
      <c r="AX67" s="48" t="n">
        <v>0</v>
      </c>
      <c r="AY67" s="47"/>
      <c r="AZ67" s="47"/>
      <c r="BA67" s="74"/>
      <c r="BB67" s="50" t="n">
        <v>0.02</v>
      </c>
      <c r="BC67" s="50" t="n">
        <v>0.03</v>
      </c>
      <c r="BD67" s="50" t="n">
        <v>0.04</v>
      </c>
      <c r="BE67" s="50" t="n">
        <v>0.06</v>
      </c>
      <c r="BF67" s="50" t="n">
        <v>0.01</v>
      </c>
      <c r="BG67" s="50" t="n">
        <v>0.02</v>
      </c>
      <c r="BH67" s="50" t="n">
        <v>0.03</v>
      </c>
      <c r="BI67" s="50" t="n">
        <v>0.04</v>
      </c>
      <c r="BJ67" s="50" t="n">
        <v>0.01</v>
      </c>
      <c r="BK67" s="50" t="n">
        <v>0.02</v>
      </c>
      <c r="BL67" s="50" t="n">
        <v>0.03</v>
      </c>
      <c r="BM67" s="50" t="n">
        <v>0.04</v>
      </c>
      <c r="BN67" s="50" t="n">
        <v>0.01</v>
      </c>
      <c r="BO67" s="50" t="n">
        <v>0.02</v>
      </c>
      <c r="BP67" s="50" t="n">
        <v>0.02</v>
      </c>
      <c r="BQ67" s="50" t="n">
        <v>0.04</v>
      </c>
      <c r="BR67" s="50" t="n">
        <v>0.01</v>
      </c>
      <c r="BS67" s="50" t="n">
        <v>0.01</v>
      </c>
      <c r="BT67" s="50" t="n">
        <v>0.01</v>
      </c>
      <c r="BU67" s="48"/>
      <c r="BV67" s="48"/>
      <c r="BW67" s="47"/>
      <c r="BX67" s="47"/>
      <c r="BY67" s="47"/>
      <c r="BZ67" s="47"/>
      <c r="CA67" s="47"/>
      <c r="CB67" s="47"/>
      <c r="CC67" s="47"/>
      <c r="CD67" s="47"/>
      <c r="CE67" s="47"/>
      <c r="CF67" s="47"/>
    </row>
    <row r="68" customFormat="false" ht="15" hidden="false" customHeight="true" outlineLevel="0" collapsed="false">
      <c r="A68" s="12" t="s">
        <v>2187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 t="s">
        <v>2188</v>
      </c>
      <c r="P68" s="12"/>
      <c r="Q68" s="12"/>
      <c r="R68" s="12"/>
      <c r="S68" s="12"/>
      <c r="T68" s="12" t="s">
        <v>1469</v>
      </c>
      <c r="U68" s="12"/>
      <c r="V68" s="12" t="s">
        <v>1215</v>
      </c>
      <c r="W68" s="12" t="s">
        <v>781</v>
      </c>
      <c r="X68" s="12" t="s">
        <v>162</v>
      </c>
      <c r="Y68" s="12"/>
      <c r="Z68" s="12" t="s">
        <v>1216</v>
      </c>
      <c r="AA68" s="12" t="s">
        <v>2154</v>
      </c>
      <c r="AB68" s="48" t="n">
        <v>0.01</v>
      </c>
      <c r="AC68" s="48" t="n">
        <v>0</v>
      </c>
      <c r="AD68" s="48" t="n">
        <v>0</v>
      </c>
      <c r="AE68" s="48" t="n">
        <v>0</v>
      </c>
      <c r="AF68" s="48" t="n">
        <v>0.02</v>
      </c>
      <c r="AG68" s="48" t="n">
        <v>0</v>
      </c>
      <c r="AH68" s="48" t="n">
        <v>0</v>
      </c>
      <c r="AI68" s="48" t="n">
        <v>0</v>
      </c>
      <c r="AJ68" s="48" t="n">
        <v>0</v>
      </c>
      <c r="AK68" s="48" t="n">
        <v>0</v>
      </c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74"/>
      <c r="BB68" s="50" t="n">
        <v>0.01</v>
      </c>
      <c r="BC68" s="50" t="n">
        <v>0.01</v>
      </c>
      <c r="BD68" s="50" t="n">
        <v>0.02</v>
      </c>
      <c r="BE68" s="50" t="n">
        <v>0.02</v>
      </c>
      <c r="BF68" s="50" t="n">
        <v>0</v>
      </c>
      <c r="BG68" s="50" t="n">
        <v>0</v>
      </c>
      <c r="BH68" s="50" t="n">
        <v>0</v>
      </c>
      <c r="BI68" s="50" t="n">
        <v>0</v>
      </c>
      <c r="BJ68" s="48"/>
      <c r="BK68" s="75"/>
      <c r="BL68" s="75"/>
      <c r="BM68" s="48"/>
      <c r="BN68" s="48"/>
      <c r="BO68" s="75"/>
      <c r="BP68" s="75"/>
      <c r="BQ68" s="48"/>
      <c r="BR68" s="48"/>
      <c r="BS68" s="75"/>
      <c r="BT68" s="75"/>
      <c r="BU68" s="48"/>
      <c r="BV68" s="48"/>
      <c r="BW68" s="47"/>
      <c r="BX68" s="47"/>
      <c r="BY68" s="47"/>
      <c r="BZ68" s="47"/>
      <c r="CA68" s="47"/>
      <c r="CB68" s="47"/>
      <c r="CC68" s="47"/>
      <c r="CD68" s="47"/>
      <c r="CE68" s="47"/>
      <c r="CF68" s="47"/>
    </row>
    <row r="69" customFormat="false" ht="15" hidden="false" customHeight="true" outlineLevel="0" collapsed="false">
      <c r="A69" s="9" t="s">
        <v>2189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 t="s">
        <v>2190</v>
      </c>
      <c r="P69" s="9"/>
      <c r="Q69" s="9"/>
      <c r="R69" s="9"/>
      <c r="S69" s="9"/>
      <c r="T69" s="9" t="s">
        <v>1469</v>
      </c>
      <c r="U69" s="9"/>
      <c r="V69" s="9" t="s">
        <v>153</v>
      </c>
      <c r="W69" s="9"/>
      <c r="X69" s="9"/>
      <c r="Y69" s="9"/>
      <c r="Z69" s="9"/>
      <c r="AA69" s="9" t="s">
        <v>2027</v>
      </c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7"/>
      <c r="BB69" s="26"/>
      <c r="BC69" s="45"/>
      <c r="BD69" s="45"/>
      <c r="BE69" s="26"/>
      <c r="BF69" s="26"/>
      <c r="BG69" s="45"/>
      <c r="BH69" s="45"/>
      <c r="BI69" s="26"/>
      <c r="BJ69" s="26"/>
      <c r="BK69" s="45"/>
      <c r="BL69" s="45"/>
      <c r="BM69" s="26"/>
      <c r="BN69" s="26"/>
      <c r="BO69" s="45"/>
      <c r="BP69" s="45"/>
      <c r="BQ69" s="26"/>
      <c r="BR69" s="26"/>
      <c r="BS69" s="45"/>
      <c r="BT69" s="45"/>
      <c r="BU69" s="26"/>
      <c r="BV69" s="26"/>
      <c r="BW69" s="25"/>
      <c r="BX69" s="25"/>
      <c r="BY69" s="25"/>
      <c r="BZ69" s="25"/>
      <c r="CA69" s="25"/>
      <c r="CB69" s="25"/>
      <c r="CC69" s="25"/>
      <c r="CD69" s="25"/>
      <c r="CE69" s="25"/>
      <c r="CF69" s="25"/>
    </row>
    <row r="70" customFormat="false" ht="15" hidden="false" customHeight="true" outlineLevel="0" collapsed="false">
      <c r="A70" s="12" t="s">
        <v>2191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 t="s">
        <v>2192</v>
      </c>
      <c r="P70" s="12"/>
      <c r="Q70" s="12"/>
      <c r="R70" s="12"/>
      <c r="S70" s="12"/>
      <c r="T70" s="12" t="s">
        <v>2193</v>
      </c>
      <c r="U70" s="12"/>
      <c r="V70" s="12" t="s">
        <v>1215</v>
      </c>
      <c r="W70" s="12" t="s">
        <v>781</v>
      </c>
      <c r="X70" s="12" t="s">
        <v>162</v>
      </c>
      <c r="Y70" s="12"/>
      <c r="Z70" s="12" t="s">
        <v>1216</v>
      </c>
      <c r="AA70" s="12" t="s">
        <v>2081</v>
      </c>
      <c r="AB70" s="47"/>
      <c r="AC70" s="48" t="n">
        <v>0</v>
      </c>
      <c r="AD70" s="48" t="n">
        <v>0</v>
      </c>
      <c r="AE70" s="48" t="n">
        <v>0</v>
      </c>
      <c r="AF70" s="48" t="n">
        <v>0</v>
      </c>
      <c r="AG70" s="48" t="n">
        <v>-0.06</v>
      </c>
      <c r="AH70" s="48" t="n">
        <v>0</v>
      </c>
      <c r="AI70" s="48" t="n">
        <v>0</v>
      </c>
      <c r="AJ70" s="48" t="n">
        <v>0</v>
      </c>
      <c r="AK70" s="48" t="n">
        <v>-0.05</v>
      </c>
      <c r="AL70" s="48" t="n">
        <v>0</v>
      </c>
      <c r="AM70" s="47"/>
      <c r="AN70" s="48" t="n">
        <v>0</v>
      </c>
      <c r="AO70" s="48" t="n">
        <v>0</v>
      </c>
      <c r="AP70" s="48" t="n">
        <v>0</v>
      </c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74"/>
      <c r="BB70" s="47"/>
      <c r="BC70" s="50" t="n">
        <v>0</v>
      </c>
      <c r="BD70" s="50" t="n">
        <v>0</v>
      </c>
      <c r="BE70" s="47"/>
      <c r="BF70" s="50" t="n">
        <v>-0.06</v>
      </c>
      <c r="BG70" s="50" t="n">
        <v>-0.05</v>
      </c>
      <c r="BH70" s="50" t="n">
        <v>-0.05</v>
      </c>
      <c r="BI70" s="50" t="n">
        <v>-0.05</v>
      </c>
      <c r="BJ70" s="50" t="n">
        <v>0</v>
      </c>
      <c r="BK70" s="75"/>
      <c r="BL70" s="75"/>
      <c r="BM70" s="50" t="n">
        <v>0</v>
      </c>
      <c r="BN70" s="48"/>
      <c r="BO70" s="75"/>
      <c r="BP70" s="75"/>
      <c r="BQ70" s="48"/>
      <c r="BR70" s="48"/>
      <c r="BS70" s="75"/>
      <c r="BT70" s="75"/>
      <c r="BU70" s="48"/>
      <c r="BV70" s="48"/>
      <c r="BW70" s="47"/>
      <c r="BX70" s="47"/>
      <c r="BY70" s="47"/>
      <c r="BZ70" s="47"/>
      <c r="CA70" s="47"/>
      <c r="CB70" s="47"/>
      <c r="CC70" s="47"/>
      <c r="CD70" s="47"/>
      <c r="CE70" s="47"/>
      <c r="CF70" s="47"/>
    </row>
    <row r="71" customFormat="false" ht="15" hidden="false" customHeight="true" outlineLevel="0" collapsed="false">
      <c r="A71" s="12" t="s">
        <v>2194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 t="s">
        <v>2195</v>
      </c>
      <c r="P71" s="12"/>
      <c r="Q71" s="12"/>
      <c r="R71" s="12"/>
      <c r="S71" s="12"/>
      <c r="T71" s="12" t="s">
        <v>2193</v>
      </c>
      <c r="U71" s="12"/>
      <c r="V71" s="12" t="s">
        <v>1215</v>
      </c>
      <c r="W71" s="12" t="s">
        <v>781</v>
      </c>
      <c r="X71" s="12" t="s">
        <v>162</v>
      </c>
      <c r="Y71" s="12"/>
      <c r="Z71" s="12" t="s">
        <v>1216</v>
      </c>
      <c r="AA71" s="12" t="s">
        <v>2129</v>
      </c>
      <c r="AB71" s="47"/>
      <c r="AC71" s="47"/>
      <c r="AD71" s="47"/>
      <c r="AE71" s="47"/>
      <c r="AF71" s="47"/>
      <c r="AG71" s="47"/>
      <c r="AH71" s="48" t="n">
        <v>0</v>
      </c>
      <c r="AI71" s="47"/>
      <c r="AJ71" s="47"/>
      <c r="AK71" s="47"/>
      <c r="AL71" s="48" t="n">
        <v>-0.02</v>
      </c>
      <c r="AM71" s="48" t="n">
        <v>0</v>
      </c>
      <c r="AN71" s="47"/>
      <c r="AO71" s="48" t="n">
        <v>0</v>
      </c>
      <c r="AP71" s="48" t="n">
        <v>0</v>
      </c>
      <c r="AQ71" s="48" t="n">
        <v>0</v>
      </c>
      <c r="AR71" s="48" t="n">
        <v>0</v>
      </c>
      <c r="AS71" s="47"/>
      <c r="AT71" s="47"/>
      <c r="AU71" s="47"/>
      <c r="AV71" s="47"/>
      <c r="AW71" s="47"/>
      <c r="AX71" s="47"/>
      <c r="AY71" s="47"/>
      <c r="AZ71" s="47"/>
      <c r="BA71" s="74"/>
      <c r="BB71" s="47"/>
      <c r="BC71" s="47"/>
      <c r="BD71" s="47"/>
      <c r="BE71" s="47"/>
      <c r="BF71" s="47"/>
      <c r="BG71" s="50" t="n">
        <v>0</v>
      </c>
      <c r="BH71" s="47"/>
      <c r="BI71" s="47"/>
      <c r="BJ71" s="50" t="n">
        <v>-0.02</v>
      </c>
      <c r="BK71" s="50" t="n">
        <v>-0.02</v>
      </c>
      <c r="BL71" s="50" t="n">
        <v>-0.02</v>
      </c>
      <c r="BM71" s="50" t="n">
        <v>0</v>
      </c>
      <c r="BN71" s="50" t="n">
        <v>0</v>
      </c>
      <c r="BO71" s="50" t="n">
        <v>0</v>
      </c>
      <c r="BP71" s="75"/>
      <c r="BQ71" s="48"/>
      <c r="BR71" s="48"/>
      <c r="BS71" s="75"/>
      <c r="BT71" s="75"/>
      <c r="BU71" s="48"/>
      <c r="BV71" s="48"/>
      <c r="BW71" s="47"/>
      <c r="BX71" s="47"/>
      <c r="BY71" s="47"/>
      <c r="BZ71" s="47"/>
      <c r="CA71" s="47"/>
      <c r="CB71" s="47"/>
      <c r="CC71" s="47"/>
      <c r="CD71" s="47"/>
      <c r="CE71" s="47"/>
      <c r="CF71" s="47"/>
    </row>
    <row r="72" customFormat="false" ht="15" hidden="false" customHeight="true" outlineLevel="0" collapsed="false">
      <c r="A72" s="12" t="s">
        <v>2196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 t="s">
        <v>2197</v>
      </c>
      <c r="P72" s="12"/>
      <c r="Q72" s="12"/>
      <c r="R72" s="12"/>
      <c r="S72" s="12"/>
      <c r="T72" s="12"/>
      <c r="U72" s="12"/>
      <c r="V72" s="12" t="s">
        <v>1215</v>
      </c>
      <c r="W72" s="12" t="s">
        <v>781</v>
      </c>
      <c r="X72" s="12" t="s">
        <v>162</v>
      </c>
      <c r="Y72" s="12"/>
      <c r="Z72" s="12" t="s">
        <v>1216</v>
      </c>
      <c r="AA72" s="12" t="s">
        <v>1116</v>
      </c>
      <c r="AB72" s="47"/>
      <c r="AC72" s="47"/>
      <c r="AD72" s="48" t="n">
        <v>-0.02</v>
      </c>
      <c r="AE72" s="48" t="n">
        <v>0</v>
      </c>
      <c r="AF72" s="48" t="n">
        <v>-0.02</v>
      </c>
      <c r="AG72" s="47"/>
      <c r="AH72" s="47"/>
      <c r="AI72" s="48" t="n">
        <v>-0.03</v>
      </c>
      <c r="AJ72" s="48" t="n">
        <v>0</v>
      </c>
      <c r="AK72" s="48" t="n">
        <v>-0.03</v>
      </c>
      <c r="AL72" s="47"/>
      <c r="AM72" s="47"/>
      <c r="AN72" s="48" t="n">
        <v>0</v>
      </c>
      <c r="AO72" s="48" t="n">
        <v>0</v>
      </c>
      <c r="AP72" s="48" t="n">
        <v>-0.02</v>
      </c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74"/>
      <c r="BB72" s="47"/>
      <c r="BC72" s="47"/>
      <c r="BD72" s="50" t="n">
        <v>-0.02</v>
      </c>
      <c r="BE72" s="50" t="n">
        <v>-0.02</v>
      </c>
      <c r="BF72" s="48"/>
      <c r="BG72" s="75"/>
      <c r="BH72" s="50" t="n">
        <v>-0.03</v>
      </c>
      <c r="BI72" s="50" t="n">
        <v>-0.03</v>
      </c>
      <c r="BJ72" s="48"/>
      <c r="BK72" s="75"/>
      <c r="BL72" s="50" t="n">
        <v>0</v>
      </c>
      <c r="BM72" s="50" t="n">
        <v>-0.02</v>
      </c>
      <c r="BN72" s="48"/>
      <c r="BO72" s="75"/>
      <c r="BP72" s="75"/>
      <c r="BQ72" s="48"/>
      <c r="BR72" s="48"/>
      <c r="BS72" s="75"/>
      <c r="BT72" s="75"/>
      <c r="BU72" s="48"/>
      <c r="BV72" s="48"/>
      <c r="BW72" s="47"/>
      <c r="BX72" s="47"/>
      <c r="BY72" s="47"/>
      <c r="BZ72" s="47"/>
      <c r="CA72" s="47"/>
      <c r="CB72" s="47"/>
      <c r="CC72" s="47"/>
      <c r="CD72" s="47"/>
      <c r="CE72" s="47"/>
      <c r="CF72" s="47"/>
    </row>
    <row r="73" customFormat="false" ht="15" hidden="false" customHeight="true" outlineLevel="0" collapsed="false">
      <c r="A73" s="12" t="s">
        <v>2198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 t="s">
        <v>2199</v>
      </c>
      <c r="P73" s="12"/>
      <c r="Q73" s="12"/>
      <c r="R73" s="12"/>
      <c r="S73" s="12"/>
      <c r="T73" s="12" t="s">
        <v>1469</v>
      </c>
      <c r="U73" s="12"/>
      <c r="V73" s="12" t="s">
        <v>1215</v>
      </c>
      <c r="W73" s="12" t="s">
        <v>781</v>
      </c>
      <c r="X73" s="12" t="s">
        <v>162</v>
      </c>
      <c r="Y73" s="12"/>
      <c r="Z73" s="12" t="s">
        <v>1216</v>
      </c>
      <c r="AA73" s="12" t="s">
        <v>2165</v>
      </c>
      <c r="AB73" s="48" t="n">
        <v>-0.03</v>
      </c>
      <c r="AC73" s="48" t="n">
        <v>-0.06</v>
      </c>
      <c r="AD73" s="48" t="n">
        <v>-0.05</v>
      </c>
      <c r="AE73" s="48" t="n">
        <v>-0.06</v>
      </c>
      <c r="AF73" s="48" t="n">
        <v>-0.23</v>
      </c>
      <c r="AG73" s="48" t="n">
        <v>-0.07</v>
      </c>
      <c r="AH73" s="48" t="n">
        <v>-0.1</v>
      </c>
      <c r="AI73" s="48" t="n">
        <v>0</v>
      </c>
      <c r="AJ73" s="48" t="n">
        <v>-0.07</v>
      </c>
      <c r="AK73" s="48" t="n">
        <v>-0.26</v>
      </c>
      <c r="AL73" s="48" t="n">
        <v>-0.14</v>
      </c>
      <c r="AM73" s="48" t="n">
        <v>-0.43</v>
      </c>
      <c r="AN73" s="48" t="n">
        <v>-0.1</v>
      </c>
      <c r="AO73" s="48" t="n">
        <v>-0.1</v>
      </c>
      <c r="AP73" s="48" t="n">
        <v>-0.76</v>
      </c>
      <c r="AQ73" s="48" t="n">
        <v>-0.17</v>
      </c>
      <c r="AR73" s="48" t="n">
        <v>-0.16</v>
      </c>
      <c r="AS73" s="48" t="n">
        <v>-0.17</v>
      </c>
      <c r="AT73" s="48" t="n">
        <v>-0.23</v>
      </c>
      <c r="AU73" s="48" t="n">
        <v>-0.74</v>
      </c>
      <c r="AV73" s="48" t="n">
        <v>-0.15</v>
      </c>
      <c r="AW73" s="48" t="n">
        <v>-0.28</v>
      </c>
      <c r="AX73" s="48" t="n">
        <v>-0.14</v>
      </c>
      <c r="AY73" s="48" t="n">
        <v>-0.35</v>
      </c>
      <c r="AZ73" s="48" t="n">
        <v>-0.92</v>
      </c>
      <c r="BA73" s="49" t="n">
        <v>-0.15</v>
      </c>
      <c r="BB73" s="50" t="n">
        <v>-0.03</v>
      </c>
      <c r="BC73" s="50" t="n">
        <v>-0.08</v>
      </c>
      <c r="BD73" s="50" t="n">
        <v>-0.15</v>
      </c>
      <c r="BE73" s="50" t="n">
        <v>-0.23</v>
      </c>
      <c r="BF73" s="50" t="n">
        <v>-0.07</v>
      </c>
      <c r="BG73" s="50" t="n">
        <v>-0.17</v>
      </c>
      <c r="BH73" s="50" t="n">
        <v>-0.19</v>
      </c>
      <c r="BI73" s="50" t="n">
        <v>-0.26</v>
      </c>
      <c r="BJ73" s="50" t="n">
        <v>-0.14</v>
      </c>
      <c r="BK73" s="50" t="n">
        <v>-0.56</v>
      </c>
      <c r="BL73" s="50" t="n">
        <v>-0.66</v>
      </c>
      <c r="BM73" s="50" t="n">
        <v>-0.76</v>
      </c>
      <c r="BN73" s="50" t="n">
        <v>-0.17</v>
      </c>
      <c r="BO73" s="50" t="n">
        <v>-0.33</v>
      </c>
      <c r="BP73" s="50" t="n">
        <v>-0.5</v>
      </c>
      <c r="BQ73" s="50" t="n">
        <v>-0.74</v>
      </c>
      <c r="BR73" s="50" t="n">
        <v>-0.15</v>
      </c>
      <c r="BS73" s="50" t="n">
        <v>-0.44</v>
      </c>
      <c r="BT73" s="50" t="n">
        <v>-0.57</v>
      </c>
      <c r="BU73" s="50" t="n">
        <v>-0.92</v>
      </c>
      <c r="BV73" s="50" t="n">
        <v>-0.15</v>
      </c>
      <c r="BW73" s="47"/>
      <c r="BX73" s="47"/>
      <c r="BY73" s="47"/>
      <c r="BZ73" s="47"/>
      <c r="CA73" s="47"/>
      <c r="CB73" s="47"/>
      <c r="CC73" s="47"/>
      <c r="CD73" s="47"/>
      <c r="CE73" s="47"/>
      <c r="CF73" s="47"/>
    </row>
    <row r="74" customFormat="false" ht="15" hidden="false" customHeight="true" outlineLevel="0" collapsed="false">
      <c r="A74" s="12" t="s">
        <v>2200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 t="s">
        <v>2201</v>
      </c>
      <c r="P74" s="12"/>
      <c r="Q74" s="12"/>
      <c r="R74" s="12"/>
      <c r="S74" s="12"/>
      <c r="T74" s="12" t="s">
        <v>1469</v>
      </c>
      <c r="U74" s="12"/>
      <c r="V74" s="12" t="s">
        <v>1215</v>
      </c>
      <c r="W74" s="12" t="s">
        <v>781</v>
      </c>
      <c r="X74" s="12" t="s">
        <v>162</v>
      </c>
      <c r="Y74" s="12"/>
      <c r="Z74" s="12" t="s">
        <v>1216</v>
      </c>
      <c r="AA74" s="12" t="s">
        <v>2202</v>
      </c>
      <c r="AB74" s="48" t="n">
        <v>0.11</v>
      </c>
      <c r="AC74" s="48" t="n">
        <v>0.13</v>
      </c>
      <c r="AD74" s="48" t="n">
        <v>0.14</v>
      </c>
      <c r="AE74" s="48" t="n">
        <v>0.14</v>
      </c>
      <c r="AF74" s="48" t="n">
        <v>0.52</v>
      </c>
      <c r="AG74" s="48" t="n">
        <v>0.16</v>
      </c>
      <c r="AH74" s="48" t="n">
        <v>0.19</v>
      </c>
      <c r="AI74" s="48" t="n">
        <v>0.21</v>
      </c>
      <c r="AJ74" s="48" t="n">
        <v>0.19</v>
      </c>
      <c r="AK74" s="48" t="n">
        <v>0.75</v>
      </c>
      <c r="AL74" s="48" t="n">
        <v>0.24</v>
      </c>
      <c r="AM74" s="48" t="n">
        <v>0.24</v>
      </c>
      <c r="AN74" s="48" t="n">
        <v>0.24</v>
      </c>
      <c r="AO74" s="48" t="n">
        <v>0.28</v>
      </c>
      <c r="AP74" s="48" t="n">
        <v>1.01</v>
      </c>
      <c r="AQ74" s="48" t="n">
        <v>0.29</v>
      </c>
      <c r="AR74" s="48" t="n">
        <v>0.36</v>
      </c>
      <c r="AS74" s="48" t="n">
        <v>0.42</v>
      </c>
      <c r="AT74" s="48" t="n">
        <v>0.47</v>
      </c>
      <c r="AU74" s="48" t="n">
        <v>1.54</v>
      </c>
      <c r="AV74" s="48" t="n">
        <v>0.74</v>
      </c>
      <c r="AW74" s="48" t="n">
        <v>0.71</v>
      </c>
      <c r="AX74" s="48" t="n">
        <v>0.61</v>
      </c>
      <c r="AY74" s="48" t="n">
        <v>0.7</v>
      </c>
      <c r="AZ74" s="48" t="n">
        <v>2.75</v>
      </c>
      <c r="BA74" s="49" t="n">
        <v>0.93</v>
      </c>
      <c r="BB74" s="50" t="n">
        <v>0.11</v>
      </c>
      <c r="BC74" s="50" t="n">
        <v>0.24</v>
      </c>
      <c r="BD74" s="50" t="n">
        <v>0.38</v>
      </c>
      <c r="BE74" s="50" t="n">
        <v>0.52</v>
      </c>
      <c r="BF74" s="50" t="n">
        <v>0.16</v>
      </c>
      <c r="BG74" s="50" t="n">
        <v>0.35</v>
      </c>
      <c r="BH74" s="50" t="n">
        <v>0.56</v>
      </c>
      <c r="BI74" s="50" t="n">
        <v>0.75</v>
      </c>
      <c r="BJ74" s="50" t="n">
        <v>0.24</v>
      </c>
      <c r="BK74" s="50" t="n">
        <v>0.49</v>
      </c>
      <c r="BL74" s="50" t="n">
        <v>0.73</v>
      </c>
      <c r="BM74" s="50" t="n">
        <v>1.01</v>
      </c>
      <c r="BN74" s="50" t="n">
        <v>0.29</v>
      </c>
      <c r="BO74" s="50" t="n">
        <v>0.65</v>
      </c>
      <c r="BP74" s="50" t="n">
        <v>1.07</v>
      </c>
      <c r="BQ74" s="50" t="n">
        <v>1.54</v>
      </c>
      <c r="BR74" s="50" t="n">
        <v>0.74</v>
      </c>
      <c r="BS74" s="50" t="n">
        <v>1.45</v>
      </c>
      <c r="BT74" s="50" t="n">
        <v>2.05</v>
      </c>
      <c r="BU74" s="50" t="n">
        <v>2.75</v>
      </c>
      <c r="BV74" s="50" t="n">
        <v>0.93</v>
      </c>
      <c r="BW74" s="47"/>
      <c r="BX74" s="47"/>
      <c r="BY74" s="47"/>
      <c r="BZ74" s="47"/>
      <c r="CA74" s="47"/>
      <c r="CB74" s="47"/>
      <c r="CC74" s="47"/>
      <c r="CD74" s="47"/>
      <c r="CE74" s="47"/>
      <c r="CF74" s="47"/>
    </row>
    <row r="75" customFormat="false" ht="15" hidden="false" customHeight="true" outlineLevel="0" collapsed="false">
      <c r="A75" s="12" t="s">
        <v>2203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 t="s">
        <v>2204</v>
      </c>
      <c r="P75" s="12"/>
      <c r="Q75" s="12"/>
      <c r="R75" s="12"/>
      <c r="S75" s="12"/>
      <c r="T75" s="12" t="s">
        <v>307</v>
      </c>
      <c r="U75" s="12"/>
      <c r="V75" s="12" t="s">
        <v>1223</v>
      </c>
      <c r="W75" s="12" t="s">
        <v>161</v>
      </c>
      <c r="X75" s="12" t="s">
        <v>162</v>
      </c>
      <c r="Y75" s="12"/>
      <c r="Z75" s="12" t="s">
        <v>163</v>
      </c>
      <c r="AA75" s="12" t="s">
        <v>2205</v>
      </c>
      <c r="AB75" s="14" t="n">
        <v>648</v>
      </c>
      <c r="AC75" s="14" t="n">
        <v>647.79</v>
      </c>
      <c r="AD75" s="14" t="n">
        <v>658.538</v>
      </c>
      <c r="AE75" s="14" t="n">
        <v>647.286</v>
      </c>
      <c r="AF75" s="14" t="n">
        <v>651.534</v>
      </c>
      <c r="AG75" s="14" t="n">
        <v>664.31</v>
      </c>
      <c r="AH75" s="14" t="n">
        <v>672.627</v>
      </c>
      <c r="AI75" s="14" t="n">
        <v>677.73</v>
      </c>
      <c r="AJ75" s="14" t="n">
        <v>682.965</v>
      </c>
      <c r="AK75" s="14" t="n">
        <v>676.83</v>
      </c>
      <c r="AL75" s="14" t="n">
        <v>686.799</v>
      </c>
      <c r="AM75" s="14" t="n">
        <v>695.968</v>
      </c>
      <c r="AN75" s="14" t="n">
        <v>704.704</v>
      </c>
      <c r="AO75" s="14" t="n">
        <v>711.203</v>
      </c>
      <c r="AP75" s="14" t="n">
        <v>700.217</v>
      </c>
      <c r="AQ75" s="14" t="n">
        <v>722</v>
      </c>
      <c r="AR75" s="14" t="n">
        <v>729</v>
      </c>
      <c r="AS75" s="14" t="n">
        <v>738</v>
      </c>
      <c r="AT75" s="14" t="n">
        <v>749</v>
      </c>
      <c r="AU75" s="14" t="n">
        <v>735</v>
      </c>
      <c r="AV75" s="14" t="n">
        <v>754</v>
      </c>
      <c r="AW75" s="14" t="n">
        <v>774</v>
      </c>
      <c r="AX75" s="14" t="n">
        <v>785</v>
      </c>
      <c r="AY75" s="14" t="n">
        <v>786</v>
      </c>
      <c r="AZ75" s="14" t="n">
        <v>775</v>
      </c>
      <c r="BA75" s="15" t="n">
        <v>793</v>
      </c>
      <c r="BB75" s="21" t="n">
        <v>648</v>
      </c>
      <c r="BC75" s="21" t="n">
        <v>648.356</v>
      </c>
      <c r="BD75" s="21" t="n">
        <v>652.276</v>
      </c>
      <c r="BE75" s="21" t="n">
        <v>651.534</v>
      </c>
      <c r="BF75" s="21" t="n">
        <v>664.31</v>
      </c>
      <c r="BG75" s="21" t="n">
        <v>672.231</v>
      </c>
      <c r="BH75" s="21" t="n">
        <v>672.336</v>
      </c>
      <c r="BI75" s="21" t="n">
        <v>676.83</v>
      </c>
      <c r="BJ75" s="21" t="n">
        <v>686.799</v>
      </c>
      <c r="BK75" s="21" t="n">
        <v>691.714</v>
      </c>
      <c r="BL75" s="21" t="n">
        <v>696.257</v>
      </c>
      <c r="BM75" s="21" t="n">
        <v>700.217</v>
      </c>
      <c r="BN75" s="21" t="n">
        <v>722</v>
      </c>
      <c r="BO75" s="21" t="n">
        <v>726</v>
      </c>
      <c r="BP75" s="21" t="n">
        <v>730</v>
      </c>
      <c r="BQ75" s="21" t="n">
        <v>735</v>
      </c>
      <c r="BR75" s="21" t="n">
        <v>754</v>
      </c>
      <c r="BS75" s="21" t="n">
        <v>763</v>
      </c>
      <c r="BT75" s="21" t="n">
        <v>772</v>
      </c>
      <c r="BU75" s="21" t="n">
        <v>775</v>
      </c>
      <c r="BV75" s="21" t="n">
        <v>793</v>
      </c>
      <c r="BW75" s="13"/>
      <c r="BX75" s="13"/>
      <c r="BY75" s="13"/>
      <c r="BZ75" s="13"/>
      <c r="CA75" s="13"/>
      <c r="CB75" s="13"/>
      <c r="CC75" s="13"/>
      <c r="CD75" s="13"/>
      <c r="CE75" s="13"/>
      <c r="CF75" s="13"/>
    </row>
    <row r="76" customFormat="false" ht="15" hidden="false" customHeight="true" outlineLevel="0" collapsed="false">
      <c r="A76" s="12" t="s">
        <v>2206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 t="s">
        <v>2207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7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45"/>
      <c r="BM76" s="26"/>
      <c r="BN76" s="26"/>
      <c r="BO76" s="45"/>
      <c r="BP76" s="45"/>
      <c r="BQ76" s="26"/>
      <c r="BR76" s="26"/>
      <c r="BS76" s="45"/>
      <c r="BT76" s="45"/>
      <c r="BU76" s="26"/>
      <c r="BV76" s="26"/>
      <c r="BW76" s="25"/>
      <c r="BX76" s="25"/>
      <c r="BY76" s="25"/>
      <c r="BZ76" s="25"/>
      <c r="CA76" s="25"/>
      <c r="CB76" s="25"/>
      <c r="CC76" s="25"/>
      <c r="CD76" s="25"/>
      <c r="CE76" s="25"/>
      <c r="CF76" s="25"/>
    </row>
    <row r="77" customFormat="false" ht="15" hidden="false" customHeight="true" outlineLevel="0" collapsed="false">
      <c r="A77" s="9" t="s">
        <v>2208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 t="s">
        <v>2209</v>
      </c>
      <c r="P77" s="9"/>
      <c r="Q77" s="9"/>
      <c r="R77" s="9"/>
      <c r="S77" s="9"/>
      <c r="T77" s="9"/>
      <c r="U77" s="9"/>
      <c r="V77" s="9" t="s">
        <v>153</v>
      </c>
      <c r="W77" s="9"/>
      <c r="X77" s="9"/>
      <c r="Y77" s="9"/>
      <c r="Z77" s="9"/>
      <c r="AA77" s="9" t="s">
        <v>2210</v>
      </c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7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45"/>
      <c r="BM77" s="26"/>
      <c r="BN77" s="26"/>
      <c r="BO77" s="45"/>
      <c r="BP77" s="45"/>
      <c r="BQ77" s="26"/>
      <c r="BR77" s="26"/>
      <c r="BS77" s="45"/>
      <c r="BT77" s="45"/>
      <c r="BU77" s="26"/>
      <c r="BV77" s="26"/>
      <c r="BW77" s="25"/>
      <c r="BX77" s="25"/>
      <c r="BY77" s="25"/>
      <c r="BZ77" s="25"/>
      <c r="CA77" s="25"/>
      <c r="CB77" s="25"/>
      <c r="CC77" s="25"/>
      <c r="CD77" s="25"/>
      <c r="CE77" s="25"/>
      <c r="CF77" s="25"/>
    </row>
    <row r="78" customFormat="false" ht="15" hidden="false" customHeight="true" outlineLevel="0" collapsed="false">
      <c r="A78" s="12" t="s">
        <v>2211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 t="s">
        <v>2212</v>
      </c>
      <c r="P78" s="12"/>
      <c r="Q78" s="12"/>
      <c r="R78" s="12"/>
      <c r="S78" s="12"/>
      <c r="T78" s="12" t="s">
        <v>1469</v>
      </c>
      <c r="U78" s="12"/>
      <c r="V78" s="12" t="s">
        <v>160</v>
      </c>
      <c r="W78" s="12" t="s">
        <v>781</v>
      </c>
      <c r="X78" s="12" t="s">
        <v>162</v>
      </c>
      <c r="Y78" s="12"/>
      <c r="Z78" s="12" t="s">
        <v>163</v>
      </c>
      <c r="AA78" s="19" t="s">
        <v>1192</v>
      </c>
      <c r="AB78" s="14" t="n">
        <v>-96.911</v>
      </c>
      <c r="AC78" s="14" t="n">
        <v>-61.088</v>
      </c>
      <c r="AD78" s="14" t="n">
        <v>-38.924</v>
      </c>
      <c r="AE78" s="14" t="n">
        <v>-65.765</v>
      </c>
      <c r="AF78" s="14" t="n">
        <v>-262.688</v>
      </c>
      <c r="AG78" s="14" t="n">
        <v>4.092</v>
      </c>
      <c r="AH78" s="14" t="n">
        <v>-0.852</v>
      </c>
      <c r="AI78" s="14" t="n">
        <v>-25.157</v>
      </c>
      <c r="AJ78" s="14" t="n">
        <v>-25.509</v>
      </c>
      <c r="AK78" s="14" t="n">
        <v>-47.426</v>
      </c>
      <c r="AL78" s="14" t="n">
        <v>38.759</v>
      </c>
      <c r="AM78" s="14" t="n">
        <v>229.622</v>
      </c>
      <c r="AN78" s="14" t="n">
        <v>-37.309</v>
      </c>
      <c r="AO78" s="14" t="n">
        <v>-51.44</v>
      </c>
      <c r="AP78" s="14" t="n">
        <v>179.632</v>
      </c>
      <c r="AQ78" s="14" t="n">
        <v>1</v>
      </c>
      <c r="AR78" s="14" t="n">
        <v>46</v>
      </c>
      <c r="AS78" s="14" t="n">
        <v>107</v>
      </c>
      <c r="AT78" s="14" t="n">
        <v>206</v>
      </c>
      <c r="AU78" s="14" t="n">
        <v>360</v>
      </c>
      <c r="AV78" s="14" t="n">
        <v>344</v>
      </c>
      <c r="AW78" s="14" t="n">
        <v>299</v>
      </c>
      <c r="AX78" s="14" t="n">
        <v>105</v>
      </c>
      <c r="AY78" s="14" t="n">
        <v>362</v>
      </c>
      <c r="AZ78" s="14" t="n">
        <v>1110</v>
      </c>
      <c r="BA78" s="15" t="n">
        <v>392</v>
      </c>
      <c r="BB78" s="21" t="n">
        <v>-96.91</v>
      </c>
      <c r="BC78" s="21" t="n">
        <v>-157.999</v>
      </c>
      <c r="BD78" s="21" t="n">
        <v>-196.923</v>
      </c>
      <c r="BE78" s="21" t="n">
        <v>-262.688</v>
      </c>
      <c r="BF78" s="21" t="n">
        <v>4.092</v>
      </c>
      <c r="BG78" s="21" t="n">
        <v>3.24</v>
      </c>
      <c r="BH78" s="21" t="n">
        <v>-21.917</v>
      </c>
      <c r="BI78" s="21" t="n">
        <v>-47.426</v>
      </c>
      <c r="BJ78" s="21" t="n">
        <v>38.759</v>
      </c>
      <c r="BK78" s="21" t="n">
        <v>268.381</v>
      </c>
      <c r="BL78" s="21" t="n">
        <v>231.072</v>
      </c>
      <c r="BM78" s="21" t="n">
        <v>179.632</v>
      </c>
      <c r="BN78" s="21" t="n">
        <v>1</v>
      </c>
      <c r="BO78" s="21" t="n">
        <v>47</v>
      </c>
      <c r="BP78" s="21" t="n">
        <v>154</v>
      </c>
      <c r="BQ78" s="21" t="n">
        <v>360</v>
      </c>
      <c r="BR78" s="21" t="n">
        <v>344</v>
      </c>
      <c r="BS78" s="21" t="n">
        <v>643</v>
      </c>
      <c r="BT78" s="21" t="n">
        <v>748</v>
      </c>
      <c r="BU78" s="21" t="n">
        <v>1110</v>
      </c>
      <c r="BV78" s="21" t="n">
        <v>392</v>
      </c>
      <c r="BW78" s="13"/>
      <c r="BX78" s="13"/>
      <c r="BY78" s="13"/>
      <c r="BZ78" s="13"/>
      <c r="CA78" s="13"/>
      <c r="CB78" s="13"/>
      <c r="CC78" s="13"/>
      <c r="CD78" s="13"/>
      <c r="CE78" s="13"/>
      <c r="CF78" s="13"/>
    </row>
    <row r="79" customFormat="false" ht="15" hidden="false" customHeight="true" outlineLevel="0" collapsed="false">
      <c r="A79" s="12" t="s">
        <v>2213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 t="s">
        <v>2214</v>
      </c>
      <c r="P79" s="12"/>
      <c r="Q79" s="12"/>
      <c r="R79" s="12"/>
      <c r="S79" s="12"/>
      <c r="T79" s="12" t="s">
        <v>2193</v>
      </c>
      <c r="U79" s="12"/>
      <c r="V79" s="12" t="s">
        <v>1215</v>
      </c>
      <c r="W79" s="12" t="s">
        <v>781</v>
      </c>
      <c r="X79" s="12" t="s">
        <v>162</v>
      </c>
      <c r="Y79" s="12"/>
      <c r="Z79" s="12" t="s">
        <v>1216</v>
      </c>
      <c r="AA79" s="12" t="s">
        <v>2215</v>
      </c>
      <c r="AB79" s="48" t="n">
        <v>-0.16</v>
      </c>
      <c r="AC79" s="48" t="n">
        <v>-0.1</v>
      </c>
      <c r="AD79" s="48" t="n">
        <v>-0.06</v>
      </c>
      <c r="AE79" s="48" t="n">
        <v>-0.1</v>
      </c>
      <c r="AF79" s="48" t="n">
        <v>-0.42</v>
      </c>
      <c r="AG79" s="48" t="n">
        <v>0.01</v>
      </c>
      <c r="AH79" s="48" t="n">
        <v>0</v>
      </c>
      <c r="AI79" s="48" t="n">
        <v>-0.04</v>
      </c>
      <c r="AJ79" s="48" t="n">
        <v>-0.04</v>
      </c>
      <c r="AK79" s="48" t="n">
        <v>-0.07</v>
      </c>
      <c r="AL79" s="48" t="n">
        <v>0.06</v>
      </c>
      <c r="AM79" s="48" t="n">
        <v>0.34</v>
      </c>
      <c r="AN79" s="48" t="n">
        <v>-0.05</v>
      </c>
      <c r="AO79" s="48" t="n">
        <v>-0.07</v>
      </c>
      <c r="AP79" s="48" t="n">
        <v>0.26</v>
      </c>
      <c r="AQ79" s="48" t="n">
        <v>0</v>
      </c>
      <c r="AR79" s="48" t="n">
        <v>0.06</v>
      </c>
      <c r="AS79" s="48" t="n">
        <v>0.15</v>
      </c>
      <c r="AT79" s="48" t="n">
        <v>0.28</v>
      </c>
      <c r="AU79" s="48" t="n">
        <v>0.5</v>
      </c>
      <c r="AV79" s="48" t="n">
        <v>0.47</v>
      </c>
      <c r="AW79" s="48" t="n">
        <v>0.4</v>
      </c>
      <c r="AX79" s="48" t="n">
        <v>0.14</v>
      </c>
      <c r="AY79" s="48" t="n">
        <v>0.47</v>
      </c>
      <c r="AZ79" s="48" t="n">
        <v>1.48</v>
      </c>
      <c r="BA79" s="49" t="n">
        <v>0.51</v>
      </c>
      <c r="BB79" s="50" t="n">
        <v>-0.16</v>
      </c>
      <c r="BC79" s="50" t="n">
        <v>-0.26</v>
      </c>
      <c r="BD79" s="50" t="n">
        <v>-0.32</v>
      </c>
      <c r="BE79" s="50" t="n">
        <v>-0.42</v>
      </c>
      <c r="BF79" s="50" t="n">
        <v>0.01</v>
      </c>
      <c r="BG79" s="50" t="n">
        <v>0</v>
      </c>
      <c r="BH79" s="50" t="n">
        <v>-0.03</v>
      </c>
      <c r="BI79" s="50" t="n">
        <v>-0.07</v>
      </c>
      <c r="BJ79" s="50" t="n">
        <v>0.06</v>
      </c>
      <c r="BK79" s="50" t="n">
        <v>0.4</v>
      </c>
      <c r="BL79" s="50" t="n">
        <v>0.34</v>
      </c>
      <c r="BM79" s="50" t="n">
        <v>0.26</v>
      </c>
      <c r="BN79" s="50" t="n">
        <v>0</v>
      </c>
      <c r="BO79" s="50" t="n">
        <v>0.07</v>
      </c>
      <c r="BP79" s="50" t="n">
        <v>0.22</v>
      </c>
      <c r="BQ79" s="50" t="n">
        <v>0.5</v>
      </c>
      <c r="BR79" s="50" t="n">
        <v>0.47</v>
      </c>
      <c r="BS79" s="50" t="n">
        <v>0.87</v>
      </c>
      <c r="BT79" s="50" t="n">
        <v>1</v>
      </c>
      <c r="BU79" s="50" t="n">
        <v>1.48</v>
      </c>
      <c r="BV79" s="50" t="n">
        <v>0.51</v>
      </c>
      <c r="BW79" s="47"/>
      <c r="BX79" s="47"/>
      <c r="BY79" s="47"/>
      <c r="BZ79" s="47"/>
      <c r="CA79" s="47"/>
      <c r="CB79" s="47"/>
      <c r="CC79" s="47"/>
      <c r="CD79" s="47"/>
      <c r="CE79" s="47"/>
      <c r="CF79" s="47"/>
    </row>
    <row r="80" customFormat="false" ht="15" hidden="false" customHeight="true" outlineLevel="0" collapsed="false">
      <c r="A80" s="12" t="s">
        <v>2216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 t="s">
        <v>2217</v>
      </c>
      <c r="P80" s="12"/>
      <c r="Q80" s="12"/>
      <c r="R80" s="12"/>
      <c r="S80" s="12"/>
      <c r="T80" s="12" t="s">
        <v>307</v>
      </c>
      <c r="U80" s="12"/>
      <c r="V80" s="12" t="s">
        <v>1223</v>
      </c>
      <c r="W80" s="12" t="s">
        <v>161</v>
      </c>
      <c r="X80" s="12" t="s">
        <v>162</v>
      </c>
      <c r="Y80" s="12"/>
      <c r="Z80" s="12" t="s">
        <v>163</v>
      </c>
      <c r="AA80" s="12" t="s">
        <v>2218</v>
      </c>
      <c r="AB80" s="14" t="n">
        <v>612.512</v>
      </c>
      <c r="AC80" s="14" t="n">
        <v>617.016</v>
      </c>
      <c r="AD80" s="14" t="n">
        <v>629.548</v>
      </c>
      <c r="AE80" s="14" t="n">
        <v>637.219</v>
      </c>
      <c r="AF80" s="14" t="n">
        <v>624.148</v>
      </c>
      <c r="AG80" s="14" t="n">
        <v>653.809</v>
      </c>
      <c r="AH80" s="14" t="n">
        <v>659.366</v>
      </c>
      <c r="AI80" s="14" t="n">
        <v>664.131</v>
      </c>
      <c r="AJ80" s="14" t="n">
        <v>669.025</v>
      </c>
      <c r="AK80" s="14" t="n">
        <v>661.647</v>
      </c>
      <c r="AL80" s="14" t="n">
        <v>677.514</v>
      </c>
      <c r="AM80" s="14" t="n">
        <v>681.126</v>
      </c>
      <c r="AN80" s="14" t="n">
        <v>690.468</v>
      </c>
      <c r="AO80" s="14" t="n">
        <v>700.994</v>
      </c>
      <c r="AP80" s="14" t="n">
        <v>687.797</v>
      </c>
      <c r="AQ80" s="14" t="n">
        <v>706</v>
      </c>
      <c r="AR80" s="14" t="n">
        <v>712</v>
      </c>
      <c r="AS80" s="14" t="n">
        <v>717</v>
      </c>
      <c r="AT80" s="14" t="n">
        <v>724</v>
      </c>
      <c r="AU80" s="14" t="n">
        <v>715</v>
      </c>
      <c r="AV80" s="14" t="n">
        <v>729</v>
      </c>
      <c r="AW80" s="14" t="n">
        <v>747</v>
      </c>
      <c r="AX80" s="14" t="n">
        <v>760</v>
      </c>
      <c r="AY80" s="14" t="n">
        <v>766</v>
      </c>
      <c r="AZ80" s="14" t="n">
        <v>751</v>
      </c>
      <c r="BA80" s="15" t="n">
        <v>771</v>
      </c>
      <c r="BB80" s="21" t="n">
        <v>612.51</v>
      </c>
      <c r="BC80" s="21" t="n">
        <v>614.797</v>
      </c>
      <c r="BD80" s="21" t="n">
        <v>619.748</v>
      </c>
      <c r="BE80" s="21" t="n">
        <v>624.148</v>
      </c>
      <c r="BF80" s="21" t="n">
        <v>653.809</v>
      </c>
      <c r="BG80" s="21" t="n">
        <v>656.636</v>
      </c>
      <c r="BH80" s="21" t="n">
        <v>659.16</v>
      </c>
      <c r="BI80" s="21" t="n">
        <v>661.647</v>
      </c>
      <c r="BJ80" s="21" t="n">
        <v>677.514</v>
      </c>
      <c r="BK80" s="21" t="n">
        <v>678.929</v>
      </c>
      <c r="BL80" s="21" t="n">
        <v>683.075</v>
      </c>
      <c r="BM80" s="21" t="n">
        <v>687.797</v>
      </c>
      <c r="BN80" s="21" t="n">
        <v>706</v>
      </c>
      <c r="BO80" s="21" t="n">
        <v>709</v>
      </c>
      <c r="BP80" s="21" t="n">
        <v>712</v>
      </c>
      <c r="BQ80" s="21" t="n">
        <v>715</v>
      </c>
      <c r="BR80" s="21" t="n">
        <v>729</v>
      </c>
      <c r="BS80" s="21" t="n">
        <v>737</v>
      </c>
      <c r="BT80" s="21" t="n">
        <v>746</v>
      </c>
      <c r="BU80" s="21" t="n">
        <v>751</v>
      </c>
      <c r="BV80" s="21" t="n">
        <v>771</v>
      </c>
      <c r="BW80" s="13"/>
      <c r="BX80" s="13"/>
      <c r="BY80" s="13"/>
      <c r="BZ80" s="13"/>
      <c r="CA80" s="13"/>
      <c r="CB80" s="13"/>
      <c r="CC80" s="13"/>
      <c r="CD80" s="13"/>
      <c r="CE80" s="13"/>
      <c r="CF80" s="13"/>
    </row>
    <row r="81" customFormat="false" ht="15" hidden="false" customHeight="true" outlineLevel="0" collapsed="false">
      <c r="A81" s="12" t="s">
        <v>2219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 t="s">
        <v>2220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7"/>
      <c r="BB81" s="26"/>
      <c r="BC81" s="45"/>
      <c r="BD81" s="45"/>
      <c r="BE81" s="26"/>
      <c r="BF81" s="26"/>
      <c r="BG81" s="45"/>
      <c r="BH81" s="45"/>
      <c r="BI81" s="26"/>
      <c r="BJ81" s="26"/>
      <c r="BK81" s="45"/>
      <c r="BL81" s="45"/>
      <c r="BM81" s="26"/>
      <c r="BN81" s="26"/>
      <c r="BO81" s="45"/>
      <c r="BP81" s="45"/>
      <c r="BQ81" s="26"/>
      <c r="BR81" s="26"/>
      <c r="BS81" s="45"/>
      <c r="BT81" s="45"/>
      <c r="BU81" s="26"/>
      <c r="BV81" s="26"/>
      <c r="BW81" s="25"/>
      <c r="BX81" s="25"/>
      <c r="BY81" s="25"/>
      <c r="BZ81" s="25"/>
      <c r="CA81" s="25"/>
      <c r="CB81" s="25"/>
      <c r="CC81" s="25"/>
      <c r="CD81" s="25"/>
      <c r="CE81" s="25"/>
      <c r="CF81" s="25"/>
    </row>
    <row r="82" customFormat="false" ht="15" hidden="false" customHeight="true" outlineLevel="0" collapsed="false">
      <c r="A82" s="9" t="s">
        <v>2221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 t="s">
        <v>2222</v>
      </c>
      <c r="P82" s="9"/>
      <c r="Q82" s="9"/>
      <c r="R82" s="9"/>
      <c r="S82" s="9"/>
      <c r="T82" s="9" t="s">
        <v>1469</v>
      </c>
      <c r="U82" s="9"/>
      <c r="V82" s="9" t="s">
        <v>153</v>
      </c>
      <c r="W82" s="9"/>
      <c r="X82" s="9"/>
      <c r="Y82" s="9"/>
      <c r="Z82" s="9"/>
      <c r="AA82" s="9" t="s">
        <v>2223</v>
      </c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7"/>
      <c r="BB82" s="26"/>
      <c r="BC82" s="45"/>
      <c r="BD82" s="45"/>
      <c r="BE82" s="26"/>
      <c r="BF82" s="26"/>
      <c r="BG82" s="45"/>
      <c r="BH82" s="45"/>
      <c r="BI82" s="26"/>
      <c r="BJ82" s="26"/>
      <c r="BK82" s="45"/>
      <c r="BL82" s="45"/>
      <c r="BM82" s="26"/>
      <c r="BN82" s="26"/>
      <c r="BO82" s="45"/>
      <c r="BP82" s="45"/>
      <c r="BQ82" s="26"/>
      <c r="BR82" s="26"/>
      <c r="BS82" s="45"/>
      <c r="BT82" s="45"/>
      <c r="BU82" s="26"/>
      <c r="BV82" s="26"/>
      <c r="BW82" s="25"/>
      <c r="BX82" s="25"/>
      <c r="BY82" s="25"/>
      <c r="BZ82" s="25"/>
      <c r="CA82" s="25"/>
      <c r="CB82" s="25"/>
      <c r="CC82" s="25"/>
      <c r="CD82" s="25"/>
      <c r="CE82" s="25"/>
      <c r="CF82" s="25"/>
    </row>
    <row r="83" customFormat="false" ht="15" hidden="false" customHeight="true" outlineLevel="0" collapsed="false">
      <c r="A83" s="12" t="s">
        <v>2224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 t="s">
        <v>2225</v>
      </c>
      <c r="P83" s="12"/>
      <c r="Q83" s="12"/>
      <c r="R83" s="12"/>
      <c r="S83" s="12"/>
      <c r="T83" s="12" t="s">
        <v>1469</v>
      </c>
      <c r="U83" s="12"/>
      <c r="V83" s="12" t="s">
        <v>160</v>
      </c>
      <c r="W83" s="12" t="s">
        <v>781</v>
      </c>
      <c r="X83" s="12" t="s">
        <v>162</v>
      </c>
      <c r="Y83" s="12"/>
      <c r="Z83" s="12" t="s">
        <v>163</v>
      </c>
      <c r="AA83" s="12" t="s">
        <v>2137</v>
      </c>
      <c r="AB83" s="14" t="n">
        <v>69.516</v>
      </c>
      <c r="AC83" s="14" t="n">
        <v>85.685</v>
      </c>
      <c r="AD83" s="14" t="n">
        <v>93.605</v>
      </c>
      <c r="AE83" s="14" t="n">
        <v>92.779</v>
      </c>
      <c r="AF83" s="14" t="n">
        <v>341.585</v>
      </c>
      <c r="AG83" s="14" t="n">
        <v>108.335</v>
      </c>
      <c r="AH83" s="14" t="n">
        <v>128.263</v>
      </c>
      <c r="AI83" s="14" t="n">
        <v>140.523</v>
      </c>
      <c r="AJ83" s="14" t="n">
        <v>129.662</v>
      </c>
      <c r="AK83" s="14" t="n">
        <v>506.782</v>
      </c>
      <c r="AL83" s="14" t="n">
        <v>167.533</v>
      </c>
      <c r="AM83" s="14" t="n">
        <v>170.426</v>
      </c>
      <c r="AN83" s="14" t="n">
        <v>170.939</v>
      </c>
      <c r="AO83" s="14" t="n">
        <v>196.326</v>
      </c>
      <c r="AP83" s="14" t="n">
        <v>705.223</v>
      </c>
      <c r="AQ83" s="14" t="n">
        <v>212</v>
      </c>
      <c r="AR83" s="14" t="n">
        <v>261</v>
      </c>
      <c r="AS83" s="14" t="n">
        <v>310</v>
      </c>
      <c r="AT83" s="14" t="n">
        <v>350</v>
      </c>
      <c r="AU83" s="14" t="n">
        <v>1133</v>
      </c>
      <c r="AV83" s="14" t="n">
        <v>557</v>
      </c>
      <c r="AW83" s="14" t="n">
        <v>550</v>
      </c>
      <c r="AX83" s="14" t="n">
        <v>477</v>
      </c>
      <c r="AY83" s="14" t="n">
        <v>548</v>
      </c>
      <c r="AZ83" s="14" t="n">
        <v>2133</v>
      </c>
      <c r="BA83" s="15" t="n">
        <v>739</v>
      </c>
      <c r="BB83" s="21" t="n">
        <v>69.516</v>
      </c>
      <c r="BC83" s="21" t="n">
        <v>155.201</v>
      </c>
      <c r="BD83" s="21" t="n">
        <v>248.806</v>
      </c>
      <c r="BE83" s="21" t="n">
        <v>341.585</v>
      </c>
      <c r="BF83" s="21" t="n">
        <v>108.335</v>
      </c>
      <c r="BG83" s="21" t="n">
        <v>236.598</v>
      </c>
      <c r="BH83" s="21" t="n">
        <v>377.121</v>
      </c>
      <c r="BI83" s="21" t="n">
        <v>506.782</v>
      </c>
      <c r="BJ83" s="21" t="n">
        <v>167.533</v>
      </c>
      <c r="BK83" s="21" t="n">
        <v>337.959</v>
      </c>
      <c r="BL83" s="21" t="n">
        <v>508.898</v>
      </c>
      <c r="BM83" s="21" t="n">
        <v>705.223</v>
      </c>
      <c r="BN83" s="21" t="n">
        <v>212</v>
      </c>
      <c r="BO83" s="21" t="n">
        <v>473</v>
      </c>
      <c r="BP83" s="21" t="n">
        <v>783</v>
      </c>
      <c r="BQ83" s="21" t="n">
        <v>1133</v>
      </c>
      <c r="BR83" s="21" t="n">
        <v>557</v>
      </c>
      <c r="BS83" s="21" t="n">
        <v>1108</v>
      </c>
      <c r="BT83" s="21" t="n">
        <v>1585</v>
      </c>
      <c r="BU83" s="21" t="n">
        <v>2133</v>
      </c>
      <c r="BV83" s="21" t="n">
        <v>739</v>
      </c>
      <c r="BW83" s="13"/>
      <c r="BX83" s="13"/>
      <c r="BY83" s="13"/>
      <c r="BZ83" s="13"/>
      <c r="CA83" s="13"/>
      <c r="CB83" s="13"/>
      <c r="CC83" s="13"/>
      <c r="CD83" s="13"/>
      <c r="CE83" s="13"/>
      <c r="CF83" s="13"/>
    </row>
    <row r="84" customFormat="false" ht="15" hidden="false" customHeight="true" outlineLevel="0" collapsed="false">
      <c r="A84" s="12" t="s">
        <v>2226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 t="s">
        <v>2227</v>
      </c>
      <c r="P84" s="12"/>
      <c r="Q84" s="12"/>
      <c r="R84" s="12"/>
      <c r="S84" s="12"/>
      <c r="T84" s="12" t="s">
        <v>1469</v>
      </c>
      <c r="U84" s="12"/>
      <c r="V84" s="12" t="s">
        <v>1215</v>
      </c>
      <c r="W84" s="12" t="s">
        <v>781</v>
      </c>
      <c r="X84" s="12" t="s">
        <v>162</v>
      </c>
      <c r="Y84" s="12"/>
      <c r="Z84" s="12" t="s">
        <v>1216</v>
      </c>
      <c r="AA84" s="12" t="s">
        <v>2228</v>
      </c>
      <c r="AB84" s="48" t="n">
        <v>0.11</v>
      </c>
      <c r="AC84" s="48" t="n">
        <v>0.14</v>
      </c>
      <c r="AD84" s="48" t="n">
        <v>0.15</v>
      </c>
      <c r="AE84" s="48" t="n">
        <v>0.15</v>
      </c>
      <c r="AF84" s="48" t="n">
        <v>0.55</v>
      </c>
      <c r="AG84" s="48" t="n">
        <v>0.17</v>
      </c>
      <c r="AH84" s="48" t="n">
        <v>0.19</v>
      </c>
      <c r="AI84" s="48" t="n">
        <v>0.21</v>
      </c>
      <c r="AJ84" s="48" t="n">
        <v>0.19</v>
      </c>
      <c r="AK84" s="48" t="n">
        <v>0.77</v>
      </c>
      <c r="AL84" s="48" t="n">
        <v>0.25</v>
      </c>
      <c r="AM84" s="48" t="n">
        <v>0.25</v>
      </c>
      <c r="AN84" s="48" t="n">
        <v>0.25</v>
      </c>
      <c r="AO84" s="48" t="n">
        <v>0.28</v>
      </c>
      <c r="AP84" s="48" t="n">
        <v>1.03</v>
      </c>
      <c r="AQ84" s="48" t="n">
        <v>0.3</v>
      </c>
      <c r="AR84" s="48" t="n">
        <v>0.37</v>
      </c>
      <c r="AS84" s="48" t="n">
        <v>0.43</v>
      </c>
      <c r="AT84" s="48" t="n">
        <v>0.48</v>
      </c>
      <c r="AU84" s="48" t="n">
        <v>1.58</v>
      </c>
      <c r="AV84" s="48" t="n">
        <v>0.76</v>
      </c>
      <c r="AW84" s="48" t="n">
        <v>0.74</v>
      </c>
      <c r="AX84" s="48" t="n">
        <v>0.63</v>
      </c>
      <c r="AY84" s="48" t="n">
        <v>0.72</v>
      </c>
      <c r="AZ84" s="48" t="n">
        <v>2.84</v>
      </c>
      <c r="BA84" s="49" t="n">
        <v>0.96</v>
      </c>
      <c r="BB84" s="50" t="n">
        <v>0.11</v>
      </c>
      <c r="BC84" s="50" t="n">
        <v>0.25</v>
      </c>
      <c r="BD84" s="50" t="n">
        <v>0.4</v>
      </c>
      <c r="BE84" s="50" t="n">
        <v>0.55</v>
      </c>
      <c r="BF84" s="50" t="n">
        <v>0.17</v>
      </c>
      <c r="BG84" s="50" t="n">
        <v>0.36</v>
      </c>
      <c r="BH84" s="50" t="n">
        <v>0.57</v>
      </c>
      <c r="BI84" s="50" t="n">
        <v>0.77</v>
      </c>
      <c r="BJ84" s="50" t="n">
        <v>0.25</v>
      </c>
      <c r="BK84" s="50" t="n">
        <v>0.5</v>
      </c>
      <c r="BL84" s="50" t="n">
        <v>0.75</v>
      </c>
      <c r="BM84" s="50" t="n">
        <v>1.03</v>
      </c>
      <c r="BN84" s="50" t="n">
        <v>0.3</v>
      </c>
      <c r="BO84" s="50" t="n">
        <v>0.67</v>
      </c>
      <c r="BP84" s="50" t="n">
        <v>1.1</v>
      </c>
      <c r="BQ84" s="50" t="n">
        <v>1.58</v>
      </c>
      <c r="BR84" s="50" t="n">
        <v>0.76</v>
      </c>
      <c r="BS84" s="50" t="n">
        <v>1.5</v>
      </c>
      <c r="BT84" s="50" t="n">
        <v>2.12</v>
      </c>
      <c r="BU84" s="50" t="n">
        <v>2.84</v>
      </c>
      <c r="BV84" s="50" t="n">
        <v>0.96</v>
      </c>
      <c r="BW84" s="47"/>
      <c r="BX84" s="47"/>
      <c r="BY84" s="47"/>
      <c r="BZ84" s="47"/>
      <c r="CA84" s="47"/>
      <c r="CB84" s="47"/>
      <c r="CC84" s="47"/>
      <c r="CD84" s="47"/>
      <c r="CE84" s="47"/>
      <c r="CF84" s="47"/>
    </row>
    <row r="85" customFormat="false" ht="15" hidden="false" customHeight="true" outlineLevel="0" collapsed="false">
      <c r="A85" s="12" t="s">
        <v>2229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 t="s">
        <v>2230</v>
      </c>
      <c r="P85" s="12"/>
      <c r="Q85" s="12"/>
      <c r="R85" s="12"/>
      <c r="S85" s="12"/>
      <c r="T85" s="12" t="s">
        <v>307</v>
      </c>
      <c r="U85" s="12"/>
      <c r="V85" s="12" t="s">
        <v>1223</v>
      </c>
      <c r="W85" s="12" t="s">
        <v>161</v>
      </c>
      <c r="X85" s="12" t="s">
        <v>162</v>
      </c>
      <c r="Y85" s="12"/>
      <c r="Z85" s="12" t="s">
        <v>163</v>
      </c>
      <c r="AA85" s="19" t="s">
        <v>2231</v>
      </c>
      <c r="AB85" s="14" t="n">
        <v>612.512</v>
      </c>
      <c r="AC85" s="14" t="n">
        <v>617.016</v>
      </c>
      <c r="AD85" s="14" t="n">
        <v>629.548</v>
      </c>
      <c r="AE85" s="14" t="n">
        <v>637.219</v>
      </c>
      <c r="AF85" s="14" t="n">
        <v>624.148</v>
      </c>
      <c r="AG85" s="14" t="n">
        <v>653.809</v>
      </c>
      <c r="AH85" s="14" t="n">
        <v>659.366</v>
      </c>
      <c r="AI85" s="14" t="n">
        <v>664.131</v>
      </c>
      <c r="AJ85" s="14" t="n">
        <v>669.025</v>
      </c>
      <c r="AK85" s="14" t="n">
        <v>661.647</v>
      </c>
      <c r="AL85" s="14" t="n">
        <v>677.514</v>
      </c>
      <c r="AM85" s="14" t="n">
        <v>681.126</v>
      </c>
      <c r="AN85" s="14" t="n">
        <v>690.468</v>
      </c>
      <c r="AO85" s="14" t="n">
        <v>700.994</v>
      </c>
      <c r="AP85" s="14" t="n">
        <v>687.797</v>
      </c>
      <c r="AQ85" s="14" t="n">
        <v>706</v>
      </c>
      <c r="AR85" s="14" t="n">
        <v>712</v>
      </c>
      <c r="AS85" s="14" t="n">
        <v>717</v>
      </c>
      <c r="AT85" s="14" t="n">
        <v>724</v>
      </c>
      <c r="AU85" s="14" t="n">
        <v>715</v>
      </c>
      <c r="AV85" s="14" t="n">
        <v>729</v>
      </c>
      <c r="AW85" s="14" t="n">
        <v>747</v>
      </c>
      <c r="AX85" s="14" t="n">
        <v>760</v>
      </c>
      <c r="AY85" s="14" t="n">
        <v>766</v>
      </c>
      <c r="AZ85" s="14" t="n">
        <v>751</v>
      </c>
      <c r="BA85" s="15" t="n">
        <v>771</v>
      </c>
      <c r="BB85" s="21" t="n">
        <v>612.512</v>
      </c>
      <c r="BC85" s="21" t="n">
        <v>614.797</v>
      </c>
      <c r="BD85" s="21" t="n">
        <v>619.748</v>
      </c>
      <c r="BE85" s="21" t="n">
        <v>624.148</v>
      </c>
      <c r="BF85" s="21" t="n">
        <v>653.809</v>
      </c>
      <c r="BG85" s="21" t="n">
        <v>656.636</v>
      </c>
      <c r="BH85" s="21" t="n">
        <v>659.16</v>
      </c>
      <c r="BI85" s="21" t="n">
        <v>661.647</v>
      </c>
      <c r="BJ85" s="21" t="n">
        <v>677.514</v>
      </c>
      <c r="BK85" s="21" t="n">
        <v>678.929</v>
      </c>
      <c r="BL85" s="21" t="n">
        <v>683.075</v>
      </c>
      <c r="BM85" s="21" t="n">
        <v>687.797</v>
      </c>
      <c r="BN85" s="21" t="n">
        <v>706</v>
      </c>
      <c r="BO85" s="21" t="n">
        <v>709</v>
      </c>
      <c r="BP85" s="21" t="n">
        <v>712</v>
      </c>
      <c r="BQ85" s="21" t="n">
        <v>715</v>
      </c>
      <c r="BR85" s="21" t="n">
        <v>729</v>
      </c>
      <c r="BS85" s="21" t="n">
        <v>737</v>
      </c>
      <c r="BT85" s="21" t="n">
        <v>746</v>
      </c>
      <c r="BU85" s="21" t="n">
        <v>751</v>
      </c>
      <c r="BV85" s="21" t="n">
        <v>771</v>
      </c>
      <c r="BW85" s="13"/>
      <c r="BX85" s="13"/>
      <c r="BY85" s="13"/>
      <c r="BZ85" s="13"/>
      <c r="CA85" s="13"/>
      <c r="CB85" s="13"/>
      <c r="CC85" s="13"/>
      <c r="CD85" s="13"/>
      <c r="CE85" s="13"/>
      <c r="CF85" s="13"/>
    </row>
    <row r="86" customFormat="false" ht="15" hidden="false" customHeight="true" outlineLevel="0" collapsed="false">
      <c r="A86" s="12" t="s">
        <v>2232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 t="s">
        <v>2233</v>
      </c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7"/>
      <c r="BB86" s="26"/>
      <c r="BC86" s="25"/>
      <c r="BD86" s="25"/>
      <c r="BE86" s="25"/>
      <c r="BF86" s="26"/>
      <c r="BG86" s="25"/>
      <c r="BH86" s="25"/>
      <c r="BI86" s="25"/>
      <c r="BJ86" s="26"/>
      <c r="BK86" s="25"/>
      <c r="BL86" s="45"/>
      <c r="BM86" s="26"/>
      <c r="BN86" s="26"/>
      <c r="BO86" s="45"/>
      <c r="BP86" s="45"/>
      <c r="BQ86" s="26"/>
      <c r="BR86" s="26"/>
      <c r="BS86" s="45"/>
      <c r="BT86" s="45"/>
      <c r="BU86" s="26"/>
      <c r="BV86" s="26"/>
      <c r="BW86" s="25"/>
      <c r="BX86" s="25"/>
      <c r="BY86" s="25"/>
      <c r="BZ86" s="25"/>
      <c r="CA86" s="25"/>
      <c r="CB86" s="25"/>
      <c r="CC86" s="25"/>
      <c r="CD86" s="25"/>
      <c r="CE86" s="25"/>
      <c r="CF86" s="25"/>
    </row>
    <row r="87" customFormat="false" ht="15" hidden="false" customHeight="true" outlineLevel="0" collapsed="false">
      <c r="A87" s="9" t="s">
        <v>2234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 t="s">
        <v>2235</v>
      </c>
      <c r="P87" s="9"/>
      <c r="Q87" s="9"/>
      <c r="R87" s="9"/>
      <c r="S87" s="9"/>
      <c r="T87" s="9"/>
      <c r="U87" s="9"/>
      <c r="V87" s="9" t="s">
        <v>153</v>
      </c>
      <c r="W87" s="9"/>
      <c r="X87" s="9"/>
      <c r="Y87" s="9"/>
      <c r="Z87" s="9"/>
      <c r="AA87" s="9" t="s">
        <v>2236</v>
      </c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7"/>
      <c r="BB87" s="26"/>
      <c r="BC87" s="25"/>
      <c r="BD87" s="25"/>
      <c r="BE87" s="25"/>
      <c r="BF87" s="26"/>
      <c r="BG87" s="25"/>
      <c r="BH87" s="25"/>
      <c r="BI87" s="25"/>
      <c r="BJ87" s="26"/>
      <c r="BK87" s="25"/>
      <c r="BL87" s="45"/>
      <c r="BM87" s="26"/>
      <c r="BN87" s="26"/>
      <c r="BO87" s="45"/>
      <c r="BP87" s="45"/>
      <c r="BQ87" s="26"/>
      <c r="BR87" s="26"/>
      <c r="BS87" s="45"/>
      <c r="BT87" s="45"/>
      <c r="BU87" s="26"/>
      <c r="BV87" s="26"/>
      <c r="BW87" s="25"/>
      <c r="BX87" s="25"/>
      <c r="BY87" s="25"/>
      <c r="BZ87" s="25"/>
      <c r="CA87" s="25"/>
      <c r="CB87" s="25"/>
      <c r="CC87" s="25"/>
      <c r="CD87" s="25"/>
      <c r="CE87" s="25"/>
      <c r="CF87" s="25"/>
    </row>
    <row r="88" customFormat="false" ht="15" hidden="false" customHeight="true" outlineLevel="0" collapsed="false">
      <c r="A88" s="12" t="s">
        <v>2237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 t="s">
        <v>2238</v>
      </c>
      <c r="P88" s="12"/>
      <c r="Q88" s="12"/>
      <c r="R88" s="12"/>
      <c r="S88" s="12"/>
      <c r="T88" s="12" t="s">
        <v>1469</v>
      </c>
      <c r="U88" s="12"/>
      <c r="V88" s="12" t="s">
        <v>160</v>
      </c>
      <c r="W88" s="12" t="s">
        <v>781</v>
      </c>
      <c r="X88" s="12" t="s">
        <v>162</v>
      </c>
      <c r="Y88" s="12"/>
      <c r="Z88" s="12" t="s">
        <v>163</v>
      </c>
      <c r="AA88" s="19" t="s">
        <v>1192</v>
      </c>
      <c r="AB88" s="14" t="n">
        <v>-96.911</v>
      </c>
      <c r="AC88" s="14" t="n">
        <v>-61.088</v>
      </c>
      <c r="AD88" s="14" t="n">
        <v>-38.924</v>
      </c>
      <c r="AE88" s="14" t="n">
        <v>-65.765</v>
      </c>
      <c r="AF88" s="14" t="n">
        <v>-262.688</v>
      </c>
      <c r="AG88" s="14" t="n">
        <v>4.092</v>
      </c>
      <c r="AH88" s="14" t="n">
        <v>-0.852</v>
      </c>
      <c r="AI88" s="14" t="n">
        <v>-25.157</v>
      </c>
      <c r="AJ88" s="14" t="n">
        <v>-25.509</v>
      </c>
      <c r="AK88" s="14" t="n">
        <v>-47.426</v>
      </c>
      <c r="AL88" s="14" t="n">
        <v>38.759</v>
      </c>
      <c r="AM88" s="14" t="n">
        <v>229.622</v>
      </c>
      <c r="AN88" s="14" t="n">
        <v>-37.309</v>
      </c>
      <c r="AO88" s="14" t="n">
        <v>-51.44</v>
      </c>
      <c r="AP88" s="14" t="n">
        <v>179.632</v>
      </c>
      <c r="AQ88" s="14" t="n">
        <v>1</v>
      </c>
      <c r="AR88" s="14" t="n">
        <v>46</v>
      </c>
      <c r="AS88" s="14" t="n">
        <v>107</v>
      </c>
      <c r="AT88" s="14" t="n">
        <v>206</v>
      </c>
      <c r="AU88" s="14" t="n">
        <v>360</v>
      </c>
      <c r="AV88" s="14" t="n">
        <v>344</v>
      </c>
      <c r="AW88" s="14" t="n">
        <v>299</v>
      </c>
      <c r="AX88" s="14" t="n">
        <v>105</v>
      </c>
      <c r="AY88" s="14" t="n">
        <v>362</v>
      </c>
      <c r="AZ88" s="14" t="n">
        <v>1110</v>
      </c>
      <c r="BA88" s="15" t="n">
        <v>739</v>
      </c>
      <c r="BB88" s="21" t="n">
        <v>-96.911</v>
      </c>
      <c r="BC88" s="21" t="n">
        <v>-157.999</v>
      </c>
      <c r="BD88" s="21" t="n">
        <v>-196.923</v>
      </c>
      <c r="BE88" s="21" t="n">
        <v>-262.688</v>
      </c>
      <c r="BF88" s="21" t="n">
        <v>4.092</v>
      </c>
      <c r="BG88" s="21" t="n">
        <v>3.24</v>
      </c>
      <c r="BH88" s="21" t="n">
        <v>-21.917</v>
      </c>
      <c r="BI88" s="21" t="n">
        <v>-47.426</v>
      </c>
      <c r="BJ88" s="21" t="n">
        <v>38.759</v>
      </c>
      <c r="BK88" s="21" t="n">
        <v>268.381</v>
      </c>
      <c r="BL88" s="21" t="n">
        <v>231.072</v>
      </c>
      <c r="BM88" s="21" t="n">
        <v>179.632</v>
      </c>
      <c r="BN88" s="21" t="n">
        <v>1</v>
      </c>
      <c r="BO88" s="21" t="n">
        <v>47</v>
      </c>
      <c r="BP88" s="21" t="n">
        <v>154</v>
      </c>
      <c r="BQ88" s="21" t="n">
        <v>360</v>
      </c>
      <c r="BR88" s="21" t="n">
        <v>344</v>
      </c>
      <c r="BS88" s="21" t="n">
        <v>643</v>
      </c>
      <c r="BT88" s="21" t="n">
        <v>748</v>
      </c>
      <c r="BU88" s="21" t="n">
        <v>1110</v>
      </c>
      <c r="BV88" s="21" t="n">
        <v>739</v>
      </c>
      <c r="BW88" s="13"/>
      <c r="BX88" s="13"/>
      <c r="BY88" s="13"/>
      <c r="BZ88" s="13"/>
      <c r="CA88" s="13"/>
      <c r="CB88" s="13"/>
      <c r="CC88" s="13"/>
      <c r="CD88" s="13"/>
      <c r="CE88" s="13"/>
      <c r="CF88" s="13"/>
    </row>
    <row r="89" customFormat="false" ht="15" hidden="false" customHeight="true" outlineLevel="0" collapsed="false">
      <c r="A89" s="12" t="s">
        <v>2239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 t="s">
        <v>2240</v>
      </c>
      <c r="P89" s="12"/>
      <c r="Q89" s="12"/>
      <c r="R89" s="12"/>
      <c r="S89" s="12"/>
      <c r="T89" s="12" t="s">
        <v>2193</v>
      </c>
      <c r="U89" s="12"/>
      <c r="V89" s="12" t="s">
        <v>1215</v>
      </c>
      <c r="W89" s="12" t="s">
        <v>781</v>
      </c>
      <c r="X89" s="12" t="s">
        <v>162</v>
      </c>
      <c r="Y89" s="12"/>
      <c r="Z89" s="12" t="s">
        <v>1216</v>
      </c>
      <c r="AA89" s="12" t="s">
        <v>2241</v>
      </c>
      <c r="AB89" s="48" t="n">
        <v>-0.16</v>
      </c>
      <c r="AC89" s="48" t="n">
        <v>-0.1</v>
      </c>
      <c r="AD89" s="48" t="n">
        <v>-0.06</v>
      </c>
      <c r="AE89" s="48" t="n">
        <v>-0.1</v>
      </c>
      <c r="AF89" s="48" t="n">
        <v>-0.42</v>
      </c>
      <c r="AG89" s="48" t="n">
        <v>0.01</v>
      </c>
      <c r="AH89" s="48" t="n">
        <v>0</v>
      </c>
      <c r="AI89" s="48" t="n">
        <v>-0.04</v>
      </c>
      <c r="AJ89" s="48" t="n">
        <v>-0.04</v>
      </c>
      <c r="AK89" s="48" t="n">
        <v>-0.07</v>
      </c>
      <c r="AL89" s="48" t="n">
        <v>0.06</v>
      </c>
      <c r="AM89" s="48" t="n">
        <v>0.33</v>
      </c>
      <c r="AN89" s="47"/>
      <c r="AO89" s="48" t="n">
        <v>-0.07</v>
      </c>
      <c r="AP89" s="48" t="n">
        <v>-0.26</v>
      </c>
      <c r="AQ89" s="48" t="n">
        <v>0</v>
      </c>
      <c r="AR89" s="48" t="n">
        <v>0.06</v>
      </c>
      <c r="AS89" s="48" t="n">
        <v>0.14</v>
      </c>
      <c r="AT89" s="48" t="n">
        <v>0.28</v>
      </c>
      <c r="AU89" s="48" t="n">
        <v>0.49</v>
      </c>
      <c r="AV89" s="72" t="n">
        <v>0.46</v>
      </c>
      <c r="AW89" s="48" t="n">
        <v>0.39</v>
      </c>
      <c r="AX89" s="48" t="n">
        <v>0.13</v>
      </c>
      <c r="AY89" s="48" t="n">
        <v>0.46</v>
      </c>
      <c r="AZ89" s="48" t="n">
        <v>1.43</v>
      </c>
      <c r="BA89" s="49" t="n">
        <v>0.96</v>
      </c>
      <c r="BB89" s="50" t="n">
        <v>-0.16</v>
      </c>
      <c r="BC89" s="50" t="n">
        <v>-0.26</v>
      </c>
      <c r="BD89" s="50" t="n">
        <v>-0.32</v>
      </c>
      <c r="BE89" s="50" t="n">
        <v>-0.42</v>
      </c>
      <c r="BF89" s="50" t="n">
        <v>0.01</v>
      </c>
      <c r="BG89" s="50" t="n">
        <v>0</v>
      </c>
      <c r="BH89" s="50" t="n">
        <v>-0.03</v>
      </c>
      <c r="BI89" s="50" t="n">
        <v>-0.07</v>
      </c>
      <c r="BJ89" s="50" t="n">
        <v>0.06</v>
      </c>
      <c r="BK89" s="50" t="n">
        <v>0.39</v>
      </c>
      <c r="BL89" s="75"/>
      <c r="BM89" s="50" t="n">
        <v>-0.26</v>
      </c>
      <c r="BN89" s="50" t="n">
        <v>0</v>
      </c>
      <c r="BO89" s="50" t="n">
        <v>0.06</v>
      </c>
      <c r="BP89" s="50" t="n">
        <v>0.21</v>
      </c>
      <c r="BQ89" s="50" t="n">
        <v>0.49</v>
      </c>
      <c r="BR89" s="73" t="n">
        <v>0.46</v>
      </c>
      <c r="BS89" s="50" t="n">
        <v>0.84</v>
      </c>
      <c r="BT89" s="50" t="n">
        <v>0.97</v>
      </c>
      <c r="BU89" s="50" t="n">
        <v>1.43</v>
      </c>
      <c r="BV89" s="50" t="n">
        <v>0.96</v>
      </c>
      <c r="BW89" s="47"/>
      <c r="BX89" s="47"/>
      <c r="BY89" s="47"/>
      <c r="BZ89" s="47"/>
      <c r="CA89" s="47"/>
      <c r="CB89" s="47"/>
      <c r="CC89" s="47"/>
      <c r="CD89" s="47"/>
      <c r="CE89" s="47"/>
      <c r="CF89" s="47"/>
    </row>
    <row r="90" customFormat="false" ht="15" hidden="false" customHeight="true" outlineLevel="0" collapsed="false">
      <c r="A90" s="12" t="s">
        <v>2242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 t="s">
        <v>2243</v>
      </c>
      <c r="P90" s="12"/>
      <c r="Q90" s="12"/>
      <c r="R90" s="12"/>
      <c r="S90" s="12"/>
      <c r="T90" s="12" t="s">
        <v>307</v>
      </c>
      <c r="U90" s="12"/>
      <c r="V90" s="12" t="s">
        <v>1223</v>
      </c>
      <c r="W90" s="12" t="s">
        <v>161</v>
      </c>
      <c r="X90" s="12" t="s">
        <v>162</v>
      </c>
      <c r="Y90" s="12"/>
      <c r="Z90" s="12" t="s">
        <v>163</v>
      </c>
      <c r="AA90" s="12" t="s">
        <v>2244</v>
      </c>
      <c r="AB90" s="14" t="n">
        <v>612.512</v>
      </c>
      <c r="AC90" s="14" t="n">
        <v>617.016</v>
      </c>
      <c r="AD90" s="14" t="n">
        <v>629.548</v>
      </c>
      <c r="AE90" s="14" t="n">
        <v>637.219</v>
      </c>
      <c r="AF90" s="14" t="n">
        <v>624.148</v>
      </c>
      <c r="AG90" s="14" t="n">
        <v>664.31</v>
      </c>
      <c r="AH90" s="14" t="n">
        <v>659.366</v>
      </c>
      <c r="AI90" s="14" t="n">
        <v>664.131</v>
      </c>
      <c r="AJ90" s="14" t="n">
        <v>669.025</v>
      </c>
      <c r="AK90" s="14" t="n">
        <v>661.647</v>
      </c>
      <c r="AL90" s="14" t="n">
        <v>686.799</v>
      </c>
      <c r="AM90" s="14" t="n">
        <v>695.968</v>
      </c>
      <c r="AN90" s="14" t="n">
        <v>690.468</v>
      </c>
      <c r="AO90" s="14" t="n">
        <v>700.994</v>
      </c>
      <c r="AP90" s="14" t="n">
        <v>700.217</v>
      </c>
      <c r="AQ90" s="14" t="n">
        <v>722</v>
      </c>
      <c r="AR90" s="14" t="n">
        <v>729</v>
      </c>
      <c r="AS90" s="14" t="n">
        <v>738</v>
      </c>
      <c r="AT90" s="14" t="n">
        <v>749</v>
      </c>
      <c r="AU90" s="14" t="n">
        <v>735</v>
      </c>
      <c r="AV90" s="14" t="n">
        <v>754</v>
      </c>
      <c r="AW90" s="14" t="n">
        <v>774</v>
      </c>
      <c r="AX90" s="14" t="n">
        <v>785</v>
      </c>
      <c r="AY90" s="14" t="n">
        <v>786</v>
      </c>
      <c r="AZ90" s="14" t="n">
        <v>775</v>
      </c>
      <c r="BA90" s="15" t="n">
        <v>771</v>
      </c>
      <c r="BB90" s="21" t="n">
        <v>612.512</v>
      </c>
      <c r="BC90" s="21" t="n">
        <v>614.797</v>
      </c>
      <c r="BD90" s="21" t="n">
        <v>619.748</v>
      </c>
      <c r="BE90" s="21" t="n">
        <v>624.148</v>
      </c>
      <c r="BF90" s="21" t="n">
        <v>664.31</v>
      </c>
      <c r="BG90" s="21" t="n">
        <v>672.231</v>
      </c>
      <c r="BH90" s="21" t="n">
        <v>659.16</v>
      </c>
      <c r="BI90" s="21" t="n">
        <v>661.647</v>
      </c>
      <c r="BJ90" s="21" t="n">
        <v>686.799</v>
      </c>
      <c r="BK90" s="21" t="n">
        <v>691.714</v>
      </c>
      <c r="BL90" s="21" t="n">
        <v>696.257</v>
      </c>
      <c r="BM90" s="21" t="n">
        <v>700.217</v>
      </c>
      <c r="BN90" s="21" t="n">
        <v>722</v>
      </c>
      <c r="BO90" s="21" t="n">
        <v>726</v>
      </c>
      <c r="BP90" s="21" t="n">
        <v>730</v>
      </c>
      <c r="BQ90" s="21" t="n">
        <v>735</v>
      </c>
      <c r="BR90" s="21" t="n">
        <v>754</v>
      </c>
      <c r="BS90" s="21" t="n">
        <v>763</v>
      </c>
      <c r="BT90" s="21" t="n">
        <v>772</v>
      </c>
      <c r="BU90" s="21" t="n">
        <v>775</v>
      </c>
      <c r="BV90" s="21" t="n">
        <v>771</v>
      </c>
      <c r="BW90" s="13"/>
      <c r="BX90" s="13"/>
      <c r="BY90" s="13"/>
      <c r="BZ90" s="13"/>
      <c r="CA90" s="13"/>
      <c r="CB90" s="13"/>
      <c r="CC90" s="13"/>
      <c r="CD90" s="13"/>
      <c r="CE90" s="13"/>
      <c r="CF90" s="13"/>
    </row>
    <row r="91" customFormat="false" ht="15" hidden="false" customHeight="true" outlineLevel="0" collapsed="false">
      <c r="A91" s="12" t="s">
        <v>2245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 t="s">
        <v>2246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70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7"/>
      <c r="BB91" s="26"/>
      <c r="BC91" s="25"/>
      <c r="BD91" s="25"/>
      <c r="BE91" s="25"/>
      <c r="BF91" s="26"/>
      <c r="BG91" s="25"/>
      <c r="BH91" s="25"/>
      <c r="BI91" s="25"/>
      <c r="BJ91" s="70"/>
      <c r="BK91" s="25"/>
      <c r="BL91" s="45"/>
      <c r="BM91" s="26"/>
      <c r="BN91" s="26"/>
      <c r="BO91" s="45"/>
      <c r="BP91" s="45"/>
      <c r="BQ91" s="26"/>
      <c r="BR91" s="26"/>
      <c r="BS91" s="45"/>
      <c r="BT91" s="45"/>
      <c r="BU91" s="26"/>
      <c r="BV91" s="26"/>
      <c r="BW91" s="25"/>
      <c r="BX91" s="25"/>
      <c r="BY91" s="25"/>
      <c r="BZ91" s="25"/>
      <c r="CA91" s="25"/>
      <c r="CB91" s="25"/>
      <c r="CC91" s="25"/>
      <c r="CD91" s="25"/>
      <c r="CE91" s="25"/>
      <c r="CF91" s="25"/>
    </row>
    <row r="92" customFormat="false" ht="15" hidden="false" customHeight="true" outlineLevel="0" collapsed="false">
      <c r="A92" s="9" t="s">
        <v>2247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 t="s">
        <v>2248</v>
      </c>
      <c r="P92" s="9"/>
      <c r="Q92" s="9"/>
      <c r="R92" s="9"/>
      <c r="S92" s="9"/>
      <c r="T92" s="9"/>
      <c r="U92" s="9"/>
      <c r="V92" s="9" t="s">
        <v>153</v>
      </c>
      <c r="W92" s="9"/>
      <c r="X92" s="9"/>
      <c r="Y92" s="9"/>
      <c r="Z92" s="9"/>
      <c r="AA92" s="9" t="s">
        <v>2249</v>
      </c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7"/>
      <c r="BB92" s="26"/>
      <c r="BC92" s="25"/>
      <c r="BD92" s="25"/>
      <c r="BE92" s="25"/>
      <c r="BF92" s="26"/>
      <c r="BG92" s="25"/>
      <c r="BH92" s="25"/>
      <c r="BI92" s="25"/>
      <c r="BJ92" s="26"/>
      <c r="BK92" s="25"/>
      <c r="BL92" s="45"/>
      <c r="BM92" s="26"/>
      <c r="BN92" s="26"/>
      <c r="BO92" s="45"/>
      <c r="BP92" s="45"/>
      <c r="BQ92" s="26"/>
      <c r="BR92" s="26"/>
      <c r="BS92" s="45"/>
      <c r="BT92" s="45"/>
      <c r="BU92" s="26"/>
      <c r="BV92" s="26"/>
      <c r="BW92" s="25"/>
      <c r="BX92" s="25"/>
      <c r="BY92" s="25"/>
      <c r="BZ92" s="25"/>
      <c r="CA92" s="25"/>
      <c r="CB92" s="25"/>
      <c r="CC92" s="25"/>
      <c r="CD92" s="25"/>
      <c r="CE92" s="25"/>
      <c r="CF92" s="25"/>
    </row>
    <row r="93" customFormat="false" ht="15" hidden="false" customHeight="true" outlineLevel="0" collapsed="false">
      <c r="A93" s="12" t="s">
        <v>2250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 t="s">
        <v>2251</v>
      </c>
      <c r="P93" s="12"/>
      <c r="Q93" s="12"/>
      <c r="R93" s="12"/>
      <c r="S93" s="12"/>
      <c r="T93" s="12" t="s">
        <v>1469</v>
      </c>
      <c r="U93" s="12"/>
      <c r="V93" s="12" t="s">
        <v>160</v>
      </c>
      <c r="W93" s="12" t="s">
        <v>781</v>
      </c>
      <c r="X93" s="12" t="s">
        <v>162</v>
      </c>
      <c r="Y93" s="12"/>
      <c r="Z93" s="12" t="s">
        <v>163</v>
      </c>
      <c r="AA93" s="12" t="s">
        <v>2137</v>
      </c>
      <c r="AB93" s="14" t="n">
        <v>69.516</v>
      </c>
      <c r="AC93" s="14" t="n">
        <v>85.685</v>
      </c>
      <c r="AD93" s="14" t="n">
        <v>93.605</v>
      </c>
      <c r="AE93" s="14" t="n">
        <v>92.779</v>
      </c>
      <c r="AF93" s="14" t="n">
        <v>341.585</v>
      </c>
      <c r="AG93" s="14" t="n">
        <v>108.335</v>
      </c>
      <c r="AH93" s="14" t="n">
        <v>128.263</v>
      </c>
      <c r="AI93" s="14" t="n">
        <v>140.523</v>
      </c>
      <c r="AJ93" s="14" t="n">
        <v>129.662</v>
      </c>
      <c r="AK93" s="14" t="n">
        <v>506.782</v>
      </c>
      <c r="AL93" s="14" t="n">
        <v>167.533</v>
      </c>
      <c r="AM93" s="14" t="n">
        <v>170.426</v>
      </c>
      <c r="AN93" s="14" t="n">
        <v>170.939</v>
      </c>
      <c r="AO93" s="14" t="n">
        <v>196.326</v>
      </c>
      <c r="AP93" s="14" t="n">
        <v>705.223</v>
      </c>
      <c r="AQ93" s="14" t="n">
        <v>212</v>
      </c>
      <c r="AR93" s="14" t="n">
        <v>261</v>
      </c>
      <c r="AS93" s="14" t="n">
        <v>310</v>
      </c>
      <c r="AT93" s="14" t="n">
        <v>350</v>
      </c>
      <c r="AU93" s="14" t="n">
        <v>1133</v>
      </c>
      <c r="AV93" s="14" t="n">
        <v>557</v>
      </c>
      <c r="AW93" s="14" t="n">
        <v>550</v>
      </c>
      <c r="AX93" s="14" t="n">
        <v>477</v>
      </c>
      <c r="AY93" s="14" t="n">
        <v>548</v>
      </c>
      <c r="AZ93" s="14" t="n">
        <v>2133</v>
      </c>
      <c r="BA93" s="15" t="n">
        <v>739</v>
      </c>
      <c r="BB93" s="21" t="n">
        <v>69.516</v>
      </c>
      <c r="BC93" s="21" t="n">
        <v>155.201</v>
      </c>
      <c r="BD93" s="21" t="n">
        <v>248.806</v>
      </c>
      <c r="BE93" s="21" t="n">
        <v>341.585</v>
      </c>
      <c r="BF93" s="21" t="n">
        <v>108.335</v>
      </c>
      <c r="BG93" s="21" t="n">
        <v>236.598</v>
      </c>
      <c r="BH93" s="21" t="n">
        <v>377.121</v>
      </c>
      <c r="BI93" s="21" t="n">
        <v>506.782</v>
      </c>
      <c r="BJ93" s="21" t="n">
        <v>167.533</v>
      </c>
      <c r="BK93" s="21" t="n">
        <v>337.959</v>
      </c>
      <c r="BL93" s="21" t="n">
        <v>508.898</v>
      </c>
      <c r="BM93" s="21" t="n">
        <v>705.223</v>
      </c>
      <c r="BN93" s="21" t="n">
        <v>212</v>
      </c>
      <c r="BO93" s="21" t="n">
        <v>473</v>
      </c>
      <c r="BP93" s="21" t="n">
        <v>783</v>
      </c>
      <c r="BQ93" s="21" t="n">
        <v>1133</v>
      </c>
      <c r="BR93" s="21" t="n">
        <v>557</v>
      </c>
      <c r="BS93" s="21" t="n">
        <v>1108</v>
      </c>
      <c r="BT93" s="21" t="n">
        <v>1585</v>
      </c>
      <c r="BU93" s="21" t="n">
        <v>2133</v>
      </c>
      <c r="BV93" s="21" t="n">
        <v>739</v>
      </c>
      <c r="BW93" s="13"/>
      <c r="BX93" s="13"/>
      <c r="BY93" s="13"/>
      <c r="BZ93" s="13"/>
      <c r="CA93" s="13"/>
      <c r="CB93" s="13"/>
      <c r="CC93" s="13"/>
      <c r="CD93" s="13"/>
      <c r="CE93" s="13"/>
      <c r="CF93" s="13"/>
    </row>
    <row r="94" customFormat="false" ht="15" hidden="false" customHeight="true" outlineLevel="0" collapsed="false">
      <c r="A94" s="12" t="s">
        <v>2252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 t="s">
        <v>2253</v>
      </c>
      <c r="P94" s="12"/>
      <c r="Q94" s="12"/>
      <c r="R94" s="12"/>
      <c r="S94" s="12"/>
      <c r="T94" s="12" t="s">
        <v>2193</v>
      </c>
      <c r="U94" s="12"/>
      <c r="V94" s="12" t="s">
        <v>1215</v>
      </c>
      <c r="W94" s="12" t="s">
        <v>781</v>
      </c>
      <c r="X94" s="12" t="s">
        <v>162</v>
      </c>
      <c r="Y94" s="12"/>
      <c r="Z94" s="12" t="s">
        <v>1216</v>
      </c>
      <c r="AA94" s="12" t="s">
        <v>2254</v>
      </c>
      <c r="AB94" s="48" t="n">
        <v>0.11</v>
      </c>
      <c r="AC94" s="48" t="n">
        <v>0.13</v>
      </c>
      <c r="AD94" s="48" t="n">
        <v>0.14</v>
      </c>
      <c r="AE94" s="48" t="n">
        <v>0.14</v>
      </c>
      <c r="AF94" s="48" t="n">
        <v>0.52</v>
      </c>
      <c r="AG94" s="48" t="n">
        <v>0.16</v>
      </c>
      <c r="AH94" s="48" t="n">
        <v>0.19</v>
      </c>
      <c r="AI94" s="48" t="n">
        <v>0.21</v>
      </c>
      <c r="AJ94" s="48" t="n">
        <v>0.19</v>
      </c>
      <c r="AK94" s="48" t="n">
        <v>0.75</v>
      </c>
      <c r="AL94" s="48" t="n">
        <v>0.24</v>
      </c>
      <c r="AM94" s="48" t="n">
        <v>0.24</v>
      </c>
      <c r="AN94" s="48" t="n">
        <v>0.24</v>
      </c>
      <c r="AO94" s="48" t="n">
        <v>0.28</v>
      </c>
      <c r="AP94" s="48" t="n">
        <v>1.01</v>
      </c>
      <c r="AQ94" s="48" t="n">
        <v>0.29</v>
      </c>
      <c r="AR94" s="48" t="n">
        <v>0.36</v>
      </c>
      <c r="AS94" s="48" t="n">
        <v>0.42</v>
      </c>
      <c r="AT94" s="48" t="n">
        <v>0.47</v>
      </c>
      <c r="AU94" s="48" t="n">
        <v>1.54</v>
      </c>
      <c r="AV94" s="48" t="n">
        <v>0.74</v>
      </c>
      <c r="AW94" s="48" t="n">
        <v>0.71</v>
      </c>
      <c r="AX94" s="48" t="n">
        <v>0.61</v>
      </c>
      <c r="AY94" s="48" t="n">
        <v>0.7</v>
      </c>
      <c r="AZ94" s="48" t="n">
        <v>2.75</v>
      </c>
      <c r="BA94" s="49" t="n">
        <v>0.93</v>
      </c>
      <c r="BB94" s="50" t="n">
        <v>0.11</v>
      </c>
      <c r="BC94" s="50" t="n">
        <v>0.24</v>
      </c>
      <c r="BD94" s="50" t="n">
        <v>0.38</v>
      </c>
      <c r="BE94" s="50" t="n">
        <v>0.52</v>
      </c>
      <c r="BF94" s="50" t="n">
        <v>0.16</v>
      </c>
      <c r="BG94" s="50" t="n">
        <v>0.35</v>
      </c>
      <c r="BH94" s="50" t="n">
        <v>0.56</v>
      </c>
      <c r="BI94" s="50" t="n">
        <v>0.75</v>
      </c>
      <c r="BJ94" s="50" t="n">
        <v>0.24</v>
      </c>
      <c r="BK94" s="50" t="n">
        <v>0.49</v>
      </c>
      <c r="BL94" s="50" t="n">
        <v>0.73</v>
      </c>
      <c r="BM94" s="50" t="n">
        <v>1.01</v>
      </c>
      <c r="BN94" s="50" t="n">
        <v>0.29</v>
      </c>
      <c r="BO94" s="50" t="n">
        <v>0.65</v>
      </c>
      <c r="BP94" s="50" t="n">
        <v>1.07</v>
      </c>
      <c r="BQ94" s="50" t="n">
        <v>1.54</v>
      </c>
      <c r="BR94" s="50" t="n">
        <v>0.74</v>
      </c>
      <c r="BS94" s="50" t="n">
        <v>1.45</v>
      </c>
      <c r="BT94" s="50" t="n">
        <v>2.05</v>
      </c>
      <c r="BU94" s="50" t="n">
        <v>2.75</v>
      </c>
      <c r="BV94" s="50" t="n">
        <v>0.93</v>
      </c>
      <c r="BW94" s="47"/>
      <c r="BX94" s="47"/>
      <c r="BY94" s="47"/>
      <c r="BZ94" s="47"/>
      <c r="CA94" s="47"/>
      <c r="CB94" s="47"/>
      <c r="CC94" s="47"/>
      <c r="CD94" s="47"/>
      <c r="CE94" s="47"/>
      <c r="CF94" s="47"/>
    </row>
    <row r="95" customFormat="false" ht="15" hidden="false" customHeight="true" outlineLevel="0" collapsed="false">
      <c r="A95" s="12" t="s">
        <v>2255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 t="s">
        <v>2256</v>
      </c>
      <c r="P95" s="12"/>
      <c r="Q95" s="12"/>
      <c r="R95" s="12"/>
      <c r="S95" s="12"/>
      <c r="T95" s="12" t="s">
        <v>307</v>
      </c>
      <c r="U95" s="12"/>
      <c r="V95" s="12" t="s">
        <v>1223</v>
      </c>
      <c r="W95" s="12" t="s">
        <v>161</v>
      </c>
      <c r="X95" s="12" t="s">
        <v>162</v>
      </c>
      <c r="Y95" s="12"/>
      <c r="Z95" s="12" t="s">
        <v>163</v>
      </c>
      <c r="AA95" s="12" t="s">
        <v>2257</v>
      </c>
      <c r="AB95" s="14" t="n">
        <v>648</v>
      </c>
      <c r="AC95" s="14" t="n">
        <v>647.79</v>
      </c>
      <c r="AD95" s="14" t="n">
        <v>658.538</v>
      </c>
      <c r="AE95" s="14" t="n">
        <v>647.286</v>
      </c>
      <c r="AF95" s="14" t="n">
        <v>651.534</v>
      </c>
      <c r="AG95" s="14" t="n">
        <v>664.31</v>
      </c>
      <c r="AH95" s="14" t="n">
        <v>672.627</v>
      </c>
      <c r="AI95" s="14" t="n">
        <v>677.73</v>
      </c>
      <c r="AJ95" s="14" t="n">
        <v>682.965</v>
      </c>
      <c r="AK95" s="14" t="n">
        <v>676.83</v>
      </c>
      <c r="AL95" s="14" t="n">
        <v>686.799</v>
      </c>
      <c r="AM95" s="14" t="n">
        <v>695.968</v>
      </c>
      <c r="AN95" s="14" t="n">
        <v>704.704</v>
      </c>
      <c r="AO95" s="14" t="n">
        <v>711.203</v>
      </c>
      <c r="AP95" s="14" t="n">
        <v>700.217</v>
      </c>
      <c r="AQ95" s="14" t="n">
        <v>722</v>
      </c>
      <c r="AR95" s="14" t="n">
        <v>729</v>
      </c>
      <c r="AS95" s="14" t="n">
        <v>738</v>
      </c>
      <c r="AT95" s="14" t="n">
        <v>749</v>
      </c>
      <c r="AU95" s="14" t="n">
        <v>735</v>
      </c>
      <c r="AV95" s="14" t="n">
        <v>754</v>
      </c>
      <c r="AW95" s="14" t="n">
        <v>774</v>
      </c>
      <c r="AX95" s="14" t="n">
        <v>785</v>
      </c>
      <c r="AY95" s="14" t="n">
        <v>786</v>
      </c>
      <c r="AZ95" s="14" t="n">
        <v>775</v>
      </c>
      <c r="BA95" s="15" t="n">
        <v>793</v>
      </c>
      <c r="BB95" s="21" t="n">
        <v>648</v>
      </c>
      <c r="BC95" s="21" t="n">
        <v>648.356</v>
      </c>
      <c r="BD95" s="21" t="n">
        <v>652.276</v>
      </c>
      <c r="BE95" s="21" t="n">
        <v>651.534</v>
      </c>
      <c r="BF95" s="21" t="n">
        <v>664.31</v>
      </c>
      <c r="BG95" s="21" t="n">
        <v>672.231</v>
      </c>
      <c r="BH95" s="21" t="n">
        <v>672.336</v>
      </c>
      <c r="BI95" s="21" t="n">
        <v>676.83</v>
      </c>
      <c r="BJ95" s="21" t="n">
        <v>686.799</v>
      </c>
      <c r="BK95" s="21" t="n">
        <v>691.714</v>
      </c>
      <c r="BL95" s="21" t="n">
        <v>696.257</v>
      </c>
      <c r="BM95" s="21" t="n">
        <v>700.217</v>
      </c>
      <c r="BN95" s="21" t="n">
        <v>722</v>
      </c>
      <c r="BO95" s="21" t="n">
        <v>726</v>
      </c>
      <c r="BP95" s="21" t="n">
        <v>730</v>
      </c>
      <c r="BQ95" s="21" t="n">
        <v>735</v>
      </c>
      <c r="BR95" s="21" t="n">
        <v>754</v>
      </c>
      <c r="BS95" s="21" t="n">
        <v>763</v>
      </c>
      <c r="BT95" s="21" t="n">
        <v>772</v>
      </c>
      <c r="BU95" s="21" t="n">
        <v>775</v>
      </c>
      <c r="BV95" s="21" t="n">
        <v>793</v>
      </c>
      <c r="BW95" s="13"/>
      <c r="BX95" s="13"/>
      <c r="BY95" s="13"/>
      <c r="BZ95" s="13"/>
      <c r="CA95" s="13"/>
      <c r="CB95" s="13"/>
      <c r="CC95" s="13"/>
      <c r="CD95" s="13"/>
      <c r="CE95" s="13"/>
      <c r="CF95" s="13"/>
    </row>
    <row r="96" customFormat="false" ht="15" hidden="false" customHeight="true" outlineLevel="0" collapsed="false">
      <c r="A96" s="12" t="s">
        <v>2258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 t="s">
        <v>2259</v>
      </c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7"/>
      <c r="BB96" s="26"/>
      <c r="BC96" s="45"/>
      <c r="BD96" s="45"/>
      <c r="BE96" s="26"/>
      <c r="BF96" s="26"/>
      <c r="BG96" s="45"/>
      <c r="BH96" s="45"/>
      <c r="BI96" s="26"/>
      <c r="BJ96" s="26"/>
      <c r="BK96" s="45"/>
      <c r="BL96" s="45"/>
      <c r="BM96" s="26"/>
      <c r="BN96" s="26"/>
      <c r="BO96" s="45"/>
      <c r="BP96" s="45"/>
      <c r="BQ96" s="26"/>
      <c r="BR96" s="45"/>
      <c r="BS96" s="45"/>
      <c r="BT96" s="45"/>
      <c r="BU96" s="26"/>
      <c r="BV96" s="26"/>
      <c r="BW96" s="25"/>
      <c r="BX96" s="25"/>
      <c r="BY96" s="25"/>
      <c r="BZ96" s="25"/>
      <c r="CA96" s="25"/>
      <c r="CB96" s="25"/>
      <c r="CC96" s="25"/>
      <c r="CD96" s="25"/>
      <c r="CE96" s="25"/>
      <c r="CF96" s="25"/>
    </row>
    <row r="97" s="27" customFormat="true" ht="15" hidden="false" customHeight="true" outlineLevel="0" collapsed="false">
      <c r="A97" s="76" t="s">
        <v>2260</v>
      </c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 t="s">
        <v>2261</v>
      </c>
      <c r="P97" s="76"/>
      <c r="Q97" s="76"/>
      <c r="R97" s="76"/>
      <c r="S97" s="76"/>
      <c r="T97" s="76" t="s">
        <v>307</v>
      </c>
      <c r="U97" s="76"/>
      <c r="V97" s="76" t="s">
        <v>153</v>
      </c>
      <c r="W97" s="76"/>
      <c r="X97" s="76"/>
      <c r="Y97" s="76"/>
      <c r="Z97" s="76"/>
      <c r="AA97" s="76" t="s">
        <v>2262</v>
      </c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B97" s="26"/>
      <c r="BC97" s="45"/>
      <c r="BD97" s="45"/>
      <c r="BE97" s="26"/>
      <c r="BF97" s="26"/>
      <c r="BG97" s="45"/>
      <c r="BH97" s="45"/>
      <c r="BI97" s="26"/>
      <c r="BJ97" s="26"/>
      <c r="BK97" s="45"/>
      <c r="BL97" s="45"/>
      <c r="BM97" s="26"/>
      <c r="BN97" s="26"/>
      <c r="BO97" s="45"/>
      <c r="BP97" s="45"/>
      <c r="BQ97" s="26"/>
      <c r="BR97" s="45"/>
      <c r="BS97" s="45"/>
      <c r="BT97" s="45"/>
      <c r="BU97" s="26"/>
      <c r="BV97" s="26"/>
      <c r="BW97" s="25"/>
      <c r="BX97" s="25"/>
      <c r="BY97" s="25"/>
      <c r="BZ97" s="25"/>
      <c r="CA97" s="25"/>
      <c r="CB97" s="25"/>
      <c r="CC97" s="25"/>
      <c r="CD97" s="25"/>
      <c r="CE97" s="25"/>
      <c r="CF97" s="25"/>
    </row>
    <row r="98" customFormat="false" ht="15" hidden="false" customHeight="true" outlineLevel="0" collapsed="false">
      <c r="A98" s="24" t="s">
        <v>2263</v>
      </c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 t="s">
        <v>2264</v>
      </c>
      <c r="P98" s="24"/>
      <c r="Q98" s="24"/>
      <c r="R98" s="24"/>
      <c r="S98" s="24"/>
      <c r="T98" s="24" t="s">
        <v>1469</v>
      </c>
      <c r="U98" s="24"/>
      <c r="V98" s="24" t="s">
        <v>160</v>
      </c>
      <c r="W98" s="24" t="s">
        <v>781</v>
      </c>
      <c r="X98" s="24" t="s">
        <v>162</v>
      </c>
      <c r="Y98" s="24"/>
      <c r="Z98" s="24" t="s">
        <v>163</v>
      </c>
      <c r="AA98" s="24" t="s">
        <v>1192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5" t="n">
        <v>344</v>
      </c>
      <c r="AW98" s="17"/>
      <c r="AX98" s="17"/>
      <c r="AY98" s="17"/>
      <c r="AZ98" s="17"/>
      <c r="BA98" s="15" t="n">
        <v>392</v>
      </c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21" t="n">
        <v>344</v>
      </c>
      <c r="BS98" s="17"/>
      <c r="BT98" s="17"/>
      <c r="BU98" s="17"/>
      <c r="BV98" s="21" t="n">
        <v>392</v>
      </c>
      <c r="BW98" s="17"/>
      <c r="BX98" s="17"/>
      <c r="BY98" s="17"/>
      <c r="BZ98" s="17"/>
      <c r="CA98" s="17"/>
      <c r="CB98" s="17"/>
      <c r="CC98" s="17"/>
      <c r="CD98" s="17"/>
      <c r="CE98" s="17"/>
      <c r="CF98" s="17"/>
    </row>
    <row r="99" s="27" customFormat="true" ht="15" hidden="false" customHeight="true" outlineLevel="0" collapsed="false">
      <c r="A99" s="77" t="s">
        <v>2265</v>
      </c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 t="s">
        <v>2266</v>
      </c>
      <c r="P99" s="77"/>
      <c r="Q99" s="77"/>
      <c r="R99" s="77"/>
      <c r="S99" s="77"/>
      <c r="T99" s="77" t="s">
        <v>307</v>
      </c>
      <c r="U99" s="77"/>
      <c r="V99" s="77" t="s">
        <v>1223</v>
      </c>
      <c r="W99" s="77" t="s">
        <v>161</v>
      </c>
      <c r="X99" s="77" t="s">
        <v>162</v>
      </c>
      <c r="Y99" s="77"/>
      <c r="Z99" s="77" t="s">
        <v>163</v>
      </c>
      <c r="AA99" s="43" t="s">
        <v>2267</v>
      </c>
      <c r="AB99" s="13" t="n">
        <v>612.512</v>
      </c>
      <c r="AC99" s="14" t="n">
        <v>617.016</v>
      </c>
      <c r="AD99" s="14" t="n">
        <v>629.548</v>
      </c>
      <c r="AE99" s="14" t="n">
        <v>637.219</v>
      </c>
      <c r="AF99" s="14" t="n">
        <v>624.148</v>
      </c>
      <c r="AG99" s="78" t="n">
        <v>653.809</v>
      </c>
      <c r="AH99" s="14" t="n">
        <v>659.366</v>
      </c>
      <c r="AI99" s="14" t="n">
        <v>664.131</v>
      </c>
      <c r="AJ99" s="14" t="n">
        <v>669.025</v>
      </c>
      <c r="AK99" s="14" t="n">
        <v>661.647</v>
      </c>
      <c r="AL99" s="14" t="n">
        <v>677.514</v>
      </c>
      <c r="AM99" s="14" t="n">
        <v>681.126</v>
      </c>
      <c r="AN99" s="14" t="n">
        <v>690.468</v>
      </c>
      <c r="AO99" s="14" t="n">
        <v>700.994</v>
      </c>
      <c r="AP99" s="14" t="n">
        <v>687.797</v>
      </c>
      <c r="AQ99" s="14" t="n">
        <v>706</v>
      </c>
      <c r="AR99" s="14" t="n">
        <v>712</v>
      </c>
      <c r="AS99" s="14" t="n">
        <v>717</v>
      </c>
      <c r="AT99" s="14" t="n">
        <v>724</v>
      </c>
      <c r="AU99" s="14" t="n">
        <v>715</v>
      </c>
      <c r="AV99" s="78" t="n">
        <v>729</v>
      </c>
      <c r="AW99" s="14" t="n">
        <v>747</v>
      </c>
      <c r="AX99" s="14" t="n">
        <v>760</v>
      </c>
      <c r="AY99" s="14" t="n">
        <v>766</v>
      </c>
      <c r="AZ99" s="14" t="n">
        <v>751</v>
      </c>
      <c r="BA99" s="15" t="n">
        <v>771</v>
      </c>
      <c r="BB99" s="21" t="n">
        <v>612.51</v>
      </c>
      <c r="BC99" s="21" t="n">
        <v>614.797</v>
      </c>
      <c r="BD99" s="21" t="n">
        <v>619.748</v>
      </c>
      <c r="BE99" s="21" t="n">
        <v>624.148</v>
      </c>
      <c r="BF99" s="79" t="n">
        <v>653.809</v>
      </c>
      <c r="BG99" s="21" t="n">
        <v>656.636</v>
      </c>
      <c r="BH99" s="21" t="n">
        <v>659.16</v>
      </c>
      <c r="BI99" s="21" t="n">
        <v>661.647</v>
      </c>
      <c r="BJ99" s="21" t="n">
        <v>677.514</v>
      </c>
      <c r="BK99" s="21" t="n">
        <v>678.929</v>
      </c>
      <c r="BL99" s="21" t="n">
        <v>683.075</v>
      </c>
      <c r="BM99" s="21" t="n">
        <v>687.797</v>
      </c>
      <c r="BN99" s="21" t="n">
        <v>706</v>
      </c>
      <c r="BO99" s="21" t="n">
        <v>709</v>
      </c>
      <c r="BP99" s="21" t="n">
        <v>712</v>
      </c>
      <c r="BQ99" s="21" t="n">
        <v>715</v>
      </c>
      <c r="BR99" s="79" t="n">
        <v>729</v>
      </c>
      <c r="BS99" s="21" t="n">
        <v>737</v>
      </c>
      <c r="BT99" s="21" t="n">
        <v>746</v>
      </c>
      <c r="BU99" s="21" t="n">
        <v>751</v>
      </c>
      <c r="BV99" s="21" t="n">
        <v>771</v>
      </c>
      <c r="BW99" s="13"/>
      <c r="BX99" s="13"/>
      <c r="BY99" s="13"/>
      <c r="BZ99" s="13"/>
      <c r="CA99" s="13"/>
      <c r="CB99" s="13"/>
      <c r="CC99" s="13"/>
      <c r="CD99" s="13"/>
      <c r="CE99" s="13"/>
      <c r="CF99" s="13"/>
    </row>
    <row r="100" s="27" customFormat="true" ht="15" hidden="false" customHeight="true" outlineLevel="0" collapsed="false">
      <c r="A100" s="76" t="s">
        <v>2268</v>
      </c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 t="s">
        <v>2269</v>
      </c>
      <c r="P100" s="76"/>
      <c r="Q100" s="76"/>
      <c r="R100" s="76"/>
      <c r="S100" s="76"/>
      <c r="T100" s="76" t="s">
        <v>307</v>
      </c>
      <c r="U100" s="76"/>
      <c r="V100" s="76" t="s">
        <v>153</v>
      </c>
      <c r="W100" s="76"/>
      <c r="X100" s="76"/>
      <c r="Y100" s="76"/>
      <c r="Z100" s="76"/>
      <c r="AA100" s="76" t="s">
        <v>2270</v>
      </c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B100" s="26"/>
      <c r="BC100" s="45"/>
      <c r="BD100" s="45"/>
      <c r="BE100" s="26"/>
      <c r="BF100" s="26"/>
      <c r="BG100" s="45"/>
      <c r="BH100" s="45"/>
      <c r="BI100" s="26"/>
      <c r="BJ100" s="26"/>
      <c r="BK100" s="45"/>
      <c r="BL100" s="45"/>
      <c r="BM100" s="26"/>
      <c r="BN100" s="26"/>
      <c r="BO100" s="45"/>
      <c r="BP100" s="45"/>
      <c r="BQ100" s="26"/>
      <c r="BR100" s="26"/>
      <c r="BS100" s="45"/>
      <c r="BT100" s="45"/>
      <c r="BU100" s="26"/>
      <c r="BV100" s="26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</row>
    <row r="101" s="27" customFormat="true" ht="15" hidden="false" customHeight="true" outlineLevel="0" collapsed="false">
      <c r="A101" s="77" t="s">
        <v>2271</v>
      </c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 t="s">
        <v>2272</v>
      </c>
      <c r="P101" s="77"/>
      <c r="Q101" s="77"/>
      <c r="R101" s="77"/>
      <c r="S101" s="77"/>
      <c r="T101" s="77" t="s">
        <v>307</v>
      </c>
      <c r="U101" s="77"/>
      <c r="V101" s="77" t="s">
        <v>1223</v>
      </c>
      <c r="W101" s="77" t="s">
        <v>161</v>
      </c>
      <c r="X101" s="77" t="s">
        <v>162</v>
      </c>
      <c r="Y101" s="77"/>
      <c r="Z101" s="77" t="s">
        <v>163</v>
      </c>
      <c r="AA101" s="77" t="s">
        <v>2273</v>
      </c>
      <c r="AB101" s="13" t="n">
        <v>8.495</v>
      </c>
      <c r="AC101" s="14" t="n">
        <v>7.698</v>
      </c>
      <c r="AD101" s="14" t="n">
        <v>5.333</v>
      </c>
      <c r="AE101" s="14" t="n">
        <v>0</v>
      </c>
      <c r="AF101" s="14" t="n">
        <v>5.381</v>
      </c>
      <c r="AG101" s="14" t="n">
        <v>0</v>
      </c>
      <c r="AH101" s="14" t="n">
        <v>0</v>
      </c>
      <c r="AI101" s="14" t="n">
        <v>1.437</v>
      </c>
      <c r="AJ101" s="14" t="n">
        <v>2.314</v>
      </c>
      <c r="AK101" s="14" t="n">
        <v>1.302</v>
      </c>
      <c r="AL101" s="14" t="n">
        <v>0.945</v>
      </c>
      <c r="AM101" s="14" t="n">
        <v>2.977</v>
      </c>
      <c r="AN101" s="14" t="n">
        <v>2.059</v>
      </c>
      <c r="AO101" s="14" t="n">
        <v>1.642</v>
      </c>
      <c r="AP101" s="14" t="n">
        <v>1.906</v>
      </c>
      <c r="AQ101" s="14" t="n">
        <v>4</v>
      </c>
      <c r="AR101" s="14" t="n">
        <v>4</v>
      </c>
      <c r="AS101" s="14" t="n">
        <v>5</v>
      </c>
      <c r="AT101" s="14" t="n">
        <v>6</v>
      </c>
      <c r="AU101" s="14" t="n">
        <v>5</v>
      </c>
      <c r="AV101" s="14" t="n">
        <v>4</v>
      </c>
      <c r="AW101" s="14" t="n">
        <v>0</v>
      </c>
      <c r="AX101" s="14" t="n">
        <v>0</v>
      </c>
      <c r="AY101" s="14" t="n">
        <v>0</v>
      </c>
      <c r="AZ101" s="14" t="n">
        <v>1</v>
      </c>
      <c r="BA101" s="15" t="n">
        <v>0</v>
      </c>
      <c r="BB101" s="21" t="n">
        <v>8.495</v>
      </c>
      <c r="BC101" s="21" t="n">
        <v>8.097</v>
      </c>
      <c r="BD101" s="21" t="n">
        <v>7.175</v>
      </c>
      <c r="BE101" s="21" t="n">
        <v>5.381</v>
      </c>
      <c r="BF101" s="14"/>
      <c r="BG101" s="21" t="n">
        <v>0.728</v>
      </c>
      <c r="BH101" s="21" t="n">
        <v>0.964</v>
      </c>
      <c r="BI101" s="21" t="n">
        <v>1.302</v>
      </c>
      <c r="BJ101" s="21" t="n">
        <v>0.945</v>
      </c>
      <c r="BK101" s="21" t="n">
        <v>1.961</v>
      </c>
      <c r="BL101" s="21" t="n">
        <v>1.994</v>
      </c>
      <c r="BM101" s="21" t="n">
        <v>1.906</v>
      </c>
      <c r="BN101" s="21" t="n">
        <v>4</v>
      </c>
      <c r="BO101" s="21" t="n">
        <v>4</v>
      </c>
      <c r="BP101" s="21" t="n">
        <v>5</v>
      </c>
      <c r="BQ101" s="21" t="n">
        <v>5</v>
      </c>
      <c r="BR101" s="21" t="n">
        <v>4</v>
      </c>
      <c r="BS101" s="21" t="n">
        <v>2</v>
      </c>
      <c r="BT101" s="21" t="n">
        <v>1</v>
      </c>
      <c r="BU101" s="21" t="n">
        <v>1</v>
      </c>
      <c r="BV101" s="21" t="n">
        <v>0</v>
      </c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</row>
    <row r="102" s="27" customFormat="true" ht="15" hidden="false" customHeight="true" outlineLevel="0" collapsed="false">
      <c r="A102" s="77" t="s">
        <v>2274</v>
      </c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 t="s">
        <v>2275</v>
      </c>
      <c r="P102" s="77"/>
      <c r="Q102" s="77"/>
      <c r="R102" s="77"/>
      <c r="S102" s="77"/>
      <c r="T102" s="77" t="s">
        <v>307</v>
      </c>
      <c r="U102" s="77"/>
      <c r="V102" s="77" t="s">
        <v>1223</v>
      </c>
      <c r="W102" s="77" t="s">
        <v>161</v>
      </c>
      <c r="X102" s="77" t="s">
        <v>162</v>
      </c>
      <c r="Y102" s="77"/>
      <c r="Z102" s="77" t="s">
        <v>163</v>
      </c>
      <c r="AA102" s="77" t="s">
        <v>2276</v>
      </c>
      <c r="AB102" s="13" t="n">
        <v>13.22</v>
      </c>
      <c r="AC102" s="14" t="n">
        <v>12.066</v>
      </c>
      <c r="AD102" s="14" t="n">
        <v>12.857</v>
      </c>
      <c r="AE102" s="14" t="n">
        <v>0</v>
      </c>
      <c r="AF102" s="14" t="n">
        <v>9.536</v>
      </c>
      <c r="AG102" s="14" t="n">
        <v>0</v>
      </c>
      <c r="AH102" s="13"/>
      <c r="AI102" s="13"/>
      <c r="AJ102" s="14" t="n">
        <v>0</v>
      </c>
      <c r="AK102" s="14" t="n">
        <v>0</v>
      </c>
      <c r="AL102" s="14" t="n">
        <v>0</v>
      </c>
      <c r="AM102" s="13"/>
      <c r="AN102" s="13"/>
      <c r="AO102" s="13"/>
      <c r="AP102" s="13"/>
      <c r="AQ102" s="13"/>
      <c r="AR102" s="13"/>
      <c r="AS102" s="14" t="n">
        <v>1</v>
      </c>
      <c r="AT102" s="14" t="n">
        <v>2</v>
      </c>
      <c r="AU102" s="14" t="n">
        <v>1</v>
      </c>
      <c r="AV102" s="14" t="n">
        <v>4</v>
      </c>
      <c r="AW102" s="14" t="n">
        <v>23</v>
      </c>
      <c r="AX102" s="14" t="n">
        <v>25</v>
      </c>
      <c r="AY102" s="13"/>
      <c r="AZ102" s="14" t="n">
        <v>2</v>
      </c>
      <c r="BA102" s="15" t="n">
        <v>0</v>
      </c>
      <c r="BB102" s="21" t="n">
        <v>13.22</v>
      </c>
      <c r="BC102" s="21" t="n">
        <v>12.643</v>
      </c>
      <c r="BD102" s="21" t="n">
        <v>12.714</v>
      </c>
      <c r="BE102" s="21" t="n">
        <v>9.536</v>
      </c>
      <c r="BF102" s="14"/>
      <c r="BG102" s="16"/>
      <c r="BH102" s="16"/>
      <c r="BI102" s="21" t="n">
        <v>0</v>
      </c>
      <c r="BJ102" s="21" t="n">
        <v>0</v>
      </c>
      <c r="BK102" s="16"/>
      <c r="BL102" s="79"/>
      <c r="BM102" s="78"/>
      <c r="BN102" s="14"/>
      <c r="BO102" s="16"/>
      <c r="BP102" s="21"/>
      <c r="BQ102" s="21" t="n">
        <v>1</v>
      </c>
      <c r="BR102" s="21" t="n">
        <v>4</v>
      </c>
      <c r="BS102" s="21" t="n">
        <v>20</v>
      </c>
      <c r="BT102" s="21" t="n">
        <v>22</v>
      </c>
      <c r="BU102" s="21" t="n">
        <v>2</v>
      </c>
      <c r="BV102" s="21" t="n">
        <v>0</v>
      </c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</row>
    <row r="103" s="27" customFormat="true" ht="15" hidden="false" customHeight="true" outlineLevel="0" collapsed="false">
      <c r="A103" s="77" t="s">
        <v>2277</v>
      </c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 t="s">
        <v>2278</v>
      </c>
      <c r="P103" s="77"/>
      <c r="Q103" s="77"/>
      <c r="R103" s="77"/>
      <c r="S103" s="77"/>
      <c r="T103" s="77" t="s">
        <v>307</v>
      </c>
      <c r="U103" s="77"/>
      <c r="V103" s="77" t="s">
        <v>1223</v>
      </c>
      <c r="W103" s="77" t="s">
        <v>161</v>
      </c>
      <c r="X103" s="77" t="s">
        <v>162</v>
      </c>
      <c r="Y103" s="77"/>
      <c r="Z103" s="77" t="s">
        <v>163</v>
      </c>
      <c r="AA103" s="77" t="s">
        <v>2279</v>
      </c>
      <c r="AB103" s="13" t="n">
        <v>13.773</v>
      </c>
      <c r="AC103" s="14" t="n">
        <v>11.01</v>
      </c>
      <c r="AD103" s="14" t="n">
        <v>10.8</v>
      </c>
      <c r="AE103" s="14" t="n">
        <v>10.067</v>
      </c>
      <c r="AF103" s="14" t="n">
        <v>12.469</v>
      </c>
      <c r="AG103" s="14" t="n">
        <v>10.501</v>
      </c>
      <c r="AH103" s="14" t="n">
        <v>0</v>
      </c>
      <c r="AI103" s="14" t="n">
        <v>12.162</v>
      </c>
      <c r="AJ103" s="14" t="n">
        <v>11.626</v>
      </c>
      <c r="AK103" s="14" t="n">
        <v>13.881</v>
      </c>
      <c r="AL103" s="14" t="n">
        <v>8.34</v>
      </c>
      <c r="AM103" s="14" t="n">
        <v>11.865</v>
      </c>
      <c r="AN103" s="14" t="n">
        <v>12.177</v>
      </c>
      <c r="AO103" s="14" t="n">
        <v>8.567</v>
      </c>
      <c r="AP103" s="14" t="n">
        <v>10.514</v>
      </c>
      <c r="AQ103" s="14" t="n">
        <v>12</v>
      </c>
      <c r="AR103" s="14" t="n">
        <v>13</v>
      </c>
      <c r="AS103" s="14" t="n">
        <v>15</v>
      </c>
      <c r="AT103" s="14" t="n">
        <v>17</v>
      </c>
      <c r="AU103" s="14" t="n">
        <v>14</v>
      </c>
      <c r="AV103" s="14" t="n">
        <v>17</v>
      </c>
      <c r="AW103" s="14" t="n">
        <v>4</v>
      </c>
      <c r="AX103" s="14" t="n">
        <v>0</v>
      </c>
      <c r="AY103" s="14" t="n">
        <v>20</v>
      </c>
      <c r="AZ103" s="14" t="n">
        <v>21</v>
      </c>
      <c r="BA103" s="15" t="n">
        <v>22</v>
      </c>
      <c r="BB103" s="21" t="n">
        <v>13.773</v>
      </c>
      <c r="BC103" s="21" t="n">
        <v>12.819</v>
      </c>
      <c r="BD103" s="21" t="n">
        <v>12.639</v>
      </c>
      <c r="BE103" s="21" t="n">
        <v>12.469</v>
      </c>
      <c r="BF103" s="21" t="n">
        <v>10.501</v>
      </c>
      <c r="BG103" s="21" t="n">
        <v>14.867</v>
      </c>
      <c r="BH103" s="21" t="n">
        <v>12.212</v>
      </c>
      <c r="BI103" s="21" t="n">
        <v>13.881</v>
      </c>
      <c r="BJ103" s="21" t="n">
        <v>8.34</v>
      </c>
      <c r="BK103" s="21" t="n">
        <v>10.824</v>
      </c>
      <c r="BL103" s="21" t="n">
        <v>11.188</v>
      </c>
      <c r="BM103" s="21" t="n">
        <v>10.514</v>
      </c>
      <c r="BN103" s="21" t="n">
        <v>12</v>
      </c>
      <c r="BO103" s="21" t="n">
        <v>13</v>
      </c>
      <c r="BP103" s="21" t="n">
        <v>13</v>
      </c>
      <c r="BQ103" s="21" t="n">
        <v>14</v>
      </c>
      <c r="BR103" s="21" t="n">
        <v>17</v>
      </c>
      <c r="BS103" s="21" t="n">
        <v>4</v>
      </c>
      <c r="BT103" s="21" t="n">
        <v>3</v>
      </c>
      <c r="BU103" s="21" t="n">
        <v>21</v>
      </c>
      <c r="BV103" s="21" t="n">
        <v>22</v>
      </c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</row>
    <row r="104" s="27" customFormat="true" ht="15" hidden="false" customHeight="true" outlineLevel="0" collapsed="false">
      <c r="A104" s="77" t="s">
        <v>2280</v>
      </c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 t="s">
        <v>2281</v>
      </c>
      <c r="P104" s="77"/>
      <c r="Q104" s="77"/>
      <c r="R104" s="77"/>
      <c r="S104" s="77"/>
      <c r="T104" s="77" t="s">
        <v>307</v>
      </c>
      <c r="U104" s="77"/>
      <c r="V104" s="77" t="s">
        <v>1223</v>
      </c>
      <c r="W104" s="77" t="s">
        <v>161</v>
      </c>
      <c r="X104" s="77" t="s">
        <v>162</v>
      </c>
      <c r="Y104" s="77"/>
      <c r="Z104" s="77" t="s">
        <v>163</v>
      </c>
      <c r="AA104" s="43" t="s">
        <v>2282</v>
      </c>
      <c r="AB104" s="13" t="n">
        <v>648</v>
      </c>
      <c r="AC104" s="14" t="n">
        <v>647.79</v>
      </c>
      <c r="AD104" s="14" t="n">
        <v>658.538</v>
      </c>
      <c r="AE104" s="14" t="n">
        <v>647.286</v>
      </c>
      <c r="AF104" s="14" t="n">
        <v>651.534</v>
      </c>
      <c r="AG104" s="14" t="n">
        <v>664.31</v>
      </c>
      <c r="AH104" s="14" t="n">
        <v>659.366</v>
      </c>
      <c r="AI104" s="14" t="n">
        <v>677.73</v>
      </c>
      <c r="AJ104" s="14" t="n">
        <v>682.965</v>
      </c>
      <c r="AK104" s="14" t="n">
        <v>676.83</v>
      </c>
      <c r="AL104" s="14" t="n">
        <v>686.799</v>
      </c>
      <c r="AM104" s="14" t="n">
        <v>695.968</v>
      </c>
      <c r="AN104" s="14" t="n">
        <v>704.704</v>
      </c>
      <c r="AO104" s="14" t="n">
        <v>711.203</v>
      </c>
      <c r="AP104" s="14" t="n">
        <v>700.217</v>
      </c>
      <c r="AQ104" s="14" t="n">
        <v>722</v>
      </c>
      <c r="AR104" s="14" t="n">
        <v>729</v>
      </c>
      <c r="AS104" s="14" t="n">
        <v>738</v>
      </c>
      <c r="AT104" s="14" t="n">
        <v>749</v>
      </c>
      <c r="AU104" s="14" t="n">
        <v>735</v>
      </c>
      <c r="AV104" s="14" t="n">
        <v>754</v>
      </c>
      <c r="AW104" s="14" t="n">
        <v>774</v>
      </c>
      <c r="AX104" s="14" t="n">
        <v>785</v>
      </c>
      <c r="AY104" s="14" t="n">
        <v>786</v>
      </c>
      <c r="AZ104" s="14" t="n">
        <v>775</v>
      </c>
      <c r="BA104" s="15" t="n">
        <v>793</v>
      </c>
      <c r="BB104" s="21" t="n">
        <v>648</v>
      </c>
      <c r="BC104" s="21" t="n">
        <v>648.356</v>
      </c>
      <c r="BD104" s="21" t="n">
        <v>652.276</v>
      </c>
      <c r="BE104" s="21" t="n">
        <v>651.534</v>
      </c>
      <c r="BF104" s="21" t="n">
        <v>664.31</v>
      </c>
      <c r="BG104" s="21" t="n">
        <v>672.231</v>
      </c>
      <c r="BH104" s="21" t="n">
        <v>672.336</v>
      </c>
      <c r="BI104" s="21" t="n">
        <v>676.83</v>
      </c>
      <c r="BJ104" s="21" t="n">
        <v>686.799</v>
      </c>
      <c r="BK104" s="21" t="n">
        <v>691.714</v>
      </c>
      <c r="BL104" s="21" t="n">
        <v>696.257</v>
      </c>
      <c r="BM104" s="21" t="n">
        <v>700.217</v>
      </c>
      <c r="BN104" s="21" t="n">
        <v>722</v>
      </c>
      <c r="BO104" s="21" t="n">
        <v>726</v>
      </c>
      <c r="BP104" s="21" t="n">
        <v>730</v>
      </c>
      <c r="BQ104" s="21" t="n">
        <v>735</v>
      </c>
      <c r="BR104" s="21" t="n">
        <v>754</v>
      </c>
      <c r="BS104" s="21" t="n">
        <v>763</v>
      </c>
      <c r="BT104" s="21" t="n">
        <v>772</v>
      </c>
      <c r="BU104" s="21" t="n">
        <v>775</v>
      </c>
      <c r="BV104" s="21" t="n">
        <v>793</v>
      </c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</row>
    <row r="105" s="37" customFormat="true" ht="15" hidden="false" customHeight="true" outlineLevel="0" collapsed="false">
      <c r="A105" s="24" t="s">
        <v>2283</v>
      </c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 t="s">
        <v>2284</v>
      </c>
      <c r="P105" s="24"/>
      <c r="Q105" s="24"/>
      <c r="R105" s="24"/>
      <c r="S105" s="24"/>
      <c r="T105" s="24"/>
      <c r="U105" s="24" t="n">
        <v>19</v>
      </c>
      <c r="V105" s="24"/>
      <c r="W105" s="24"/>
      <c r="X105" s="24"/>
      <c r="Y105" s="24"/>
      <c r="Z105" s="24"/>
      <c r="AA105" s="24"/>
      <c r="AB105" s="35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5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</row>
    <row r="106" s="37" customFormat="true" ht="15" hidden="false" customHeight="true" outlineLevel="0" collapsed="false">
      <c r="A106" s="38" t="s">
        <v>2285</v>
      </c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 t="s">
        <v>2286</v>
      </c>
      <c r="P106" s="38"/>
      <c r="Q106" s="38"/>
      <c r="R106" s="38"/>
      <c r="S106" s="38"/>
      <c r="T106" s="38"/>
      <c r="U106" s="38" t="n">
        <v>19</v>
      </c>
      <c r="V106" s="38" t="s">
        <v>153</v>
      </c>
      <c r="W106" s="38"/>
      <c r="X106" s="38"/>
      <c r="Y106" s="38"/>
      <c r="Z106" s="38"/>
      <c r="AA106" s="38" t="s">
        <v>743</v>
      </c>
      <c r="AB106" s="39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39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</row>
    <row r="107" s="37" customFormat="true" ht="15" hidden="false" customHeight="true" outlineLevel="0" collapsed="false">
      <c r="A107" s="24" t="s">
        <v>2287</v>
      </c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 t="s">
        <v>2288</v>
      </c>
      <c r="P107" s="24"/>
      <c r="Q107" s="24"/>
      <c r="R107" s="24"/>
      <c r="S107" s="24"/>
      <c r="T107" s="24"/>
      <c r="U107" s="24" t="n">
        <v>19</v>
      </c>
      <c r="V107" s="24" t="s">
        <v>160</v>
      </c>
      <c r="W107" s="24" t="s">
        <v>781</v>
      </c>
      <c r="X107" s="24" t="s">
        <v>162</v>
      </c>
      <c r="Y107" s="24"/>
      <c r="Z107" s="24" t="s">
        <v>746</v>
      </c>
      <c r="AA107" s="24" t="s">
        <v>2016</v>
      </c>
      <c r="AB107" s="36" t="n">
        <f aca="false">AB12+AB14+AB15-AB16</f>
        <v>0</v>
      </c>
      <c r="AC107" s="36" t="n">
        <f aca="false">AC12+AC14+AC15-AC16</f>
        <v>0</v>
      </c>
      <c r="AD107" s="36" t="n">
        <f aca="false">AD12+AD14+AD15-AD16</f>
        <v>0</v>
      </c>
      <c r="AE107" s="36" t="n">
        <f aca="false">AE12+AE14+AE15-AE16</f>
        <v>0</v>
      </c>
      <c r="AF107" s="36" t="n">
        <f aca="false">AF12+AF14+AF15-AF16</f>
        <v>0</v>
      </c>
      <c r="AG107" s="36" t="n">
        <f aca="false">AG12+AG14+AG15-AG16</f>
        <v>0</v>
      </c>
      <c r="AH107" s="36" t="n">
        <f aca="false">AH12+AH14+AH15-AH16</f>
        <v>0</v>
      </c>
      <c r="AI107" s="36" t="n">
        <f aca="false">AI12+AI14+AI15-AI16</f>
        <v>0</v>
      </c>
      <c r="AJ107" s="36" t="n">
        <f aca="false">AJ12+AJ14+AJ15-AJ16</f>
        <v>0</v>
      </c>
      <c r="AK107" s="36" t="n">
        <f aca="false">AK12+AK14+AK15-AK16</f>
        <v>0</v>
      </c>
      <c r="AL107" s="36" t="n">
        <f aca="false">AL12+AL14+AL15-AL16</f>
        <v>0</v>
      </c>
      <c r="AM107" s="36" t="n">
        <f aca="false">AM12+AM14+AM15-AM16</f>
        <v>0</v>
      </c>
      <c r="AN107" s="36" t="n">
        <f aca="false">AN12+AN14+AN15-AN16</f>
        <v>0</v>
      </c>
      <c r="AO107" s="36" t="n">
        <f aca="false">AO12+AO14+AO15-AO16</f>
        <v>0</v>
      </c>
      <c r="AP107" s="36" t="n">
        <f aca="false">AP12+AP14+AP15-AP16</f>
        <v>0</v>
      </c>
      <c r="AQ107" s="36" t="n">
        <f aca="false">AQ12+AQ14+AQ15-AQ16</f>
        <v>0</v>
      </c>
      <c r="AR107" s="36" t="n">
        <f aca="false">AR12+AR14+AR15-AR16</f>
        <v>0</v>
      </c>
      <c r="AS107" s="36" t="n">
        <f aca="false">AS12+AS14+AS15-AS16</f>
        <v>0</v>
      </c>
      <c r="AT107" s="36" t="n">
        <f aca="false">AT12+AT14+AT15-AT16</f>
        <v>0</v>
      </c>
      <c r="AU107" s="36" t="n">
        <f aca="false">AU12+AU14+AU15-AU16</f>
        <v>0</v>
      </c>
      <c r="AV107" s="36" t="n">
        <f aca="false">AV12+AV14+AV15-AV16</f>
        <v>0</v>
      </c>
      <c r="AW107" s="36" t="n">
        <f aca="false">AW12+AW14+AW15-AW16</f>
        <v>0</v>
      </c>
      <c r="AX107" s="36" t="n">
        <f aca="false">AX12+AX14+AX15-AX16</f>
        <v>0</v>
      </c>
      <c r="AY107" s="36" t="n">
        <f aca="false">AY12+AY14+AY15-AY16</f>
        <v>0</v>
      </c>
      <c r="AZ107" s="36" t="n">
        <f aca="false">AZ12+AZ14+AZ15-AZ16</f>
        <v>0</v>
      </c>
      <c r="BA107" s="36" t="n">
        <f aca="false">BA12+BA14+BA15-BA16</f>
        <v>0</v>
      </c>
      <c r="BB107" s="36" t="n">
        <f aca="false">BB12+BB14+BB15-BB16</f>
        <v>0</v>
      </c>
      <c r="BC107" s="36" t="n">
        <f aca="false">BC12+BC14+BC15-BC16</f>
        <v>0</v>
      </c>
      <c r="BD107" s="36" t="n">
        <f aca="false">BD12+BD14+BD15-BD16</f>
        <v>0</v>
      </c>
      <c r="BE107" s="36" t="n">
        <f aca="false">BE12+BE14+BE15-BE16</f>
        <v>0</v>
      </c>
      <c r="BF107" s="36" t="n">
        <f aca="false">BF12+BF14+BF15-BF16</f>
        <v>0</v>
      </c>
      <c r="BG107" s="36" t="n">
        <f aca="false">BG12+BG14+BG15-BG16</f>
        <v>0</v>
      </c>
      <c r="BH107" s="36" t="n">
        <f aca="false">BH12+BH14+BH15-BH16</f>
        <v>0</v>
      </c>
      <c r="BI107" s="36" t="n">
        <f aca="false">BI12+BI14+BI15-BI16</f>
        <v>0</v>
      </c>
      <c r="BJ107" s="36" t="n">
        <f aca="false">BJ12+BJ14+BJ15-BJ16</f>
        <v>0</v>
      </c>
      <c r="BK107" s="36" t="n">
        <f aca="false">BK12+BK14+BK15-BK16</f>
        <v>0</v>
      </c>
      <c r="BL107" s="36" t="n">
        <f aca="false">BL12+BL14+BL15-BL16</f>
        <v>0</v>
      </c>
      <c r="BM107" s="36" t="n">
        <f aca="false">BM12+BM14+BM15-BM16</f>
        <v>0</v>
      </c>
      <c r="BN107" s="36" t="n">
        <f aca="false">BN12+BN14+BN15-BN16</f>
        <v>0</v>
      </c>
      <c r="BO107" s="36" t="n">
        <f aca="false">BO12+BO14+BO15-BO16</f>
        <v>0</v>
      </c>
      <c r="BP107" s="36" t="n">
        <f aca="false">BP12+BP14+BP15-BP16</f>
        <v>0</v>
      </c>
      <c r="BQ107" s="36" t="n">
        <f aca="false">BQ12+BQ14+BQ15-BQ16</f>
        <v>0</v>
      </c>
      <c r="BR107" s="36" t="n">
        <f aca="false">BR12+BR14+BR15-BR16</f>
        <v>0</v>
      </c>
      <c r="BS107" s="36" t="n">
        <f aca="false">BS12+BS14+BS15-BS16</f>
        <v>0</v>
      </c>
      <c r="BT107" s="36" t="n">
        <f aca="false">BT12+BT14+BT15-BT16</f>
        <v>0</v>
      </c>
      <c r="BU107" s="36" t="n">
        <f aca="false">BU12+BU14+BU15-BU16</f>
        <v>0</v>
      </c>
      <c r="BV107" s="36" t="n">
        <f aca="false">BV12+BV14+BV15-BV16</f>
        <v>0</v>
      </c>
      <c r="BW107" s="36" t="n">
        <f aca="false">BW12+BW14+BW15-BW16</f>
        <v>0</v>
      </c>
      <c r="BX107" s="36" t="n">
        <f aca="false">BX12+BX14+BX15-BX16</f>
        <v>0</v>
      </c>
      <c r="BY107" s="36" t="n">
        <f aca="false">BY12+BY14+BY15-BY16</f>
        <v>0</v>
      </c>
      <c r="BZ107" s="36" t="n">
        <f aca="false">BZ12+BZ14+BZ15-BZ16</f>
        <v>0</v>
      </c>
      <c r="CA107" s="35"/>
      <c r="CB107" s="35"/>
      <c r="CC107" s="35"/>
      <c r="CD107" s="35"/>
      <c r="CE107" s="35"/>
      <c r="CF107" s="35"/>
    </row>
    <row r="108" s="37" customFormat="true" ht="15" hidden="false" customHeight="true" outlineLevel="0" collapsed="false">
      <c r="A108" s="24" t="s">
        <v>2289</v>
      </c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 t="s">
        <v>2290</v>
      </c>
      <c r="P108" s="24"/>
      <c r="Q108" s="24"/>
      <c r="R108" s="24"/>
      <c r="S108" s="24"/>
      <c r="T108" s="24"/>
      <c r="U108" s="24" t="n">
        <v>19</v>
      </c>
      <c r="V108" s="24" t="s">
        <v>160</v>
      </c>
      <c r="W108" s="24" t="s">
        <v>781</v>
      </c>
      <c r="X108" s="24" t="s">
        <v>162</v>
      </c>
      <c r="Y108" s="24"/>
      <c r="Z108" s="24" t="s">
        <v>746</v>
      </c>
      <c r="AA108" s="24" t="s">
        <v>2084</v>
      </c>
      <c r="AB108" s="36" t="n">
        <f aca="false">AB19-AB21-AB22+AB24-AB25</f>
        <v>0</v>
      </c>
      <c r="AC108" s="36" t="n">
        <f aca="false">AC19-AC21-AC22+AC24-AC25</f>
        <v>0</v>
      </c>
      <c r="AD108" s="36" t="n">
        <f aca="false">AD19-AD21-AD22+AD24-AD25</f>
        <v>0</v>
      </c>
      <c r="AE108" s="36" t="n">
        <f aca="false">AE19-AE21-AE22+AE24-AE25</f>
        <v>0</v>
      </c>
      <c r="AF108" s="36" t="n">
        <f aca="false">AF19-AF21-AF22+AF24-AF25</f>
        <v>0</v>
      </c>
      <c r="AG108" s="36" t="n">
        <f aca="false">AG19-AG21-AG22+AG24-AG25</f>
        <v>0</v>
      </c>
      <c r="AH108" s="36" t="n">
        <f aca="false">AH19-AH21-AH22+AH24-AH25</f>
        <v>0</v>
      </c>
      <c r="AI108" s="36" t="n">
        <f aca="false">AI19-AI21-AI22+AI24-AI25</f>
        <v>0</v>
      </c>
      <c r="AJ108" s="36" t="n">
        <f aca="false">AJ19-AJ21-AJ22+AJ24-AJ25</f>
        <v>0</v>
      </c>
      <c r="AK108" s="36" t="n">
        <f aca="false">AK19-AK21-AK22+AK24-AK25</f>
        <v>0</v>
      </c>
      <c r="AL108" s="36" t="n">
        <f aca="false">AL19-AL21-AL22+AL24-AL25</f>
        <v>0</v>
      </c>
      <c r="AM108" s="36" t="n">
        <f aca="false">AM19-AM21-AM22+AM24-AM25</f>
        <v>0</v>
      </c>
      <c r="AN108" s="36" t="n">
        <f aca="false">AN19-AN21-AN22+AN24-AN25</f>
        <v>0</v>
      </c>
      <c r="AO108" s="36" t="n">
        <f aca="false">AO19-AO21-AO22+AO24-AO25</f>
        <v>0</v>
      </c>
      <c r="AP108" s="36" t="n">
        <f aca="false">AP19-AP21-AP22+AP24-AP25</f>
        <v>0</v>
      </c>
      <c r="AQ108" s="36" t="n">
        <f aca="false">AQ19-AQ21-AQ22+AQ24-AQ25</f>
        <v>0</v>
      </c>
      <c r="AR108" s="36" t="n">
        <f aca="false">AR19-AR21-AR22+AR24-AR25</f>
        <v>0</v>
      </c>
      <c r="AS108" s="36" t="n">
        <f aca="false">AS19-AS21-AS22+AS24-AS25</f>
        <v>0</v>
      </c>
      <c r="AT108" s="36" t="n">
        <f aca="false">AT19-AT21-AT22+AT24-AT25</f>
        <v>0</v>
      </c>
      <c r="AU108" s="36" t="n">
        <f aca="false">AU19-AU21-AU22+AU24-AU25</f>
        <v>0</v>
      </c>
      <c r="AV108" s="36" t="n">
        <f aca="false">AV19-AV21-AV22+AV24-AV25</f>
        <v>0</v>
      </c>
      <c r="AW108" s="36" t="n">
        <f aca="false">AW19-AW21-AW22+AW24-AW25</f>
        <v>0</v>
      </c>
      <c r="AX108" s="36" t="n">
        <f aca="false">AX19-AX21-AX22+AX24-AX25</f>
        <v>0</v>
      </c>
      <c r="AY108" s="36" t="n">
        <f aca="false">AY19-AY21-AY22+AY24-AY25</f>
        <v>0</v>
      </c>
      <c r="AZ108" s="36" t="n">
        <f aca="false">AZ19-AZ21-AZ22+AZ24-AZ25</f>
        <v>0</v>
      </c>
      <c r="BA108" s="36" t="n">
        <f aca="false">BA19-BA21-BA22+BA24-BA25</f>
        <v>0</v>
      </c>
      <c r="BB108" s="36" t="n">
        <f aca="false">BB19-BB21-BB22+BB24-BB25</f>
        <v>0</v>
      </c>
      <c r="BC108" s="36" t="n">
        <f aca="false">BC19-BC21-BC22+BC24-BC25</f>
        <v>0</v>
      </c>
      <c r="BD108" s="36" t="n">
        <f aca="false">BD19-BD21-BD22+BD24-BD25</f>
        <v>0</v>
      </c>
      <c r="BE108" s="36" t="n">
        <f aca="false">BE19-BE21-BE22+BE24-BE25</f>
        <v>0</v>
      </c>
      <c r="BF108" s="36" t="n">
        <f aca="false">BF19-BF21-BF22+BF24-BF25</f>
        <v>0</v>
      </c>
      <c r="BG108" s="36" t="n">
        <f aca="false">BG19-BG21-BG22+BG24-BG25</f>
        <v>0</v>
      </c>
      <c r="BH108" s="36" t="n">
        <f aca="false">BH19-BH21-BH22+BH24-BH25</f>
        <v>0</v>
      </c>
      <c r="BI108" s="36" t="n">
        <f aca="false">BI19-BI21-BI22+BI24-BI25</f>
        <v>0</v>
      </c>
      <c r="BJ108" s="36" t="n">
        <f aca="false">BJ19-BJ21-BJ22+BJ24-BJ25</f>
        <v>0</v>
      </c>
      <c r="BK108" s="36" t="n">
        <f aca="false">BK19-BK21-BK22+BK24-BK25</f>
        <v>0</v>
      </c>
      <c r="BL108" s="36" t="n">
        <f aca="false">BL19-BL21-BL22+BL24-BL25</f>
        <v>0</v>
      </c>
      <c r="BM108" s="36" t="n">
        <f aca="false">BM19-BM21-BM22+BM24-BM25</f>
        <v>0</v>
      </c>
      <c r="BN108" s="36" t="n">
        <f aca="false">BN19-BN21-BN22+BN24-BN25</f>
        <v>0</v>
      </c>
      <c r="BO108" s="36" t="n">
        <f aca="false">BO19-BO21-BO22+BO24-BO25</f>
        <v>0</v>
      </c>
      <c r="BP108" s="36" t="n">
        <f aca="false">BP19-BP21-BP22+BP24-BP25</f>
        <v>0</v>
      </c>
      <c r="BQ108" s="36" t="n">
        <f aca="false">BQ19-BQ21-BQ22+BQ24-BQ25</f>
        <v>0</v>
      </c>
      <c r="BR108" s="36" t="n">
        <f aca="false">BR19-BR21-BR22+BR24-BR25</f>
        <v>0</v>
      </c>
      <c r="BS108" s="36" t="n">
        <f aca="false">BS19-BS21-BS22+BS24-BS25</f>
        <v>0</v>
      </c>
      <c r="BT108" s="36" t="n">
        <f aca="false">BT19-BT21-BT22+BT24-BT25</f>
        <v>0</v>
      </c>
      <c r="BU108" s="36" t="n">
        <f aca="false">BU19-BU21-BU22+BU24-BU25</f>
        <v>0</v>
      </c>
      <c r="BV108" s="36" t="n">
        <f aca="false">BV19-BV21-BV22+BV24-BV25</f>
        <v>0</v>
      </c>
      <c r="BW108" s="36" t="n">
        <f aca="false">BW19-BW21-BW22+BW24-BW25</f>
        <v>0</v>
      </c>
      <c r="BX108" s="36" t="n">
        <f aca="false">BX19-BX21-BX22+BX24-BX25</f>
        <v>0</v>
      </c>
      <c r="BY108" s="36" t="n">
        <f aca="false">BY19-BY21-BY22+BY24-BY25</f>
        <v>0</v>
      </c>
      <c r="BZ108" s="36" t="n">
        <f aca="false">BZ19-BZ21-BZ22+BZ24-BZ25</f>
        <v>0</v>
      </c>
      <c r="CA108" s="36" t="n">
        <f aca="false">CA19-CA21-CA22+CA24-CA25</f>
        <v>0</v>
      </c>
      <c r="CB108" s="36" t="n">
        <f aca="false">CB19-CB21-CB22+CB24-CB25</f>
        <v>0</v>
      </c>
      <c r="CC108" s="36" t="n">
        <f aca="false">CC19-CC21-CC22+CC24-CC25</f>
        <v>0</v>
      </c>
      <c r="CD108" s="36" t="n">
        <f aca="false">CD19-CD21-CD22+CD24-CD25</f>
        <v>0</v>
      </c>
      <c r="CE108" s="36" t="n">
        <f aca="false">CE19-CE21-CE22+CE24-CE25</f>
        <v>0</v>
      </c>
      <c r="CF108" s="35"/>
    </row>
    <row r="109" s="37" customFormat="true" ht="15" hidden="false" customHeight="true" outlineLevel="0" collapsed="false">
      <c r="A109" s="24" t="s">
        <v>2291</v>
      </c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 t="s">
        <v>2292</v>
      </c>
      <c r="P109" s="24"/>
      <c r="Q109" s="24"/>
      <c r="R109" s="24"/>
      <c r="S109" s="24"/>
      <c r="T109" s="24"/>
      <c r="U109" s="24" t="n">
        <v>19</v>
      </c>
      <c r="V109" s="24" t="s">
        <v>160</v>
      </c>
      <c r="W109" s="24" t="s">
        <v>781</v>
      </c>
      <c r="X109" s="24" t="s">
        <v>162</v>
      </c>
      <c r="Y109" s="24"/>
      <c r="Z109" s="24" t="s">
        <v>746</v>
      </c>
      <c r="AA109" s="24" t="s">
        <v>2089</v>
      </c>
      <c r="AB109" s="36" t="n">
        <f aca="false">AB28+AB30+AB31+AB33-AB34</f>
        <v>0</v>
      </c>
      <c r="AC109" s="36" t="n">
        <f aca="false">AC28+AC30+AC31+AC33-AC34</f>
        <v>0</v>
      </c>
      <c r="AD109" s="36" t="n">
        <f aca="false">AD28+AD30+AD31+AD33-AD34</f>
        <v>0</v>
      </c>
      <c r="AE109" s="36" t="n">
        <f aca="false">AE28+AE30+AE31+AE33-AE34</f>
        <v>0</v>
      </c>
      <c r="AF109" s="36" t="n">
        <f aca="false">AF28+AF30+AF31+AF33-AF34</f>
        <v>0</v>
      </c>
      <c r="AG109" s="36" t="n">
        <f aca="false">AG28+AG30+AG31+AG33-AG34</f>
        <v>0</v>
      </c>
      <c r="AH109" s="36" t="n">
        <f aca="false">AH28+AH30+AH31+AH33-AH34</f>
        <v>0</v>
      </c>
      <c r="AI109" s="36" t="n">
        <f aca="false">AI28+AI30+AI31+AI33-AI34</f>
        <v>0</v>
      </c>
      <c r="AJ109" s="36" t="n">
        <f aca="false">AJ28+AJ30+AJ31+AJ33-AJ34</f>
        <v>0</v>
      </c>
      <c r="AK109" s="36" t="n">
        <f aca="false">AK28+AK30+AK31+AK33-AK34</f>
        <v>0</v>
      </c>
      <c r="AL109" s="36" t="n">
        <f aca="false">AL28+AL30+AL31+AL33-AL34</f>
        <v>0</v>
      </c>
      <c r="AM109" s="36" t="n">
        <f aca="false">AM28+AM30+AM31+AM33-AM34</f>
        <v>0</v>
      </c>
      <c r="AN109" s="36" t="n">
        <f aca="false">AN28+AN30+AN31+AN33-AN34</f>
        <v>0</v>
      </c>
      <c r="AO109" s="36" t="n">
        <f aca="false">AO28+AO30+AO31+AO33-AO34</f>
        <v>0</v>
      </c>
      <c r="AP109" s="36" t="n">
        <f aca="false">AP28+AP30+AP31+AP33-AP34</f>
        <v>0</v>
      </c>
      <c r="AQ109" s="36" t="n">
        <f aca="false">AQ28+AQ30+AQ31+AQ33-AQ34</f>
        <v>0</v>
      </c>
      <c r="AR109" s="36" t="n">
        <f aca="false">AR28+AR30+AR31+AR33-AR34</f>
        <v>0</v>
      </c>
      <c r="AS109" s="36" t="n">
        <f aca="false">AS28+AS30+AS31+AS33-AS34</f>
        <v>0</v>
      </c>
      <c r="AT109" s="36" t="n">
        <f aca="false">AT28+AT30+AT31+AT33-AT34</f>
        <v>0</v>
      </c>
      <c r="AU109" s="36" t="n">
        <f aca="false">AU28+AU30+AU31+AU33-AU34</f>
        <v>0</v>
      </c>
      <c r="AV109" s="36" t="n">
        <f aca="false">AV28+AV30+AV31+AV33-AV34</f>
        <v>0</v>
      </c>
      <c r="AW109" s="36" t="n">
        <f aca="false">AW28+AW30+AW31+AW33-AW34</f>
        <v>0</v>
      </c>
      <c r="AX109" s="36" t="n">
        <f aca="false">AX28+AX30+AX31+AX33-AX34</f>
        <v>0</v>
      </c>
      <c r="AY109" s="36" t="n">
        <f aca="false">AY28+AY30+AY31+AY33-AY34</f>
        <v>0</v>
      </c>
      <c r="AZ109" s="36" t="n">
        <f aca="false">AZ28+AZ30+AZ31+AZ33-AZ34</f>
        <v>0</v>
      </c>
      <c r="BA109" s="36" t="n">
        <f aca="false">BA28+BA30+BA31+BA33-BA34</f>
        <v>0</v>
      </c>
      <c r="BB109" s="36" t="n">
        <f aca="false">BB28+BB30+BB31+BB33-BB34</f>
        <v>0</v>
      </c>
      <c r="BC109" s="36" t="n">
        <f aca="false">BC28+BC30+BC31+BC33-BC34</f>
        <v>0</v>
      </c>
      <c r="BD109" s="36" t="n">
        <f aca="false">BD28+BD30+BD31+BD33-BD34</f>
        <v>0</v>
      </c>
      <c r="BE109" s="36" t="n">
        <f aca="false">BE28+BE30+BE31+BE33-BE34</f>
        <v>0</v>
      </c>
      <c r="BF109" s="36" t="n">
        <f aca="false">BF28+BF30+BF31+BF33-BF34</f>
        <v>0</v>
      </c>
      <c r="BG109" s="36" t="n">
        <f aca="false">BG28+BG30+BG31+BG33-BG34</f>
        <v>0</v>
      </c>
      <c r="BH109" s="36" t="n">
        <f aca="false">BH28+BH30+BH31+BH33-BH34</f>
        <v>0</v>
      </c>
      <c r="BI109" s="36" t="n">
        <f aca="false">BI28+BI30+BI31+BI33-BI34</f>
        <v>0</v>
      </c>
      <c r="BJ109" s="36" t="n">
        <f aca="false">BJ28+BJ30+BJ31+BJ33-BJ34</f>
        <v>0</v>
      </c>
      <c r="BK109" s="36" t="n">
        <f aca="false">BK28+BK30+BK31+BK33-BK34</f>
        <v>0</v>
      </c>
      <c r="BL109" s="36" t="n">
        <f aca="false">BL28+BL30+BL31+BL33-BL34</f>
        <v>0</v>
      </c>
      <c r="BM109" s="36" t="n">
        <f aca="false">BM28+BM30+BM31+BM33-BM34</f>
        <v>0</v>
      </c>
      <c r="BN109" s="36" t="n">
        <f aca="false">BN28+BN30+BN31+BN33-BN34</f>
        <v>0</v>
      </c>
      <c r="BO109" s="36" t="n">
        <f aca="false">BO28+BO30+BO31+BO33-BO34</f>
        <v>0</v>
      </c>
      <c r="BP109" s="36" t="n">
        <f aca="false">BP28+BP30+BP31+BP33-BP34</f>
        <v>0</v>
      </c>
      <c r="BQ109" s="36" t="n">
        <f aca="false">BQ28+BQ30+BQ31+BQ33-BQ34</f>
        <v>0</v>
      </c>
      <c r="BR109" s="36" t="n">
        <f aca="false">BR28+BR30+BR31+BR33-BR34</f>
        <v>0</v>
      </c>
      <c r="BS109" s="36" t="n">
        <f aca="false">BS28+BS30+BS31+BS33-BS34</f>
        <v>0</v>
      </c>
      <c r="BT109" s="36" t="n">
        <f aca="false">BT28+BT30+BT31+BT33-BT34</f>
        <v>0</v>
      </c>
      <c r="BU109" s="36" t="n">
        <f aca="false">BU28+BU30+BU31+BU33-BU34</f>
        <v>0</v>
      </c>
      <c r="BV109" s="36" t="n">
        <f aca="false">BV28+BV30+BV31+BV33-BV34</f>
        <v>0</v>
      </c>
      <c r="BW109" s="36" t="n">
        <f aca="false">BW28+BW30+BW31+BW33-BW34</f>
        <v>0</v>
      </c>
      <c r="BX109" s="36" t="n">
        <f aca="false">BX28+BX30+BX31+BX33-BX34</f>
        <v>0</v>
      </c>
      <c r="BY109" s="36" t="n">
        <f aca="false">BY28+BY30+BY31+BY33-BY34</f>
        <v>0</v>
      </c>
      <c r="BZ109" s="36" t="n">
        <f aca="false">BZ28+BZ30+BZ31+BZ33-BZ34</f>
        <v>0</v>
      </c>
      <c r="CA109" s="35"/>
      <c r="CB109" s="35"/>
      <c r="CC109" s="35"/>
      <c r="CD109" s="35"/>
      <c r="CE109" s="35"/>
      <c r="CF109" s="35"/>
    </row>
    <row r="110" s="37" customFormat="true" ht="15" hidden="false" customHeight="true" outlineLevel="0" collapsed="false">
      <c r="A110" s="24" t="s">
        <v>2293</v>
      </c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 t="s">
        <v>2294</v>
      </c>
      <c r="P110" s="24"/>
      <c r="Q110" s="24"/>
      <c r="R110" s="24"/>
      <c r="S110" s="24"/>
      <c r="T110" s="24"/>
      <c r="U110" s="24" t="n">
        <v>19</v>
      </c>
      <c r="V110" s="24" t="s">
        <v>160</v>
      </c>
      <c r="W110" s="24" t="s">
        <v>781</v>
      </c>
      <c r="X110" s="24" t="s">
        <v>162</v>
      </c>
      <c r="Y110" s="24"/>
      <c r="Z110" s="24" t="s">
        <v>746</v>
      </c>
      <c r="AA110" s="24" t="s">
        <v>2132</v>
      </c>
      <c r="AB110" s="36" t="n">
        <f aca="false">AB37+AB39+AB40+AB41+AB42+AB43-AB44</f>
        <v>0</v>
      </c>
      <c r="AC110" s="36" t="n">
        <f aca="false">AC37+AC39+AC40+AC41+AC42+AC43-AC44</f>
        <v>0</v>
      </c>
      <c r="AD110" s="36" t="n">
        <f aca="false">AD37+AD39+AD40+AD41+AD42+AD43-AD44</f>
        <v>0</v>
      </c>
      <c r="AE110" s="36" t="n">
        <f aca="false">AE37+AE39+AE40+AE41+AE42+AE43-AE44</f>
        <v>0</v>
      </c>
      <c r="AF110" s="36" t="n">
        <f aca="false">AF37+AF39+AF40+AF41+AF42+AF43-AF44</f>
        <v>0</v>
      </c>
      <c r="AG110" s="36" t="n">
        <f aca="false">AG37+AG39+AG40+AG41+AG42+AG43-AG44</f>
        <v>0</v>
      </c>
      <c r="AH110" s="36" t="n">
        <f aca="false">AH37+AH39+AH40+AH41+AH42+AH43-AH44</f>
        <v>0</v>
      </c>
      <c r="AI110" s="36" t="n">
        <f aca="false">AI37+AI39+AI40+AI41+AI42+AI43-AI44</f>
        <v>0</v>
      </c>
      <c r="AJ110" s="36" t="n">
        <f aca="false">AJ37+AJ39+AJ40+AJ41+AJ42+AJ43-AJ44</f>
        <v>0</v>
      </c>
      <c r="AK110" s="36" t="n">
        <f aca="false">AK37+AK39+AK40+AK41+AK42+AK43-AK44</f>
        <v>0</v>
      </c>
      <c r="AL110" s="36" t="n">
        <f aca="false">AL37+AL39+AL40+AL41+AL42+AL43-AL44</f>
        <v>0</v>
      </c>
      <c r="AM110" s="36" t="n">
        <f aca="false">AM37+AM39+AM40+AM41+AM42+AM43-AM44</f>
        <v>0</v>
      </c>
      <c r="AN110" s="36" t="n">
        <f aca="false">AN37+AN39+AN40+AN41+AN42+AN43-AN44</f>
        <v>0</v>
      </c>
      <c r="AO110" s="36" t="n">
        <f aca="false">AO37+AO39+AO40+AO41+AO42+AO43-AO44</f>
        <v>0</v>
      </c>
      <c r="AP110" s="36" t="n">
        <f aca="false">AP37+AP39+AP40+AP41+AP42+AP43-AP44</f>
        <v>0</v>
      </c>
      <c r="AQ110" s="36" t="n">
        <f aca="false">AQ37+AQ39+AQ40+AQ41+AQ42+AQ43-AQ44</f>
        <v>0</v>
      </c>
      <c r="AR110" s="36" t="n">
        <f aca="false">AR37+AR39+AR40+AR41+AR42+AR43-AR44</f>
        <v>0</v>
      </c>
      <c r="AS110" s="36" t="n">
        <f aca="false">AS37+AS39+AS40+AS41+AS42+AS43-AS44</f>
        <v>0</v>
      </c>
      <c r="AT110" s="36" t="n">
        <f aca="false">AT37+AT39+AT40+AT41+AT42+AT43-AT44</f>
        <v>0</v>
      </c>
      <c r="AU110" s="36" t="n">
        <f aca="false">AU37+AU39+AU40+AU41+AU42+AU43-AU44</f>
        <v>0</v>
      </c>
      <c r="AV110" s="36" t="n">
        <f aca="false">AV37+AV39+AV40+AV41+AV42+AV43-AV44</f>
        <v>0</v>
      </c>
      <c r="AW110" s="36" t="n">
        <f aca="false">AW37+AW39+AW40+AW41+AW42+AW43-AW44</f>
        <v>0</v>
      </c>
      <c r="AX110" s="36" t="n">
        <f aca="false">AX37+AX39+AX40+AX41+AX42+AX43-AX44</f>
        <v>0</v>
      </c>
      <c r="AY110" s="36" t="n">
        <f aca="false">AY37+AY39+AY40+AY41+AY42+AY43-AY44</f>
        <v>0</v>
      </c>
      <c r="AZ110" s="36" t="n">
        <f aca="false">AZ37+AZ39+AZ40+AZ41+AZ42+AZ43-AZ44</f>
        <v>0</v>
      </c>
      <c r="BA110" s="36" t="n">
        <f aca="false">BA37+BA39+BA40+BA41+BA42+BA43-BA44</f>
        <v>0</v>
      </c>
      <c r="BB110" s="36" t="n">
        <f aca="false">BB37+BB39+BB40+BB41+BB42+BB43-BB44</f>
        <v>0</v>
      </c>
      <c r="BC110" s="36" t="n">
        <f aca="false">BC37+BC39+BC40+BC41+BC42+BC43-BC44</f>
        <v>0</v>
      </c>
      <c r="BD110" s="36" t="n">
        <f aca="false">BD37+BD39+BD40+BD41+BD42+BD43-BD44</f>
        <v>0</v>
      </c>
      <c r="BE110" s="36" t="n">
        <f aca="false">BE37+BE39+BE40+BE41+BE42+BE43-BE44</f>
        <v>0</v>
      </c>
      <c r="BF110" s="36" t="n">
        <f aca="false">BF37+BF39+BF40+BF41+BF42+BF43-BF44</f>
        <v>0</v>
      </c>
      <c r="BG110" s="36" t="n">
        <f aca="false">BG37+BG39+BG40+BG41+BG42+BG43-BG44</f>
        <v>0</v>
      </c>
      <c r="BH110" s="36" t="n">
        <f aca="false">BH37+BH39+BH40+BH41+BH42+BH43-BH44</f>
        <v>0</v>
      </c>
      <c r="BI110" s="36" t="n">
        <f aca="false">BI37+BI39+BI40+BI41+BI42+BI43-BI44</f>
        <v>0</v>
      </c>
      <c r="BJ110" s="36" t="n">
        <f aca="false">BJ37+BJ39+BJ40+BJ41+BJ42+BJ43-BJ44</f>
        <v>0</v>
      </c>
      <c r="BK110" s="36" t="n">
        <f aca="false">BK37+BK39+BK40+BK41+BK42+BK43-BK44</f>
        <v>0</v>
      </c>
      <c r="BL110" s="36" t="n">
        <f aca="false">BL37+BL39+BL40+BL41+BL42+BL43-BL44</f>
        <v>0</v>
      </c>
      <c r="BM110" s="36" t="n">
        <f aca="false">BM37+BM39+BM40+BM41+BM42+BM43-BM44</f>
        <v>0</v>
      </c>
      <c r="BN110" s="36" t="n">
        <f aca="false">BN37+BN39+BN40+BN41+BN42+BN43-BN44</f>
        <v>0</v>
      </c>
      <c r="BO110" s="36" t="n">
        <f aca="false">BO37+BO39+BO40+BO41+BO42+BO43-BO44</f>
        <v>0</v>
      </c>
      <c r="BP110" s="36" t="n">
        <f aca="false">BP37+BP39+BP40+BP41+BP42+BP43-BP44</f>
        <v>0</v>
      </c>
      <c r="BQ110" s="36" t="n">
        <f aca="false">BQ37+BQ39+BQ40+BQ41+BQ42+BQ43-BQ44</f>
        <v>0</v>
      </c>
      <c r="BR110" s="36" t="n">
        <f aca="false">BR37+BR39+BR40+BR41+BR42+BR43-BR44</f>
        <v>0</v>
      </c>
      <c r="BS110" s="36" t="n">
        <f aca="false">BS37+BS39+BS40+BS41+BS42+BS43-BS44</f>
        <v>0</v>
      </c>
      <c r="BT110" s="36" t="n">
        <f aca="false">BT37+BT39+BT40+BT41+BT42+BT43-BT44</f>
        <v>0</v>
      </c>
      <c r="BU110" s="36" t="n">
        <f aca="false">BU37+BU39+BU40+BU41+BU42+BU43-BU44</f>
        <v>0</v>
      </c>
      <c r="BV110" s="36" t="n">
        <f aca="false">BV37+BV39+BV40+BV41+BV42+BV43-BV44</f>
        <v>0</v>
      </c>
      <c r="BW110" s="36" t="n">
        <f aca="false">BW37+BW39+BW40+BW41+BW42+BW43-BW44</f>
        <v>0</v>
      </c>
      <c r="BX110" s="36" t="n">
        <f aca="false">BX37+BX39+BX40+BX41+BX42+BX43-BX44</f>
        <v>0</v>
      </c>
      <c r="BY110" s="36" t="n">
        <f aca="false">BY37+BY39+BY40+BY41+BY42+BY43-BY44</f>
        <v>0</v>
      </c>
      <c r="BZ110" s="36" t="n">
        <f aca="false">BZ37+BZ39+BZ40+BZ41+BZ42+BZ43-BZ44</f>
        <v>0</v>
      </c>
      <c r="CA110" s="35"/>
      <c r="CB110" s="35"/>
      <c r="CC110" s="35"/>
      <c r="CD110" s="35"/>
      <c r="CE110" s="35"/>
      <c r="CF110" s="35"/>
    </row>
    <row r="111" s="37" customFormat="true" ht="15" hidden="false" customHeight="true" outlineLevel="0" collapsed="false">
      <c r="A111" s="24" t="s">
        <v>2295</v>
      </c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 t="s">
        <v>2296</v>
      </c>
      <c r="P111" s="24"/>
      <c r="Q111" s="24"/>
      <c r="R111" s="24"/>
      <c r="S111" s="24"/>
      <c r="T111" s="24"/>
      <c r="U111" s="24" t="n">
        <v>19</v>
      </c>
      <c r="V111" s="24" t="s">
        <v>160</v>
      </c>
      <c r="W111" s="24" t="s">
        <v>781</v>
      </c>
      <c r="X111" s="24" t="s">
        <v>162</v>
      </c>
      <c r="Y111" s="24"/>
      <c r="Z111" s="24" t="s">
        <v>746</v>
      </c>
      <c r="AA111" s="24" t="s">
        <v>2137</v>
      </c>
      <c r="AB111" s="36" t="n">
        <f aca="false">AB47+AB49+AB50+AB51+AB52+AB53+AB55+AB56+AB57+AB58-AB59</f>
        <v>0</v>
      </c>
      <c r="AC111" s="36" t="n">
        <f aca="false">AC47+AC49+AC50+AC51+AC52+AC53+AC55+AC56+AC57+AC58-AC59</f>
        <v>0</v>
      </c>
      <c r="AD111" s="36" t="n">
        <f aca="false">AD47+AD49+AD50+AD51+AD52+AD53+AD55+AD56+AD57+AD58-AD59</f>
        <v>0</v>
      </c>
      <c r="AE111" s="36" t="n">
        <f aca="false">AE47+AE49+AE50+AE51+AE52+AE53+AE55+AE56+AE57+AE58-AE59</f>
        <v>0</v>
      </c>
      <c r="AF111" s="36" t="n">
        <f aca="false">AF47+AF49+AF50+AF51+AF52+AF53+AF55+AF56+AF57+AF58-AF59</f>
        <v>0</v>
      </c>
      <c r="AG111" s="36" t="n">
        <f aca="false">AG47+AG49+AG50+AG51+AG52+AG53+AG55+AG56+AG57+AG58-AG59</f>
        <v>0</v>
      </c>
      <c r="AH111" s="36" t="n">
        <f aca="false">AH47+AH49+AH50+AH51+AH52+AH53+AH55+AH56+AH57+AH58-AH59</f>
        <v>0</v>
      </c>
      <c r="AI111" s="36" t="n">
        <f aca="false">AI47+AI49+AI50+AI51+AI52+AI53+AI55+AI56+AI57+AI58-AI59</f>
        <v>0</v>
      </c>
      <c r="AJ111" s="36" t="n">
        <f aca="false">AJ47+AJ49+AJ50+AJ51+AJ52+AJ53+AJ55+AJ56+AJ57+AJ58-AJ59</f>
        <v>0</v>
      </c>
      <c r="AK111" s="36" t="n">
        <f aca="false">AK47+AK49+AK50+AK51+AK52+AK53+AK55+AK56+AK57+AK58-AK59</f>
        <v>0</v>
      </c>
      <c r="AL111" s="36" t="n">
        <f aca="false">AL47+AL49+AL50+AL51+AL52+AL53+AL55+AL56+AL57+AL58-AL59</f>
        <v>0</v>
      </c>
      <c r="AM111" s="36" t="n">
        <f aca="false">AM47+AM49+AM50+AM51+AM52+AM53+AM55+AM56+AM57+AM58-AM59</f>
        <v>0</v>
      </c>
      <c r="AN111" s="36" t="n">
        <f aca="false">AN47+AN49+AN50+AN51+AN52+AN53+AN55+AN56+AN57+AN58-AN59</f>
        <v>0</v>
      </c>
      <c r="AO111" s="36" t="n">
        <f aca="false">AO47+AO49+AO50+AO51+AO52+AO53+AO55+AO56+AO57+AO58-AO59</f>
        <v>0</v>
      </c>
      <c r="AP111" s="36" t="n">
        <f aca="false">AP47+AP49+AP50+AP51+AP52+AP53+AP55+AP56+AP57+AP58-AP59</f>
        <v>0</v>
      </c>
      <c r="AQ111" s="36" t="n">
        <f aca="false">AQ47+AQ49+AQ50+AQ51+AQ52+AQ53+AQ55+AQ56+AQ57+AQ58-AQ59</f>
        <v>0</v>
      </c>
      <c r="AR111" s="36" t="n">
        <f aca="false">AR47+AR49+AR50+AR51+AR52+AR53+AR55+AR56+AR57+AR58-AR59</f>
        <v>0</v>
      </c>
      <c r="AS111" s="36" t="n">
        <f aca="false">AS47+AS49+AS50+AS51+AS52+AS53+AS55+AS56+AS57+AS58-AS59</f>
        <v>0</v>
      </c>
      <c r="AT111" s="36" t="n">
        <f aca="false">AT47+AT49+AT50+AT51+AT52+AT53+AT55+AT56+AT57+AT58-AT59</f>
        <v>0</v>
      </c>
      <c r="AU111" s="36" t="n">
        <f aca="false">AU47+AU49+AU50+AU51+AU52+AU53+AU55+AU56+AU57+AU58-AU59</f>
        <v>0</v>
      </c>
      <c r="AV111" s="36" t="n">
        <f aca="false">AV47+AV49+AV50+AV51+AV52+AV53+AV55+AV56+AV57+AV58-AV59</f>
        <v>0</v>
      </c>
      <c r="AW111" s="36" t="n">
        <f aca="false">AW47+AW49+AW50+AW51+AW52+AW53+AW55+AW56+AW57+AW58-AW59</f>
        <v>0</v>
      </c>
      <c r="AX111" s="36" t="n">
        <f aca="false">AX47+AX49+AX50+AX51+AX52+AX53+AX55+AX56+AX57+AX58-AX59</f>
        <v>0</v>
      </c>
      <c r="AY111" s="36" t="n">
        <f aca="false">AY47+AY49+AY50+AY51+AY52+AY53+AY55+AY56+AY57+AY58-AY59</f>
        <v>0</v>
      </c>
      <c r="AZ111" s="36" t="n">
        <f aca="false">AZ47+AZ49+AZ50+AZ51+AZ52+AZ53+AZ55+AZ56+AZ57+AZ58-AZ59</f>
        <v>0</v>
      </c>
      <c r="BA111" s="36" t="n">
        <f aca="false">BA47+BA49+BA50+BA51+BA52+BA53+BA55+BA56+BA57+BA58-BA59</f>
        <v>0</v>
      </c>
      <c r="BB111" s="36" t="n">
        <f aca="false">BB47+BB49+BB50+BB51+BB52+BB53+BB55+BB56+BB57+BB58-BB59</f>
        <v>0</v>
      </c>
      <c r="BC111" s="36" t="n">
        <f aca="false">BC47+BC49+BC50+BC51+BC52+BC53+BC55+BC56+BC57+BC58-BC59</f>
        <v>0</v>
      </c>
      <c r="BD111" s="36" t="n">
        <f aca="false">BD47+BD49+BD50+BD51+BD52+BD53+BD55+BD56+BD57+BD58-BD59</f>
        <v>0</v>
      </c>
      <c r="BE111" s="36" t="n">
        <f aca="false">BE47+BE49+BE50+BE51+BE52+BE53+BE55+BE56+BE57+BE58-BE59</f>
        <v>0</v>
      </c>
      <c r="BF111" s="36" t="n">
        <f aca="false">BF47+BF49+BF50+BF51+BF52+BF53+BF55+BF56+BF57+BF58-BF59</f>
        <v>0</v>
      </c>
      <c r="BG111" s="36" t="n">
        <f aca="false">BG47+BG49+BG50+BG51+BG52+BG53+BG55+BG56+BG57+BG58-BG59</f>
        <v>0</v>
      </c>
      <c r="BH111" s="36" t="n">
        <f aca="false">BH47+BH49+BH50+BH51+BH52+BH53+BH55+BH56+BH57+BH58-BH59</f>
        <v>0</v>
      </c>
      <c r="BI111" s="36" t="n">
        <f aca="false">BI47+BI49+BI50+BI51+BI52+BI53+BI55+BI56+BI57+BI58-BI59</f>
        <v>0</v>
      </c>
      <c r="BJ111" s="36" t="n">
        <f aca="false">BJ47+BJ49+BJ50+BJ51+BJ52+BJ53+BJ55+BJ56+BJ57+BJ58-BJ59</f>
        <v>0</v>
      </c>
      <c r="BK111" s="36" t="n">
        <f aca="false">BK47+BK49+BK50+BK51+BK52+BK53+BK55+BK56+BK57+BK58-BK59</f>
        <v>0</v>
      </c>
      <c r="BL111" s="36" t="n">
        <f aca="false">BL47+BL49+BL50+BL51+BL52+BL53+BL55+BL56+BL57+BL58-BL59</f>
        <v>0</v>
      </c>
      <c r="BM111" s="36" t="n">
        <f aca="false">BM47+BM49+BM50+BM51+BM52+BM53+BM55+BM56+BM57+BM58-BM59</f>
        <v>0</v>
      </c>
      <c r="BN111" s="36" t="n">
        <f aca="false">BN47+BN49+BN50+BN51+BN52+BN53+BN55+BN56+BN57+BN58-BN59</f>
        <v>0</v>
      </c>
      <c r="BO111" s="36" t="n">
        <f aca="false">BO47+BO49+BO50+BO51+BO52+BO53+BO55+BO56+BO57+BO58-BO59</f>
        <v>0</v>
      </c>
      <c r="BP111" s="36" t="n">
        <f aca="false">BP47+BP49+BP50+BP51+BP52+BP53+BP55+BP56+BP57+BP58-BP59</f>
        <v>0</v>
      </c>
      <c r="BQ111" s="36" t="n">
        <f aca="false">BQ47+BQ49+BQ50+BQ51+BQ52+BQ53+BQ55+BQ56+BQ57+BQ58-BQ59</f>
        <v>0</v>
      </c>
      <c r="BR111" s="36" t="n">
        <f aca="false">BR47+BR49+BR50+BR51+BR52+BR53+BR55+BR56+BR57+BR58-BR59</f>
        <v>0</v>
      </c>
      <c r="BS111" s="36" t="n">
        <f aca="false">BS47+BS49+BS50+BS51+BS52+BS53+BS55+BS56+BS57+BS58-BS59</f>
        <v>0</v>
      </c>
      <c r="BT111" s="36" t="n">
        <f aca="false">BT47+BT49+BT50+BT51+BT52+BT53+BT55+BT56+BT57+BT58-BT59</f>
        <v>0</v>
      </c>
      <c r="BU111" s="36" t="n">
        <f aca="false">BU47+BU49+BU50+BU51+BU52+BU53+BU55+BU56+BU57+BU58-BU59</f>
        <v>0</v>
      </c>
      <c r="BV111" s="36" t="n">
        <f aca="false">BV47+BV49+BV50+BV51+BV52+BV53+BV55+BV56+BV57+BV58-BV59</f>
        <v>0</v>
      </c>
      <c r="BW111" s="36" t="n">
        <f aca="false">BW47+BW49+BW50+BW51+BW52+BW53+BW55+BW56+BW57+BW58-BW59</f>
        <v>0</v>
      </c>
      <c r="BX111" s="36" t="n">
        <f aca="false">BX47+BX49+BX50+BX51+BX52+BX53+BX55+BX56+BX57+BX58-BX59</f>
        <v>0</v>
      </c>
      <c r="BY111" s="36" t="n">
        <f aca="false">BY47+BY49+BY50+BY51+BY52+BY53+BY55+BY56+BY57+BY58-BY59</f>
        <v>0</v>
      </c>
      <c r="BZ111" s="36" t="n">
        <f aca="false">BZ47+BZ49+BZ50+BZ51+BZ52+BZ53+BZ55+BZ56+BZ57+BZ58-BZ59</f>
        <v>0</v>
      </c>
      <c r="CA111" s="35"/>
      <c r="CB111" s="35"/>
      <c r="CC111" s="35"/>
      <c r="CD111" s="35"/>
      <c r="CE111" s="35"/>
      <c r="CF111" s="35"/>
    </row>
    <row r="112" s="37" customFormat="true" ht="15" hidden="false" customHeight="true" outlineLevel="0" collapsed="false">
      <c r="A112" s="24" t="s">
        <v>2297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 t="s">
        <v>2298</v>
      </c>
      <c r="P112" s="24"/>
      <c r="Q112" s="24"/>
      <c r="R112" s="24"/>
      <c r="S112" s="24"/>
      <c r="T112" s="24"/>
      <c r="U112" s="24" t="n">
        <v>19</v>
      </c>
      <c r="V112" s="24" t="s">
        <v>1215</v>
      </c>
      <c r="W112" s="24" t="s">
        <v>781</v>
      </c>
      <c r="X112" s="24" t="s">
        <v>162</v>
      </c>
      <c r="Y112" s="24"/>
      <c r="Z112" s="24" t="s">
        <v>1216</v>
      </c>
      <c r="AA112" s="24" t="s">
        <v>2202</v>
      </c>
      <c r="AB112" s="36" t="n">
        <f aca="false">AB62+AB64+AB65+AB66+AB67+AB68+AB70+AB71+AB72+AB73-AB74</f>
        <v>0</v>
      </c>
      <c r="AC112" s="36" t="n">
        <f aca="false">AC62+AC64+AC65+AC66+AC67+AC68+AC70+AC71+AC72+AC73-AC74</f>
        <v>0</v>
      </c>
      <c r="AD112" s="36" t="n">
        <f aca="false">AD62+AD64+AD65+AD66+AD67+AD68+AD70+AD71+AD72+AD73-AD74</f>
        <v>0</v>
      </c>
      <c r="AE112" s="36" t="n">
        <f aca="false">AE62+AE64+AE65+AE66+AE67+AE68+AE70+AE71+AE72+AE73-AE74</f>
        <v>0</v>
      </c>
      <c r="AF112" s="36" t="n">
        <f aca="false">AF62+AF64+AF65+AF66+AF67+AF68+AF70+AF71+AF72+AF73-AF74</f>
        <v>0</v>
      </c>
      <c r="AG112" s="36" t="n">
        <f aca="false">AG62+AG64+AG65+AG66+AG67+AG68+AG70+AG71+AG72+AG73-AG74</f>
        <v>0</v>
      </c>
      <c r="AH112" s="36" t="n">
        <f aca="false">AH62+AH64+AH65+AH66+AH67+AH68+AH70+AH71+AH72+AH73-AH74</f>
        <v>0</v>
      </c>
      <c r="AI112" s="36" t="n">
        <f aca="false">AI62+AI64+AI65+AI66+AI67+AI68+AI70+AI71+AI72+AI73-AI74</f>
        <v>0</v>
      </c>
      <c r="AJ112" s="36" t="n">
        <f aca="false">AJ62+AJ64+AJ65+AJ66+AJ67+AJ68+AJ70+AJ71+AJ72+AJ73-AJ74</f>
        <v>0</v>
      </c>
      <c r="AK112" s="36" t="n">
        <f aca="false">AK62+AK64+AK65+AK66+AK67+AK68+AK70+AK71+AK72+AK73-AK74</f>
        <v>0</v>
      </c>
      <c r="AL112" s="36" t="n">
        <f aca="false">AL62+AL64+AL65+AL66+AL67+AL68+AL70+AL71+AL72+AL73-AL74</f>
        <v>0</v>
      </c>
      <c r="AM112" s="36" t="n">
        <f aca="false">AM62+AM64+AM65+AM66+AM67+AM68+AM70+AM71+AM72+AM73-AM74</f>
        <v>0</v>
      </c>
      <c r="AN112" s="36" t="n">
        <f aca="false">AN62+AN64+AN65+AN66+AN67+AN68+AN70+AN71+AN72+AN73-AN74</f>
        <v>0</v>
      </c>
      <c r="AO112" s="36" t="n">
        <f aca="false">AO62+AO64+AO65+AO66+AO67+AO68+AO70+AO71+AO72+AO73-AO74</f>
        <v>0</v>
      </c>
      <c r="AP112" s="36" t="n">
        <f aca="false">AP62+AP64+AP65+AP66+AP67+AP68+AP70+AP71+AP72+AP73-AP74</f>
        <v>0</v>
      </c>
      <c r="AQ112" s="36" t="n">
        <f aca="false">AQ62+AQ64+AQ65+AQ66+AQ67+AQ68+AQ70+AQ71+AQ72+AQ73-AQ74</f>
        <v>0</v>
      </c>
      <c r="AR112" s="36" t="n">
        <f aca="false">AR62+AR64+AR65+AR66+AR67+AR68+AR70+AR71+AR72+AR73-AR74</f>
        <v>0</v>
      </c>
      <c r="AS112" s="36" t="n">
        <f aca="false">AS62+AS64+AS65+AS66+AS67+AS68+AS70+AS71+AS72+AS73-AS74</f>
        <v>0</v>
      </c>
      <c r="AT112" s="36" t="n">
        <f aca="false">AT62+AT64+AT65+AT66+AT67+AT68+AT70+AT71+AT72+AT73-AT74</f>
        <v>0</v>
      </c>
      <c r="AU112" s="36" t="n">
        <f aca="false">AU62+AU64+AU65+AU66+AU67+AU68+AU70+AU71+AU72+AU73-AU74</f>
        <v>0</v>
      </c>
      <c r="AV112" s="36" t="n">
        <f aca="false">AV62+AV64+AV65+AV66+AV67+AV68+AV70+AV71+AV72+AV73-AV74</f>
        <v>0</v>
      </c>
      <c r="AW112" s="36" t="n">
        <f aca="false">AW62+AW64+AW65+AW66+AW67+AW68+AW70+AW71+AW72+AW73-AW74</f>
        <v>0</v>
      </c>
      <c r="AX112" s="36" t="n">
        <f aca="false">AX62+AX64+AX65+AX66+AX67+AX68+AX70+AX71+AX72+AX73-AX74</f>
        <v>0</v>
      </c>
      <c r="AY112" s="36" t="n">
        <f aca="false">AY62+AY64+AY65+AY66+AY67+AY68+AY70+AY71+AY72+AY73-AY74</f>
        <v>0</v>
      </c>
      <c r="AZ112" s="36" t="n">
        <f aca="false">AZ62+AZ64+AZ65+AZ66+AZ67+AZ68+AZ70+AZ71+AZ72+AZ73-AZ74</f>
        <v>0</v>
      </c>
      <c r="BA112" s="36" t="n">
        <f aca="false">BA62+BA64+BA65+BA66+BA67+BA68+BA70+BA71+BA72+BA73-BA74</f>
        <v>0</v>
      </c>
      <c r="BB112" s="36" t="n">
        <f aca="false">BB62+BB64+BB65+BB66+BB67+BB68+BB70+BB71+BB72+BB73-BB74</f>
        <v>0</v>
      </c>
      <c r="BC112" s="36" t="n">
        <f aca="false">BC62+BC64+BC65+BC66+BC67+BC68+BC70+BC71+BC72+BC73-BC74</f>
        <v>0</v>
      </c>
      <c r="BD112" s="36" t="n">
        <f aca="false">BD62+BD64+BD65+BD66+BD67+BD68+BD70+BD71+BD72+BD73-BD74</f>
        <v>0</v>
      </c>
      <c r="BE112" s="36" t="n">
        <f aca="false">BE62+BE64+BE65+BE66+BE67+BE68+BE70+BE71+BE72+BE73-BE74</f>
        <v>0</v>
      </c>
      <c r="BF112" s="36" t="n">
        <f aca="false">BF62+BF64+BF65+BF66+BF67+BF68+BF70+BF71+BF72+BF73-BF74</f>
        <v>0</v>
      </c>
      <c r="BG112" s="36" t="n">
        <f aca="false">BG62+BG64+BG65+BG66+BG67+BG68+BG70+BG71+BG72+BG73-BG74</f>
        <v>0</v>
      </c>
      <c r="BH112" s="36" t="n">
        <f aca="false">BH62+BH64+BH65+BH66+BH67+BH68+BH70+BH71+BH72+BH73-BH74</f>
        <v>0</v>
      </c>
      <c r="BI112" s="36" t="n">
        <f aca="false">BI62+BI64+BI65+BI66+BI67+BI68+BI70+BI71+BI72+BI73-BI74</f>
        <v>0</v>
      </c>
      <c r="BJ112" s="36" t="n">
        <f aca="false">BJ62+BJ64+BJ65+BJ66+BJ67+BJ68+BJ70+BJ71+BJ72+BJ73-BJ74</f>
        <v>0</v>
      </c>
      <c r="BK112" s="36" t="n">
        <f aca="false">BK62+BK64+BK65+BK66+BK67+BK68+BK70+BK71+BK72+BK73-BK74</f>
        <v>0</v>
      </c>
      <c r="BL112" s="36" t="n">
        <f aca="false">BL62+BL64+BL65+BL66+BL67+BL68+BL70+BL71+BL72+BL73-BL74</f>
        <v>0</v>
      </c>
      <c r="BM112" s="36" t="n">
        <f aca="false">BM62+BM64+BM65+BM66+BM67+BM68+BM70+BM71+BM72+BM73-BM74</f>
        <v>0</v>
      </c>
      <c r="BN112" s="36" t="n">
        <f aca="false">BN62+BN64+BN65+BN66+BN67+BN68+BN70+BN71+BN72+BN73-BN74</f>
        <v>0</v>
      </c>
      <c r="BO112" s="36" t="n">
        <f aca="false">BO62+BO64+BO65+BO66+BO67+BO68+BO70+BO71+BO72+BO73-BO74</f>
        <v>0</v>
      </c>
      <c r="BP112" s="36" t="n">
        <f aca="false">BP62+BP64+BP65+BP66+BP67+BP68+BP70+BP71+BP72+BP73-BP74</f>
        <v>0</v>
      </c>
      <c r="BQ112" s="36" t="n">
        <f aca="false">BQ62+BQ64+BQ65+BQ66+BQ67+BQ68+BQ70+BQ71+BQ72+BQ73-BQ74</f>
        <v>0</v>
      </c>
      <c r="BR112" s="36" t="n">
        <f aca="false">BR62+BR64+BR65+BR66+BR67+BR68+BR70+BR71+BR72+BR73-BR74</f>
        <v>0</v>
      </c>
      <c r="BS112" s="36" t="n">
        <f aca="false">BS62+BS64+BS65+BS66+BS67+BS68+BS70+BS71+BS72+BS73-BS74</f>
        <v>0</v>
      </c>
      <c r="BT112" s="36" t="n">
        <f aca="false">BT62+BT64+BT65+BT66+BT67+BT68+BT70+BT71+BT72+BT73-BT74</f>
        <v>0</v>
      </c>
      <c r="BU112" s="36" t="n">
        <f aca="false">BU62+BU64+BU65+BU66+BU67+BU68+BU70+BU71+BU72+BU73-BU74</f>
        <v>0</v>
      </c>
      <c r="BV112" s="36" t="n">
        <f aca="false">BV62+BV64+BV65+BV66+BV67+BV68+BV70+BV71+BV72+BV73-BV74</f>
        <v>0</v>
      </c>
      <c r="BW112" s="36" t="n">
        <f aca="false">BW62+BW64+BW65+BW66+BW67+BW68+BW70+BW71+BW72+BW73-BW74</f>
        <v>0</v>
      </c>
      <c r="BX112" s="36" t="n">
        <f aca="false">BX62+BX64+BX65+BX66+BX67+BX68+BX70+BX71+BX72+BX73-BX74</f>
        <v>0</v>
      </c>
      <c r="BY112" s="36" t="n">
        <f aca="false">BY62+BY64+BY65+BY66+BY67+BY68+BY70+BY71+BY72+BY73-BY74</f>
        <v>0</v>
      </c>
      <c r="BZ112" s="36" t="n">
        <f aca="false">BZ62+BZ64+BZ65+BZ66+BZ67+BZ68+BZ70+BZ71+BZ72+BZ73-BZ74</f>
        <v>0</v>
      </c>
      <c r="CA112" s="36" t="n">
        <f aca="false">CA62+CA64+CA65+CA66+CA67+CA68+CA70+CA71+CA72+CA73-CA74</f>
        <v>0</v>
      </c>
      <c r="CB112" s="36" t="n">
        <f aca="false">CB62+CB64+CB65+CB66+CB67+CB68+CB70+CB71+CB72+CB73-CB74</f>
        <v>0</v>
      </c>
      <c r="CC112" s="36" t="n">
        <f aca="false">CC62+CC64+CC65+CC66+CC67+CC68+CC70+CC71+CC72+CC73-CC74</f>
        <v>0</v>
      </c>
      <c r="CD112" s="35"/>
      <c r="CE112" s="35"/>
      <c r="CF112" s="35"/>
    </row>
    <row r="113" s="37" customFormat="true" ht="15" hidden="false" customHeight="true" outlineLevel="0" collapsed="false">
      <c r="A113" s="24" t="s">
        <v>2299</v>
      </c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 t="s">
        <v>2300</v>
      </c>
      <c r="P113" s="24"/>
      <c r="Q113" s="24"/>
      <c r="R113" s="24"/>
      <c r="S113" s="24"/>
      <c r="T113" s="24"/>
      <c r="U113" s="24" t="n">
        <v>19</v>
      </c>
      <c r="V113" s="24" t="s">
        <v>1215</v>
      </c>
      <c r="W113" s="24" t="s">
        <v>781</v>
      </c>
      <c r="X113" s="24" t="s">
        <v>162</v>
      </c>
      <c r="Y113" s="24"/>
      <c r="Z113" s="24" t="s">
        <v>1216</v>
      </c>
      <c r="AA113" s="24" t="s">
        <v>2202</v>
      </c>
      <c r="AB113" s="36" t="n">
        <f aca="false">ROUND(AB59/AB75-AB74,2)</f>
        <v>-0</v>
      </c>
      <c r="AC113" s="36" t="n">
        <f aca="false">ROUND(AC59/AC75-AC74,2)</f>
        <v>0</v>
      </c>
      <c r="AD113" s="36" t="n">
        <f aca="false">ROUND(AD59/AD75-AD74,2)</f>
        <v>0</v>
      </c>
      <c r="AE113" s="36" t="n">
        <f aca="false">ROUND(AE59/AE75-AE74,2)</f>
        <v>0</v>
      </c>
      <c r="AF113" s="36" t="n">
        <f aca="false">ROUND(AF59/AF75-AF74,2)</f>
        <v>0</v>
      </c>
      <c r="AG113" s="36" t="n">
        <f aca="false">ROUND(AG59/AG75-AG74,2)</f>
        <v>0</v>
      </c>
      <c r="AH113" s="36" t="n">
        <f aca="false">ROUND(AH59/AH75-AH74,2)</f>
        <v>0</v>
      </c>
      <c r="AI113" s="36" t="n">
        <f aca="false">ROUND(AI59/AI75-AI74,2)</f>
        <v>-0</v>
      </c>
      <c r="AJ113" s="36" t="n">
        <f aca="false">ROUND(AJ59/AJ75-AJ74,2)</f>
        <v>-0</v>
      </c>
      <c r="AK113" s="36" t="n">
        <f aca="false">ROUND(AK59/AK75-AK74,2)</f>
        <v>-0</v>
      </c>
      <c r="AL113" s="36" t="n">
        <f aca="false">ROUND(AL59/AL75-AL74,2)</f>
        <v>0</v>
      </c>
      <c r="AM113" s="36" t="n">
        <f aca="false">ROUND(AM59/AM75-AM74,2)</f>
        <v>0</v>
      </c>
      <c r="AN113" s="36" t="n">
        <f aca="false">ROUND(AN59/AN75-AN74,2)</f>
        <v>0</v>
      </c>
      <c r="AO113" s="36" t="n">
        <f aca="false">ROUND(AO59/AO75-AO74,2)</f>
        <v>-0</v>
      </c>
      <c r="AP113" s="36" t="n">
        <f aca="false">ROUND(AP59/AP75-AP74,2)</f>
        <v>-0</v>
      </c>
      <c r="AQ113" s="36" t="n">
        <f aca="false">ROUND(AQ59/AQ75-AQ74,2)</f>
        <v>0</v>
      </c>
      <c r="AR113" s="36" t="n">
        <f aca="false">ROUND(AR59/AR75-AR74,2)</f>
        <v>-0</v>
      </c>
      <c r="AS113" s="36" t="n">
        <f aca="false">ROUND(AS59/AS75-AS74,2)</f>
        <v>0</v>
      </c>
      <c r="AT113" s="36" t="n">
        <f aca="false">ROUND(AT59/AT75-AT74,2)</f>
        <v>-0</v>
      </c>
      <c r="AU113" s="36" t="n">
        <f aca="false">ROUND(AU59/AU75-AU74,2)</f>
        <v>0</v>
      </c>
      <c r="AV113" s="36" t="n">
        <f aca="false">ROUND(AV59/AV75-AV74,2)</f>
        <v>-0</v>
      </c>
      <c r="AW113" s="36" t="n">
        <f aca="false">ROUND(AW59/AW75-AW74,2)</f>
        <v>0</v>
      </c>
      <c r="AX113" s="36" t="n">
        <f aca="false">ROUND(AX59/AX75-AX74,2)</f>
        <v>-0</v>
      </c>
      <c r="AY113" s="36" t="n">
        <f aca="false">ROUND(AY59/AY75-AY74,2)</f>
        <v>-0</v>
      </c>
      <c r="AZ113" s="36" t="n">
        <f aca="false">ROUND(AZ59/AZ75-AZ74,2)</f>
        <v>0</v>
      </c>
      <c r="BA113" s="36" t="n">
        <f aca="false">ROUND(BA59/BA75-BA74,2)</f>
        <v>0</v>
      </c>
      <c r="BB113" s="36" t="n">
        <f aca="false">ROUND(BB59/BB75-BB74,2)</f>
        <v>-0</v>
      </c>
      <c r="BC113" s="36" t="n">
        <f aca="false">ROUND(BC59/BC75-BC74,2)</f>
        <v>-0</v>
      </c>
      <c r="BD113" s="36" t="n">
        <f aca="false">ROUND(BD59/BD75-BD74,2)</f>
        <v>0</v>
      </c>
      <c r="BE113" s="36" t="n">
        <f aca="false">ROUND(BE59/BE75-BE74,2)</f>
        <v>0</v>
      </c>
      <c r="BF113" s="36" t="n">
        <f aca="false">ROUND(BF59/BF75-BF74,2)</f>
        <v>0</v>
      </c>
      <c r="BG113" s="36" t="n">
        <f aca="false">ROUND(BG59/BG75-BG74,2)</f>
        <v>0</v>
      </c>
      <c r="BH113" s="36" t="n">
        <f aca="false">ROUND(BH59/BH75-BH74,2)</f>
        <v>0</v>
      </c>
      <c r="BI113" s="36" t="n">
        <f aca="false">ROUND(BI59/BI75-BI74,2)</f>
        <v>-0</v>
      </c>
      <c r="BJ113" s="36" t="n">
        <f aca="false">ROUND(BJ59/BJ75-BJ74,2)</f>
        <v>0</v>
      </c>
      <c r="BK113" s="36" t="n">
        <f aca="false">ROUND(BK59/BK75-BK74,2)</f>
        <v>-0</v>
      </c>
      <c r="BL113" s="36" t="n">
        <f aca="false">ROUND(BL59/BL75-BL74,2)</f>
        <v>0</v>
      </c>
      <c r="BM113" s="36" t="n">
        <f aca="false">ROUND(BM59/BM75-BM74,2)</f>
        <v>-0</v>
      </c>
      <c r="BN113" s="36" t="n">
        <f aca="false">ROUND(BN59/BN75-BN74,2)</f>
        <v>0</v>
      </c>
      <c r="BO113" s="36" t="n">
        <f aca="false">ROUND(BO59/BO75-BO74,2)</f>
        <v>0</v>
      </c>
      <c r="BP113" s="36" t="n">
        <f aca="false">ROUND(BP59/BP75-BP74,2)</f>
        <v>0</v>
      </c>
      <c r="BQ113" s="36" t="n">
        <f aca="false">ROUND(BQ59/BQ75-BQ74,2)</f>
        <v>0</v>
      </c>
      <c r="BR113" s="36" t="n">
        <f aca="false">ROUND(BR59/BR75-BR74,2)</f>
        <v>-0</v>
      </c>
      <c r="BS113" s="36" t="n">
        <f aca="false">ROUND(BS59/BS75-BS74,2)</f>
        <v>0</v>
      </c>
      <c r="BT113" s="36" t="n">
        <f aca="false">ROUND(BT59/BT75-BT74,2)</f>
        <v>0</v>
      </c>
      <c r="BU113" s="36" t="n">
        <f aca="false">ROUND(BU59/BU75-BU74,2)</f>
        <v>0</v>
      </c>
      <c r="BV113" s="36" t="n">
        <f aca="false">ROUND(BV59/BV75-BV74,2)</f>
        <v>0</v>
      </c>
      <c r="BW113" s="36" t="e">
        <f aca="false">ROUND(BW59/BW75-BW74,2)</f>
        <v>#DIV/0!</v>
      </c>
      <c r="BX113" s="36" t="e">
        <f aca="false">ROUND(BX59/BX75-BX74,2)</f>
        <v>#DIV/0!</v>
      </c>
      <c r="BY113" s="36" t="e">
        <f aca="false">ROUND(BY59/BY75-BY74,2)</f>
        <v>#DIV/0!</v>
      </c>
      <c r="BZ113" s="36" t="e">
        <f aca="false">ROUND(BZ59/BZ75-BZ74,2)</f>
        <v>#DIV/0!</v>
      </c>
      <c r="CA113" s="35"/>
      <c r="CB113" s="35"/>
      <c r="CC113" s="35"/>
      <c r="CD113" s="35"/>
      <c r="CE113" s="35"/>
      <c r="CF113" s="35"/>
    </row>
    <row r="114" s="37" customFormat="true" ht="15" hidden="false" customHeight="true" outlineLevel="0" collapsed="false">
      <c r="A114" s="24" t="s">
        <v>2301</v>
      </c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 t="s">
        <v>2302</v>
      </c>
      <c r="P114" s="24"/>
      <c r="Q114" s="24"/>
      <c r="R114" s="24"/>
      <c r="S114" s="24"/>
      <c r="T114" s="24"/>
      <c r="U114" s="24" t="n">
        <v>19</v>
      </c>
      <c r="V114" s="24" t="s">
        <v>1215</v>
      </c>
      <c r="W114" s="24" t="s">
        <v>781</v>
      </c>
      <c r="X114" s="24" t="s">
        <v>162</v>
      </c>
      <c r="Y114" s="24"/>
      <c r="Z114" s="24" t="s">
        <v>1216</v>
      </c>
      <c r="AA114" s="24" t="s">
        <v>2228</v>
      </c>
      <c r="AB114" s="36" t="n">
        <f aca="false">ROUND(AB83/AB85-AB84,2)</f>
        <v>0</v>
      </c>
      <c r="AC114" s="36" t="n">
        <f aca="false">ROUND(AC83/AC85-AC84,2)</f>
        <v>-0</v>
      </c>
      <c r="AD114" s="36" t="n">
        <f aca="false">ROUND(AD83/AD85-AD84,2)</f>
        <v>-0</v>
      </c>
      <c r="AE114" s="36" t="n">
        <f aca="false">ROUND(AE83/AE85-AE84,2)</f>
        <v>-0</v>
      </c>
      <c r="AF114" s="36" t="n">
        <f aca="false">ROUND(AF83/AF85-AF84,2)</f>
        <v>-0</v>
      </c>
      <c r="AG114" s="36" t="n">
        <f aca="false">ROUND(AG83/AG85-AG84,2)</f>
        <v>-0</v>
      </c>
      <c r="AH114" s="36" t="n">
        <f aca="false">ROUND(AH83/AH85-AH84,2)</f>
        <v>0</v>
      </c>
      <c r="AI114" s="36" t="n">
        <f aca="false">ROUND(AI83/AI85-AI84,2)</f>
        <v>0</v>
      </c>
      <c r="AJ114" s="36" t="n">
        <f aca="false">ROUND(AJ83/AJ85-AJ84,2)</f>
        <v>0</v>
      </c>
      <c r="AK114" s="36" t="n">
        <f aca="false">ROUND(AK83/AK85-AK84,2)</f>
        <v>-0</v>
      </c>
      <c r="AL114" s="36" t="n">
        <f aca="false">ROUND(AL83/AL85-AL84,2)</f>
        <v>-0</v>
      </c>
      <c r="AM114" s="36" t="n">
        <f aca="false">ROUND(AM83/AM85-AM84,2)</f>
        <v>0</v>
      </c>
      <c r="AN114" s="36" t="n">
        <f aca="false">ROUND(AN83/AN85-AN84,2)</f>
        <v>-0</v>
      </c>
      <c r="AO114" s="36" t="n">
        <f aca="false">ROUND(AO83/AO85-AO84,2)</f>
        <v>0</v>
      </c>
      <c r="AP114" s="36" t="n">
        <f aca="false">ROUND(AP83/AP85-AP84,2)</f>
        <v>-0</v>
      </c>
      <c r="AQ114" s="36" t="n">
        <f aca="false">ROUND(AQ83/AQ85-AQ84,2)</f>
        <v>0</v>
      </c>
      <c r="AR114" s="36" t="n">
        <f aca="false">ROUND(AR83/AR85-AR84,2)</f>
        <v>-0</v>
      </c>
      <c r="AS114" s="36" t="n">
        <f aca="false">ROUND(AS83/AS85-AS84,2)</f>
        <v>0</v>
      </c>
      <c r="AT114" s="36" t="n">
        <f aca="false">ROUND(AT83/AT85-AT84,2)</f>
        <v>0</v>
      </c>
      <c r="AU114" s="36" t="n">
        <f aca="false">ROUND(AU83/AU85-AU84,2)</f>
        <v>0</v>
      </c>
      <c r="AV114" s="36" t="n">
        <f aca="false">ROUND(AV83/AV85-AV84,2)</f>
        <v>0</v>
      </c>
      <c r="AW114" s="36" t="n">
        <f aca="false">ROUND(AW83/AW85-AW84,2)</f>
        <v>-0</v>
      </c>
      <c r="AX114" s="36" t="n">
        <f aca="false">ROUND(AX83/AX85-AX84,2)</f>
        <v>-0</v>
      </c>
      <c r="AY114" s="36" t="n">
        <f aca="false">ROUND(AY83/AY85-AY84,2)</f>
        <v>-0</v>
      </c>
      <c r="AZ114" s="36" t="n">
        <f aca="false">ROUND(AZ83/AZ85-AZ84,2)</f>
        <v>0</v>
      </c>
      <c r="BA114" s="36" t="n">
        <f aca="false">ROUND(BA83/BA85-BA84,2)</f>
        <v>-0</v>
      </c>
      <c r="BB114" s="36" t="n">
        <f aca="false">ROUND(BB83/BB85-BB84,2)</f>
        <v>0</v>
      </c>
      <c r="BC114" s="36" t="n">
        <f aca="false">ROUND(BC83/BC85-BC84,2)</f>
        <v>0</v>
      </c>
      <c r="BD114" s="36" t="n">
        <f aca="false">ROUND(BD83/BD85-BD84,2)</f>
        <v>0</v>
      </c>
      <c r="BE114" s="36" t="n">
        <f aca="false">ROUND(BE83/BE85-BE84,2)</f>
        <v>-0</v>
      </c>
      <c r="BF114" s="36" t="n">
        <f aca="false">ROUND(BF83/BF85-BF84,2)</f>
        <v>-0</v>
      </c>
      <c r="BG114" s="36" t="n">
        <f aca="false">ROUND(BG83/BG85-BG84,2)</f>
        <v>0</v>
      </c>
      <c r="BH114" s="36" t="n">
        <f aca="false">ROUND(BH83/BH85-BH84,2)</f>
        <v>0</v>
      </c>
      <c r="BI114" s="36" t="n">
        <f aca="false">ROUND(BI83/BI85-BI84,2)</f>
        <v>-0</v>
      </c>
      <c r="BJ114" s="36" t="n">
        <f aca="false">ROUND(BJ83/BJ85-BJ84,2)</f>
        <v>-0</v>
      </c>
      <c r="BK114" s="36" t="n">
        <f aca="false">ROUND(BK83/BK85-BK84,2)</f>
        <v>-0</v>
      </c>
      <c r="BL114" s="36" t="n">
        <f aca="false">ROUND(BL83/BL85-BL84,2)</f>
        <v>-0</v>
      </c>
      <c r="BM114" s="36" t="n">
        <f aca="false">ROUND(BM83/BM85-BM84,2)</f>
        <v>-0</v>
      </c>
      <c r="BN114" s="36" t="n">
        <f aca="false">ROUND(BN83/BN85-BN84,2)</f>
        <v>0</v>
      </c>
      <c r="BO114" s="36" t="n">
        <f aca="false">ROUND(BO83/BO85-BO84,2)</f>
        <v>-0</v>
      </c>
      <c r="BP114" s="36" t="n">
        <f aca="false">ROUND(BP83/BP85-BP84,2)</f>
        <v>-0</v>
      </c>
      <c r="BQ114" s="36" t="n">
        <f aca="false">ROUND(BQ83/BQ85-BQ84,2)</f>
        <v>0</v>
      </c>
      <c r="BR114" s="36" t="n">
        <f aca="false">ROUND(BR83/BR85-BR84,2)</f>
        <v>0</v>
      </c>
      <c r="BS114" s="36" t="n">
        <f aca="false">ROUND(BS83/BS85-BS84,2)</f>
        <v>0</v>
      </c>
      <c r="BT114" s="36" t="n">
        <f aca="false">ROUND(BT83/BT85-BT84,2)</f>
        <v>0</v>
      </c>
      <c r="BU114" s="36" t="n">
        <f aca="false">ROUND(BU83/BU85-BU84,2)</f>
        <v>0</v>
      </c>
      <c r="BV114" s="36" t="n">
        <f aca="false">ROUND(BV83/BV85-BV84,2)</f>
        <v>-0</v>
      </c>
      <c r="BW114" s="36" t="e">
        <f aca="false">ROUND(BW83/BW85-BW84,2)</f>
        <v>#DIV/0!</v>
      </c>
      <c r="BX114" s="36" t="e">
        <f aca="false">ROUND(BX83/BX85-BX84,2)</f>
        <v>#DIV/0!</v>
      </c>
      <c r="BY114" s="36" t="e">
        <f aca="false">ROUND(BY83/BY85-BY84,2)</f>
        <v>#DIV/0!</v>
      </c>
      <c r="BZ114" s="36" t="e">
        <f aca="false">ROUND(BZ83/BZ85-BZ84,2)</f>
        <v>#DIV/0!</v>
      </c>
      <c r="CA114" s="35"/>
      <c r="CB114" s="35"/>
      <c r="CC114" s="35"/>
      <c r="CD114" s="35"/>
      <c r="CE114" s="35"/>
      <c r="CF114" s="35"/>
    </row>
    <row r="115" s="83" customFormat="true" ht="15" hidden="false" customHeight="true" outlineLevel="0" collapsed="false">
      <c r="A115" s="80" t="s">
        <v>2303</v>
      </c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 t="s">
        <v>2304</v>
      </c>
      <c r="P115" s="80"/>
      <c r="Q115" s="80"/>
      <c r="R115" s="80"/>
      <c r="S115" s="80"/>
      <c r="T115" s="80"/>
      <c r="U115" s="80" t="n">
        <v>19</v>
      </c>
      <c r="V115" s="80" t="s">
        <v>160</v>
      </c>
      <c r="W115" s="80" t="s">
        <v>781</v>
      </c>
      <c r="X115" s="80" t="s">
        <v>162</v>
      </c>
      <c r="Y115" s="80"/>
      <c r="Z115" s="80" t="s">
        <v>746</v>
      </c>
      <c r="AA115" s="81" t="s">
        <v>2305</v>
      </c>
      <c r="AB115" s="82" t="n">
        <f aca="false">AB99+AB101+AB102+AB103-AB104</f>
        <v>0</v>
      </c>
      <c r="AC115" s="82" t="n">
        <f aca="false">AC99+AC101+AC102+AC103-AC104</f>
        <v>0</v>
      </c>
      <c r="AD115" s="82" t="n">
        <f aca="false">AD99+AD101+AD102+AD103-AD104</f>
        <v>0</v>
      </c>
      <c r="AE115" s="82" t="n">
        <f aca="false">AE99+AE101+AE102+AE103-AE104</f>
        <v>0</v>
      </c>
      <c r="AF115" s="82" t="n">
        <f aca="false">AF99+AF101+AF102+AF103-AF104</f>
        <v>0</v>
      </c>
      <c r="AG115" s="82" t="n">
        <f aca="false">AG99+AG101+AG102+AG103-AG104</f>
        <v>0</v>
      </c>
      <c r="AH115" s="82" t="n">
        <f aca="false">AH99+AH101+AH102+AH103-AH104</f>
        <v>0</v>
      </c>
      <c r="AI115" s="82" t="n">
        <f aca="false">AI99+AI101+AI102+AI103-AI104</f>
        <v>0</v>
      </c>
      <c r="AJ115" s="82" t="n">
        <f aca="false">AJ99+AJ101+AJ102+AJ103-AJ104</f>
        <v>0</v>
      </c>
      <c r="AK115" s="82" t="n">
        <f aca="false">AK99+AK101+AK102+AK103-AK104</f>
        <v>0</v>
      </c>
      <c r="AL115" s="82" t="n">
        <f aca="false">AL99+AL101+AL102+AL103-AL104</f>
        <v>0</v>
      </c>
      <c r="AM115" s="82" t="n">
        <f aca="false">AM99+AM101+AM102+AM103-AM104</f>
        <v>0</v>
      </c>
      <c r="AN115" s="82" t="n">
        <f aca="false">AN99+AN101+AN102+AN103-AN104</f>
        <v>0</v>
      </c>
      <c r="AO115" s="82" t="n">
        <f aca="false">AO99+AO101+AO102+AO103-AO104</f>
        <v>0</v>
      </c>
      <c r="AP115" s="82" t="n">
        <f aca="false">AP99+AP101+AP102+AP103-AP104</f>
        <v>0</v>
      </c>
      <c r="AQ115" s="82" t="n">
        <f aca="false">AQ99+AQ101+AQ102+AQ103-AQ104</f>
        <v>0</v>
      </c>
      <c r="AR115" s="82" t="n">
        <f aca="false">AR99+AR101+AR102+AR103-AR104</f>
        <v>0</v>
      </c>
      <c r="AS115" s="82" t="n">
        <f aca="false">AS99+AS101+AS102+AS103-AS104</f>
        <v>0</v>
      </c>
      <c r="AT115" s="82" t="n">
        <f aca="false">AT99+AT101+AT102+AT103-AT104</f>
        <v>0</v>
      </c>
      <c r="AU115" s="82" t="n">
        <f aca="false">AU99+AU101+AU102+AU103-AU104</f>
        <v>0</v>
      </c>
      <c r="AV115" s="82" t="n">
        <f aca="false">AV99+AV101+AV102+AV103-AV104</f>
        <v>0</v>
      </c>
      <c r="AW115" s="82" t="n">
        <f aca="false">AW99+AW101+AW102+AW103-AW104</f>
        <v>0</v>
      </c>
      <c r="AX115" s="82" t="n">
        <f aca="false">AX99+AX101+AX102+AX103-AX104</f>
        <v>0</v>
      </c>
      <c r="AY115" s="82" t="n">
        <f aca="false">AY99+AY101+AY102+AY103-AY104</f>
        <v>0</v>
      </c>
      <c r="AZ115" s="82" t="n">
        <f aca="false">AZ99+AZ101+AZ102+AZ103-AZ104</f>
        <v>0</v>
      </c>
      <c r="BA115" s="82" t="n">
        <f aca="false">BA99+BA101+BA102+BA103-BA104</f>
        <v>0</v>
      </c>
      <c r="BB115" s="82" t="n">
        <f aca="false">BB99+BB101+BB102+BB103-BB104</f>
        <v>-0.00199999999995271</v>
      </c>
      <c r="BC115" s="82" t="n">
        <f aca="false">BC99+BC101+BC102+BC103-BC104</f>
        <v>0</v>
      </c>
      <c r="BD115" s="82" t="n">
        <f aca="false">BD99+BD101+BD102+BD103-BD104</f>
        <v>0</v>
      </c>
      <c r="BE115" s="82" t="n">
        <f aca="false">BE99+BE101+BE102+BE103-BE104</f>
        <v>0</v>
      </c>
      <c r="BF115" s="82" t="n">
        <f aca="false">BF99+BF101+BF102+BF103-BF104</f>
        <v>0</v>
      </c>
      <c r="BG115" s="82" t="n">
        <f aca="false">BG99+BG101+BG102+BG103-BG104</f>
        <v>0</v>
      </c>
      <c r="BH115" s="82" t="n">
        <f aca="false">BH99+BH101+BH102+BH103-BH104</f>
        <v>0</v>
      </c>
      <c r="BI115" s="82" t="n">
        <f aca="false">BI99+BI101+BI102+BI103-BI104</f>
        <v>0</v>
      </c>
      <c r="BJ115" s="82" t="n">
        <f aca="false">BJ99+BJ101+BJ102+BJ103-BJ104</f>
        <v>0</v>
      </c>
      <c r="BK115" s="82" t="n">
        <f aca="false">BK99+BK101+BK102+BK103-BK104</f>
        <v>0</v>
      </c>
      <c r="BL115" s="82" t="n">
        <f aca="false">BL99+BL101+BL102+BL103-BL104</f>
        <v>0</v>
      </c>
      <c r="BM115" s="82" t="n">
        <f aca="false">BM99+BM101+BM102+BM103-BM104</f>
        <v>0</v>
      </c>
      <c r="BN115" s="82" t="n">
        <f aca="false">BN99+BN101+BN102+BN103-BN104</f>
        <v>0</v>
      </c>
      <c r="BO115" s="82" t="n">
        <f aca="false">BO99+BO101+BO102+BO103-BO104</f>
        <v>0</v>
      </c>
      <c r="BP115" s="82" t="n">
        <f aca="false">BP99+BP101+BP102+BP103-BP104</f>
        <v>0</v>
      </c>
      <c r="BQ115" s="82" t="n">
        <f aca="false">BQ99+BQ101+BQ102+BQ103-BQ104</f>
        <v>0</v>
      </c>
      <c r="BR115" s="82" t="n">
        <f aca="false">BR99+BR101+BR102+BR103-BR104</f>
        <v>0</v>
      </c>
      <c r="BS115" s="82" t="n">
        <f aca="false">BS99+BS101+BS102+BS103-BS104</f>
        <v>0</v>
      </c>
      <c r="BT115" s="82" t="n">
        <f aca="false">BT99+BT101+BT102+BT103-BT104</f>
        <v>0</v>
      </c>
      <c r="BU115" s="82" t="n">
        <f aca="false">BU99+BU101+BU102+BU103-BU104</f>
        <v>0</v>
      </c>
      <c r="BV115" s="82" t="n">
        <f aca="false">BV99+BV101+BV102+BV103-BV104</f>
        <v>0</v>
      </c>
      <c r="BW115" s="82" t="n">
        <f aca="false">BW99+BW101+BW102+BW103-BW104</f>
        <v>0</v>
      </c>
      <c r="BX115" s="82" t="n">
        <f aca="false">BX99+BX101+BX102+BX103-BX104</f>
        <v>0</v>
      </c>
      <c r="BY115" s="82" t="n">
        <f aca="false">BY99+BY101+BY102+BY103-BY104</f>
        <v>0</v>
      </c>
      <c r="BZ115" s="82" t="n">
        <f aca="false">BZ99+BZ101+BZ102+BZ103-BZ104</f>
        <v>0</v>
      </c>
      <c r="CA115" s="35"/>
      <c r="CB115" s="35"/>
      <c r="CC115" s="35"/>
      <c r="CD115" s="35"/>
      <c r="CE115" s="35"/>
      <c r="CF115" s="35"/>
    </row>
    <row r="116" customFormat="false" ht="15" hidden="false" customHeight="true" outlineLevel="0" collapsed="false">
      <c r="AA116" s="3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  <c r="AV116" s="84"/>
      <c r="AW116" s="84"/>
      <c r="AX116" s="84"/>
      <c r="AY116" s="84"/>
      <c r="AZ116" s="84"/>
      <c r="BB116" s="85"/>
      <c r="BC116" s="85"/>
      <c r="BD116" s="85"/>
      <c r="BE116" s="85"/>
      <c r="BF116" s="85"/>
      <c r="BG116" s="85"/>
      <c r="BH116" s="85"/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2"/>
      <c r="BW116" s="84"/>
      <c r="BX116" s="84"/>
      <c r="BY116" s="84"/>
      <c r="BZ116" s="84"/>
      <c r="CA116" s="84"/>
      <c r="CB116" s="84"/>
      <c r="CC116" s="84"/>
      <c r="CD116" s="84"/>
      <c r="CE116" s="84"/>
      <c r="CF116" s="84"/>
    </row>
    <row r="117" customFormat="false" ht="15" hidden="false" customHeight="true" outlineLevel="0" collapsed="false">
      <c r="AA117" s="3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84"/>
      <c r="AX117" s="84"/>
      <c r="AY117" s="84"/>
      <c r="AZ117" s="84"/>
      <c r="BB117" s="85"/>
      <c r="BC117" s="85"/>
      <c r="BD117" s="85"/>
      <c r="BE117" s="85"/>
      <c r="BF117" s="85"/>
      <c r="BG117" s="85"/>
      <c r="BH117" s="85"/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2"/>
      <c r="BW117" s="84"/>
      <c r="BX117" s="84"/>
      <c r="BY117" s="84"/>
      <c r="BZ117" s="84"/>
      <c r="CA117" s="84"/>
      <c r="CB117" s="84"/>
      <c r="CC117" s="84"/>
      <c r="CD117" s="84"/>
      <c r="CE117" s="84"/>
      <c r="CF117" s="84"/>
    </row>
    <row r="118" customFormat="false" ht="15" hidden="false" customHeight="true" outlineLevel="0" collapsed="false">
      <c r="AA118" s="3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  <c r="AZ118" s="84"/>
      <c r="BB118" s="85"/>
      <c r="BC118" s="85"/>
      <c r="BD118" s="85"/>
      <c r="BE118" s="85"/>
      <c r="BF118" s="85"/>
      <c r="BG118" s="85"/>
      <c r="BH118" s="85"/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2"/>
      <c r="BW118" s="84"/>
      <c r="BX118" s="84"/>
      <c r="BY118" s="84"/>
      <c r="BZ118" s="84"/>
      <c r="CA118" s="84"/>
      <c r="CB118" s="84"/>
      <c r="CC118" s="84"/>
      <c r="CD118" s="84"/>
      <c r="CE118" s="84"/>
      <c r="CF118" s="84"/>
    </row>
    <row r="119" customFormat="false" ht="15" hidden="false" customHeight="true" outlineLevel="0" collapsed="false">
      <c r="AA119" s="3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  <c r="AZ119" s="84"/>
      <c r="BB119" s="85"/>
      <c r="BC119" s="85"/>
      <c r="BD119" s="85"/>
      <c r="BE119" s="85"/>
      <c r="BF119" s="85"/>
      <c r="BG119" s="85"/>
      <c r="BH119" s="85"/>
      <c r="BI119" s="85"/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2"/>
      <c r="BW119" s="84"/>
      <c r="BX119" s="84"/>
      <c r="BY119" s="84"/>
      <c r="BZ119" s="84"/>
      <c r="CA119" s="84"/>
      <c r="CB119" s="84"/>
      <c r="CC119" s="84"/>
      <c r="CD119" s="84"/>
      <c r="CE119" s="84"/>
      <c r="CF119" s="84"/>
    </row>
    <row r="120" customFormat="false" ht="15" hidden="false" customHeight="true" outlineLevel="0" collapsed="false">
      <c r="AA120" s="3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  <c r="AZ120" s="84"/>
      <c r="BB120" s="85"/>
      <c r="BC120" s="85"/>
      <c r="BD120" s="85"/>
      <c r="BE120" s="85"/>
      <c r="BF120" s="85"/>
      <c r="BG120" s="85"/>
      <c r="BH120" s="85"/>
      <c r="BI120" s="85"/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2"/>
      <c r="BW120" s="84"/>
      <c r="BX120" s="84"/>
      <c r="BY120" s="84"/>
      <c r="BZ120" s="84"/>
      <c r="CA120" s="84"/>
      <c r="CB120" s="84"/>
      <c r="CC120" s="84"/>
      <c r="CD120" s="84"/>
      <c r="CE120" s="84"/>
      <c r="CF120" s="84"/>
    </row>
    <row r="121" customFormat="false" ht="15" hidden="false" customHeight="true" outlineLevel="0" collapsed="false">
      <c r="AA121" s="3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84"/>
      <c r="AX121" s="84"/>
      <c r="AY121" s="84"/>
      <c r="AZ121" s="84"/>
      <c r="BB121" s="85"/>
      <c r="BC121" s="85"/>
      <c r="BD121" s="85"/>
      <c r="BE121" s="85"/>
      <c r="BF121" s="85"/>
      <c r="BG121" s="85"/>
      <c r="BH121" s="85"/>
      <c r="BI121" s="85"/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2"/>
      <c r="BW121" s="84"/>
      <c r="BX121" s="84"/>
      <c r="BY121" s="84"/>
      <c r="BZ121" s="84"/>
      <c r="CA121" s="84"/>
      <c r="CB121" s="84"/>
      <c r="CC121" s="84"/>
      <c r="CD121" s="84"/>
      <c r="CE121" s="84"/>
      <c r="CF121" s="84"/>
    </row>
    <row r="122" customFormat="false" ht="15" hidden="false" customHeight="true" outlineLevel="0" collapsed="false">
      <c r="AA122" s="3"/>
      <c r="AB122" s="84"/>
      <c r="AC122" s="84"/>
      <c r="AD122" s="84"/>
      <c r="AE122" s="84"/>
      <c r="AF122" s="84"/>
      <c r="AG122" s="84"/>
      <c r="AH122" s="84"/>
      <c r="AI122" s="84"/>
      <c r="AJ122" s="84"/>
      <c r="AK122" s="84"/>
      <c r="AL122" s="84"/>
      <c r="AM122" s="84"/>
      <c r="AN122" s="84"/>
      <c r="AO122" s="84"/>
      <c r="AP122" s="84"/>
      <c r="AQ122" s="84"/>
      <c r="AR122" s="84"/>
      <c r="AS122" s="84"/>
      <c r="AT122" s="84"/>
      <c r="AU122" s="84"/>
      <c r="AV122" s="84"/>
      <c r="AW122" s="84"/>
      <c r="AX122" s="84"/>
      <c r="AY122" s="84"/>
      <c r="AZ122" s="84"/>
      <c r="BB122" s="85"/>
      <c r="BC122" s="85"/>
      <c r="BD122" s="85"/>
      <c r="BE122" s="85"/>
      <c r="BF122" s="85"/>
      <c r="BG122" s="85"/>
      <c r="BH122" s="85"/>
      <c r="BI122" s="85"/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2"/>
      <c r="BW122" s="84"/>
      <c r="BX122" s="84"/>
      <c r="BY122" s="84"/>
      <c r="BZ122" s="84"/>
      <c r="CA122" s="84"/>
      <c r="CB122" s="84"/>
      <c r="CC122" s="84"/>
      <c r="CD122" s="84"/>
      <c r="CE122" s="84"/>
      <c r="CF122" s="84"/>
    </row>
    <row r="123" customFormat="false" ht="15" hidden="false" customHeight="true" outlineLevel="0" collapsed="false">
      <c r="AA123" s="3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84"/>
      <c r="AY123" s="84"/>
      <c r="AZ123" s="84"/>
      <c r="BB123" s="85"/>
      <c r="BC123" s="85"/>
      <c r="BD123" s="85"/>
      <c r="BE123" s="85"/>
      <c r="BF123" s="85"/>
      <c r="BG123" s="85"/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2"/>
      <c r="BW123" s="84"/>
      <c r="BX123" s="84"/>
      <c r="BY123" s="84"/>
      <c r="BZ123" s="84"/>
      <c r="CA123" s="84"/>
      <c r="CB123" s="84"/>
      <c r="CC123" s="84"/>
      <c r="CD123" s="84"/>
      <c r="CE123" s="84"/>
      <c r="CF123" s="84"/>
    </row>
    <row r="124" customFormat="false" ht="15" hidden="false" customHeight="true" outlineLevel="0" collapsed="false">
      <c r="AA124" s="3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  <c r="AL124" s="84"/>
      <c r="AM124" s="84"/>
      <c r="AN124" s="84"/>
      <c r="AO124" s="84"/>
      <c r="AP124" s="84"/>
      <c r="AQ124" s="84"/>
      <c r="AR124" s="84"/>
      <c r="AS124" s="84"/>
      <c r="AT124" s="84"/>
      <c r="AU124" s="84"/>
      <c r="AV124" s="84"/>
      <c r="AW124" s="84"/>
      <c r="AX124" s="84"/>
      <c r="AY124" s="84"/>
      <c r="AZ124" s="84"/>
      <c r="BB124" s="85"/>
      <c r="BC124" s="85"/>
      <c r="BD124" s="85"/>
      <c r="BE124" s="85"/>
      <c r="BF124" s="85"/>
      <c r="BG124" s="85"/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2"/>
      <c r="BW124" s="84"/>
      <c r="BX124" s="84"/>
      <c r="BY124" s="84"/>
      <c r="BZ124" s="84"/>
      <c r="CA124" s="84"/>
      <c r="CB124" s="84"/>
      <c r="CC124" s="84"/>
      <c r="CD124" s="84"/>
      <c r="CE124" s="84"/>
      <c r="CF124" s="84"/>
    </row>
    <row r="125" customFormat="false" ht="15" hidden="false" customHeight="true" outlineLevel="0" collapsed="false">
      <c r="AA125" s="3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  <c r="AV125" s="84"/>
      <c r="AW125" s="84"/>
      <c r="AX125" s="84"/>
      <c r="AY125" s="84"/>
      <c r="AZ125" s="84"/>
      <c r="BB125" s="85"/>
      <c r="BC125" s="85"/>
      <c r="BD125" s="85"/>
      <c r="BE125" s="85"/>
      <c r="BF125" s="85"/>
      <c r="BG125" s="85"/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2"/>
      <c r="BW125" s="84"/>
      <c r="BX125" s="84"/>
      <c r="BY125" s="84"/>
      <c r="BZ125" s="84"/>
      <c r="CA125" s="84"/>
      <c r="CB125" s="84"/>
      <c r="CC125" s="84"/>
      <c r="CD125" s="84"/>
      <c r="CE125" s="84"/>
      <c r="CF125" s="84"/>
    </row>
    <row r="126" customFormat="false" ht="15" hidden="false" customHeight="true" outlineLevel="0" collapsed="false">
      <c r="AA126" s="3"/>
      <c r="AB126" s="84"/>
      <c r="AC126" s="84"/>
      <c r="AD126" s="84"/>
      <c r="AE126" s="84"/>
      <c r="AF126" s="84"/>
      <c r="AG126" s="84"/>
      <c r="AH126" s="84"/>
      <c r="AI126" s="84"/>
      <c r="AJ126" s="84"/>
      <c r="AK126" s="84"/>
      <c r="AL126" s="84"/>
      <c r="AM126" s="84"/>
      <c r="AN126" s="84"/>
      <c r="AO126" s="84"/>
      <c r="AP126" s="84"/>
      <c r="AQ126" s="84"/>
      <c r="AR126" s="84"/>
      <c r="AS126" s="84"/>
      <c r="AT126" s="84"/>
      <c r="AU126" s="84"/>
      <c r="AV126" s="84"/>
      <c r="AW126" s="84"/>
      <c r="AX126" s="84"/>
      <c r="AY126" s="84"/>
      <c r="AZ126" s="84"/>
      <c r="BB126" s="85"/>
      <c r="BC126" s="85"/>
      <c r="BD126" s="85"/>
      <c r="BE126" s="85"/>
      <c r="BF126" s="85"/>
      <c r="BG126" s="85"/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2"/>
      <c r="BW126" s="84"/>
      <c r="BX126" s="84"/>
      <c r="BY126" s="84"/>
      <c r="BZ126" s="84"/>
      <c r="CA126" s="84"/>
      <c r="CB126" s="84"/>
      <c r="CC126" s="84"/>
      <c r="CD126" s="84"/>
      <c r="CE126" s="84"/>
      <c r="CF126" s="84"/>
    </row>
    <row r="127" customFormat="false" ht="15" hidden="false" customHeight="true" outlineLevel="0" collapsed="false">
      <c r="AA127" s="3"/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  <c r="AT127" s="84"/>
      <c r="AU127" s="84"/>
      <c r="AV127" s="84"/>
      <c r="AW127" s="84"/>
      <c r="AX127" s="84"/>
      <c r="AY127" s="84"/>
      <c r="AZ127" s="84"/>
      <c r="BB127" s="85"/>
      <c r="BC127" s="85"/>
      <c r="BD127" s="85"/>
      <c r="BE127" s="85"/>
      <c r="BF127" s="85"/>
      <c r="BG127" s="85"/>
      <c r="BH127" s="85"/>
      <c r="BI127" s="85"/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2"/>
      <c r="BW127" s="84"/>
      <c r="BX127" s="84"/>
      <c r="BY127" s="84"/>
      <c r="BZ127" s="84"/>
      <c r="CA127" s="84"/>
      <c r="CB127" s="84"/>
      <c r="CC127" s="84"/>
      <c r="CD127" s="84"/>
      <c r="CE127" s="84"/>
      <c r="CF127" s="84"/>
    </row>
    <row r="128" customFormat="false" ht="15" hidden="false" customHeight="true" outlineLevel="0" collapsed="false">
      <c r="AA128" s="3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  <c r="AV128" s="84"/>
      <c r="AW128" s="84"/>
      <c r="AX128" s="84"/>
      <c r="AY128" s="84"/>
      <c r="AZ128" s="84"/>
      <c r="BB128" s="85"/>
      <c r="BC128" s="85"/>
      <c r="BD128" s="85"/>
      <c r="BE128" s="85"/>
      <c r="BF128" s="85"/>
      <c r="BG128" s="85"/>
      <c r="BH128" s="85"/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2"/>
      <c r="BW128" s="84"/>
      <c r="BX128" s="84"/>
      <c r="BY128" s="84"/>
      <c r="BZ128" s="84"/>
      <c r="CA128" s="84"/>
      <c r="CB128" s="84"/>
      <c r="CC128" s="84"/>
      <c r="CD128" s="84"/>
      <c r="CE128" s="84"/>
      <c r="CF128" s="84"/>
    </row>
    <row r="129" customFormat="false" ht="15" hidden="false" customHeight="true" outlineLevel="0" collapsed="false">
      <c r="AA129" s="3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  <c r="AV129" s="84"/>
      <c r="AW129" s="84"/>
      <c r="AX129" s="84"/>
      <c r="AY129" s="84"/>
      <c r="AZ129" s="84"/>
      <c r="BB129" s="85"/>
      <c r="BC129" s="85"/>
      <c r="BD129" s="85"/>
      <c r="BE129" s="85"/>
      <c r="BF129" s="85"/>
      <c r="BG129" s="85"/>
      <c r="BH129" s="85"/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2"/>
      <c r="BW129" s="84"/>
      <c r="BX129" s="84"/>
      <c r="BY129" s="84"/>
      <c r="BZ129" s="84"/>
      <c r="CA129" s="84"/>
      <c r="CB129" s="84"/>
      <c r="CC129" s="84"/>
      <c r="CD129" s="84"/>
      <c r="CE129" s="84"/>
      <c r="CF129" s="84"/>
    </row>
    <row r="130" customFormat="false" ht="15" hidden="false" customHeight="true" outlineLevel="0" collapsed="false">
      <c r="AA130" s="3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  <c r="AV130" s="84"/>
      <c r="AW130" s="84"/>
      <c r="AX130" s="84"/>
      <c r="AY130" s="84"/>
      <c r="AZ130" s="84"/>
      <c r="BB130" s="85"/>
      <c r="BC130" s="85"/>
      <c r="BD130" s="85"/>
      <c r="BE130" s="85"/>
      <c r="BF130" s="85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2"/>
      <c r="BW130" s="84"/>
      <c r="BX130" s="84"/>
      <c r="BY130" s="84"/>
      <c r="BZ130" s="84"/>
      <c r="CA130" s="84"/>
      <c r="CB130" s="84"/>
      <c r="CC130" s="84"/>
      <c r="CD130" s="84"/>
      <c r="CE130" s="84"/>
      <c r="CF130" s="84"/>
    </row>
    <row r="131" customFormat="false" ht="15" hidden="false" customHeight="true" outlineLevel="0" collapsed="false">
      <c r="AA131" s="3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  <c r="AM131" s="84"/>
      <c r="AN131" s="84"/>
      <c r="AO131" s="84"/>
      <c r="AP131" s="84"/>
      <c r="AQ131" s="84"/>
      <c r="AR131" s="84"/>
      <c r="AS131" s="84"/>
      <c r="AT131" s="84"/>
      <c r="AU131" s="84"/>
      <c r="AV131" s="84"/>
      <c r="AW131" s="84"/>
      <c r="AX131" s="84"/>
      <c r="AY131" s="84"/>
      <c r="AZ131" s="84"/>
      <c r="BB131" s="85"/>
      <c r="BC131" s="85"/>
      <c r="BD131" s="85"/>
      <c r="BE131" s="85"/>
      <c r="BF131" s="85"/>
      <c r="BG131" s="85"/>
      <c r="BH131" s="85"/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2"/>
      <c r="BW131" s="84"/>
      <c r="BX131" s="84"/>
      <c r="BY131" s="84"/>
      <c r="BZ131" s="84"/>
      <c r="CA131" s="84"/>
      <c r="CB131" s="84"/>
      <c r="CC131" s="84"/>
      <c r="CD131" s="84"/>
      <c r="CE131" s="84"/>
      <c r="CF131" s="84"/>
    </row>
    <row r="132" customFormat="false" ht="15" hidden="false" customHeight="true" outlineLevel="0" collapsed="false">
      <c r="AA132" s="3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B132" s="85"/>
      <c r="BC132" s="85"/>
      <c r="BD132" s="85"/>
      <c r="BE132" s="85"/>
      <c r="BF132" s="85"/>
      <c r="BG132" s="85"/>
      <c r="BH132" s="85"/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2"/>
      <c r="BW132" s="84"/>
      <c r="BX132" s="84"/>
      <c r="BY132" s="84"/>
      <c r="BZ132" s="84"/>
      <c r="CA132" s="84"/>
      <c r="CB132" s="84"/>
      <c r="CC132" s="84"/>
      <c r="CD132" s="84"/>
      <c r="CE132" s="84"/>
      <c r="CF132" s="84"/>
    </row>
    <row r="133" customFormat="false" ht="15" hidden="false" customHeight="true" outlineLevel="0" collapsed="false">
      <c r="AA133" s="3"/>
      <c r="AB133" s="84"/>
      <c r="AC133" s="84"/>
      <c r="AD133" s="84"/>
      <c r="AE133" s="84"/>
      <c r="AF133" s="84"/>
      <c r="AG133" s="84"/>
      <c r="AH133" s="84"/>
      <c r="AI133" s="84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84"/>
      <c r="AU133" s="84"/>
      <c r="AV133" s="84"/>
      <c r="AW133" s="84"/>
      <c r="AX133" s="84"/>
      <c r="AY133" s="84"/>
      <c r="AZ133" s="84"/>
      <c r="BB133" s="85"/>
      <c r="BC133" s="85"/>
      <c r="BD133" s="85"/>
      <c r="BE133" s="85"/>
      <c r="BF133" s="85"/>
      <c r="BG133" s="85"/>
      <c r="BH133" s="85"/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2"/>
      <c r="BW133" s="84"/>
      <c r="BX133" s="84"/>
      <c r="BY133" s="84"/>
      <c r="BZ133" s="84"/>
      <c r="CA133" s="84"/>
      <c r="CB133" s="84"/>
      <c r="CC133" s="84"/>
      <c r="CD133" s="84"/>
      <c r="CE133" s="84"/>
      <c r="CF133" s="84"/>
    </row>
    <row r="134" customFormat="false" ht="15" hidden="false" customHeight="true" outlineLevel="0" collapsed="false">
      <c r="AA134" s="3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84"/>
      <c r="AT134" s="84"/>
      <c r="AU134" s="84"/>
      <c r="AV134" s="84"/>
      <c r="AW134" s="84"/>
      <c r="AX134" s="84"/>
      <c r="AY134" s="84"/>
      <c r="AZ134" s="84"/>
      <c r="BB134" s="85"/>
      <c r="BC134" s="85"/>
      <c r="BD134" s="85"/>
      <c r="BE134" s="85"/>
      <c r="BF134" s="85"/>
      <c r="BG134" s="85"/>
      <c r="BH134" s="85"/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2"/>
      <c r="BW134" s="84"/>
      <c r="BX134" s="84"/>
      <c r="BY134" s="84"/>
      <c r="BZ134" s="84"/>
      <c r="CA134" s="84"/>
      <c r="CB134" s="84"/>
      <c r="CC134" s="84"/>
      <c r="CD134" s="84"/>
      <c r="CE134" s="84"/>
      <c r="CF134" s="84"/>
    </row>
    <row r="135" customFormat="false" ht="15" hidden="false" customHeight="true" outlineLevel="0" collapsed="false">
      <c r="AA135" s="3"/>
      <c r="AB135" s="84"/>
      <c r="AC135" s="84"/>
      <c r="AD135" s="84"/>
      <c r="AE135" s="84"/>
      <c r="AF135" s="84"/>
      <c r="AG135" s="84"/>
      <c r="AH135" s="84"/>
      <c r="AI135" s="84"/>
      <c r="AJ135" s="84"/>
      <c r="AK135" s="84"/>
      <c r="AL135" s="84"/>
      <c r="AM135" s="84"/>
      <c r="AN135" s="84"/>
      <c r="AO135" s="84"/>
      <c r="AP135" s="84"/>
      <c r="AQ135" s="84"/>
      <c r="AR135" s="84"/>
      <c r="AS135" s="84"/>
      <c r="AT135" s="84"/>
      <c r="AU135" s="84"/>
      <c r="AV135" s="84"/>
      <c r="AW135" s="84"/>
      <c r="AX135" s="84"/>
      <c r="AY135" s="84"/>
      <c r="AZ135" s="84"/>
      <c r="BB135" s="85"/>
      <c r="BC135" s="85"/>
      <c r="BD135" s="85"/>
      <c r="BE135" s="85"/>
      <c r="BF135" s="85"/>
      <c r="BG135" s="85"/>
      <c r="BH135" s="85"/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2"/>
      <c r="BW135" s="84"/>
      <c r="BX135" s="84"/>
      <c r="BY135" s="84"/>
      <c r="BZ135" s="84"/>
      <c r="CA135" s="84"/>
      <c r="CB135" s="84"/>
      <c r="CC135" s="84"/>
      <c r="CD135" s="84"/>
      <c r="CE135" s="84"/>
      <c r="CF135" s="84"/>
    </row>
    <row r="136" customFormat="false" ht="15" hidden="false" customHeight="true" outlineLevel="0" collapsed="false">
      <c r="AA136" s="3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  <c r="AL136" s="84"/>
      <c r="AM136" s="84"/>
      <c r="AN136" s="84"/>
      <c r="AO136" s="84"/>
      <c r="AP136" s="84"/>
      <c r="AQ136" s="84"/>
      <c r="AR136" s="84"/>
      <c r="AS136" s="84"/>
      <c r="AT136" s="84"/>
      <c r="AU136" s="84"/>
      <c r="AV136" s="84"/>
      <c r="AW136" s="84"/>
      <c r="AX136" s="84"/>
      <c r="AY136" s="84"/>
      <c r="AZ136" s="84"/>
      <c r="BB136" s="85"/>
      <c r="BC136" s="85"/>
      <c r="BD136" s="85"/>
      <c r="BE136" s="85"/>
      <c r="BF136" s="85"/>
      <c r="BG136" s="85"/>
      <c r="BH136" s="85"/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2"/>
      <c r="BW136" s="84"/>
      <c r="BX136" s="84"/>
      <c r="BY136" s="84"/>
      <c r="BZ136" s="84"/>
      <c r="CA136" s="84"/>
      <c r="CB136" s="84"/>
      <c r="CC136" s="84"/>
      <c r="CD136" s="84"/>
      <c r="CE136" s="84"/>
      <c r="CF136" s="84"/>
    </row>
    <row r="137" customFormat="false" ht="15" hidden="false" customHeight="true" outlineLevel="0" collapsed="false">
      <c r="AA137" s="3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  <c r="AL137" s="84"/>
      <c r="AM137" s="84"/>
      <c r="AN137" s="84"/>
      <c r="AO137" s="84"/>
      <c r="AP137" s="84"/>
      <c r="AQ137" s="84"/>
      <c r="AR137" s="84"/>
      <c r="AS137" s="84"/>
      <c r="AT137" s="84"/>
      <c r="AU137" s="84"/>
      <c r="AV137" s="84"/>
      <c r="AW137" s="84"/>
      <c r="AX137" s="84"/>
      <c r="AY137" s="84"/>
      <c r="AZ137" s="84"/>
      <c r="BB137" s="85"/>
      <c r="BC137" s="85"/>
      <c r="BD137" s="85"/>
      <c r="BE137" s="85"/>
      <c r="BF137" s="85"/>
      <c r="BG137" s="85"/>
      <c r="BH137" s="85"/>
      <c r="BI137" s="85"/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2"/>
      <c r="BW137" s="84"/>
      <c r="BX137" s="84"/>
      <c r="BY137" s="84"/>
      <c r="BZ137" s="84"/>
      <c r="CA137" s="84"/>
      <c r="CB137" s="84"/>
      <c r="CC137" s="84"/>
      <c r="CD137" s="84"/>
      <c r="CE137" s="84"/>
      <c r="CF137" s="84"/>
    </row>
    <row r="138" customFormat="false" ht="15" hidden="false" customHeight="true" outlineLevel="0" collapsed="false">
      <c r="AA138" s="3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  <c r="AV138" s="84"/>
      <c r="AW138" s="84"/>
      <c r="AX138" s="84"/>
      <c r="AY138" s="84"/>
      <c r="AZ138" s="84"/>
      <c r="BB138" s="85"/>
      <c r="BC138" s="85"/>
      <c r="BD138" s="85"/>
      <c r="BE138" s="85"/>
      <c r="BF138" s="85"/>
      <c r="BG138" s="85"/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2"/>
      <c r="BW138" s="84"/>
      <c r="BX138" s="84"/>
      <c r="BY138" s="84"/>
      <c r="BZ138" s="84"/>
      <c r="CA138" s="84"/>
      <c r="CB138" s="84"/>
      <c r="CC138" s="84"/>
      <c r="CD138" s="84"/>
      <c r="CE138" s="84"/>
      <c r="CF138" s="84"/>
    </row>
    <row r="139" customFormat="false" ht="15" hidden="false" customHeight="true" outlineLevel="0" collapsed="false">
      <c r="AA139" s="3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84"/>
      <c r="AU139" s="84"/>
      <c r="AV139" s="84"/>
      <c r="AW139" s="84"/>
      <c r="AX139" s="84"/>
      <c r="AY139" s="84"/>
      <c r="AZ139" s="84"/>
      <c r="BB139" s="85"/>
      <c r="BC139" s="85"/>
      <c r="BD139" s="85"/>
      <c r="BE139" s="85"/>
      <c r="BF139" s="85"/>
      <c r="BG139" s="85"/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2"/>
      <c r="BW139" s="84"/>
      <c r="BX139" s="84"/>
      <c r="BY139" s="84"/>
      <c r="BZ139" s="84"/>
      <c r="CA139" s="84"/>
      <c r="CB139" s="84"/>
      <c r="CC139" s="84"/>
      <c r="CD139" s="84"/>
      <c r="CE139" s="84"/>
      <c r="CF139" s="84"/>
    </row>
    <row r="140" customFormat="false" ht="15" hidden="false" customHeight="true" outlineLevel="0" collapsed="false">
      <c r="AA140" s="3"/>
      <c r="AB140" s="84"/>
      <c r="AC140" s="84"/>
      <c r="AD140" s="84"/>
      <c r="AE140" s="84"/>
      <c r="AF140" s="84"/>
      <c r="AG140" s="84"/>
      <c r="AH140" s="84"/>
      <c r="AI140" s="84"/>
      <c r="AJ140" s="84"/>
      <c r="AK140" s="84"/>
      <c r="AL140" s="84"/>
      <c r="AM140" s="84"/>
      <c r="AN140" s="84"/>
      <c r="AO140" s="84"/>
      <c r="AP140" s="84"/>
      <c r="AQ140" s="84"/>
      <c r="AR140" s="84"/>
      <c r="AS140" s="84"/>
      <c r="AT140" s="84"/>
      <c r="AU140" s="84"/>
      <c r="AV140" s="84"/>
      <c r="AW140" s="84"/>
      <c r="AX140" s="84"/>
      <c r="AY140" s="84"/>
      <c r="AZ140" s="84"/>
      <c r="BB140" s="85"/>
      <c r="BC140" s="85"/>
      <c r="BD140" s="85"/>
      <c r="BE140" s="85"/>
      <c r="BF140" s="85"/>
      <c r="BG140" s="85"/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2"/>
      <c r="BW140" s="84"/>
      <c r="BX140" s="84"/>
      <c r="BY140" s="84"/>
      <c r="BZ140" s="84"/>
      <c r="CA140" s="84"/>
      <c r="CB140" s="84"/>
      <c r="CC140" s="84"/>
      <c r="CD140" s="84"/>
      <c r="CE140" s="84"/>
      <c r="CF140" s="84"/>
    </row>
  </sheetData>
  <sheetProtection sheet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2" activeCellId="0" sqref="B62"/>
    </sheetView>
  </sheetViews>
  <sheetFormatPr defaultRowHeight="15" zeroHeight="false" outlineLevelRow="1" outlineLevelCol="1"/>
  <cols>
    <col collapsed="false" customWidth="true" hidden="false" outlineLevel="0" max="1" min="1" style="86" width="8.85"/>
    <col collapsed="false" customWidth="true" hidden="false" outlineLevel="1" max="2" min="2" style="0" width="15.71"/>
    <col collapsed="false" customWidth="true" hidden="false" outlineLevel="1" max="3" min="3" style="0" width="18.85"/>
    <col collapsed="false" customWidth="true" hidden="false" outlineLevel="1" max="4" min="4" style="0" width="19.57"/>
    <col collapsed="false" customWidth="true" hidden="false" outlineLevel="1" max="5" min="5" style="0" width="8.85"/>
    <col collapsed="false" customWidth="true" hidden="false" outlineLevel="1" max="6" min="6" style="0" width="10.43"/>
    <col collapsed="false" customWidth="true" hidden="false" outlineLevel="1" max="14" min="7" style="0" width="8.85"/>
    <col collapsed="false" customWidth="true" hidden="false" outlineLevel="1" max="15" min="15" style="0" width="19.43"/>
    <col collapsed="false" customWidth="true" hidden="false" outlineLevel="1" max="21" min="16" style="0" width="8.85"/>
    <col collapsed="false" customWidth="true" hidden="false" outlineLevel="1" max="23" min="22" style="0" width="12.85"/>
    <col collapsed="false" customWidth="true" hidden="false" outlineLevel="1" max="26" min="24" style="0" width="8.85"/>
    <col collapsed="false" customWidth="true" hidden="false" outlineLevel="0" max="27" min="27" style="0" width="35.7"/>
    <col collapsed="false" customWidth="true" hidden="false" outlineLevel="1" max="31" min="28" style="0" width="12.85"/>
    <col collapsed="false" customWidth="true" hidden="false" outlineLevel="0" max="32" min="32" style="0" width="12.85"/>
    <col collapsed="false" customWidth="true" hidden="false" outlineLevel="1" max="36" min="33" style="0" width="12.85"/>
    <col collapsed="false" customWidth="true" hidden="false" outlineLevel="0" max="37" min="37" style="0" width="12.85"/>
    <col collapsed="false" customWidth="true" hidden="false" outlineLevel="1" max="41" min="38" style="0" width="12.85"/>
    <col collapsed="false" customWidth="true" hidden="false" outlineLevel="0" max="42" min="42" style="0" width="12.85"/>
    <col collapsed="false" customWidth="true" hidden="false" outlineLevel="1" max="46" min="43" style="0" width="12.85"/>
    <col collapsed="false" customWidth="true" hidden="false" outlineLevel="0" max="47" min="47" style="0" width="12.85"/>
    <col collapsed="false" customWidth="true" hidden="false" outlineLevel="1" max="51" min="48" style="0" width="12.85"/>
    <col collapsed="false" customWidth="true" hidden="false" outlineLevel="0" max="53" min="52" style="0" width="12.85"/>
    <col collapsed="false" customWidth="true" hidden="false" outlineLevel="1" max="56" min="54" style="1" width="12.85"/>
    <col collapsed="false" customWidth="true" hidden="false" outlineLevel="0" max="57" min="57" style="1" width="12.85"/>
    <col collapsed="false" customWidth="true" hidden="false" outlineLevel="1" max="60" min="58" style="1" width="12.85"/>
    <col collapsed="false" customWidth="true" hidden="false" outlineLevel="0" max="61" min="61" style="1" width="12.85"/>
    <col collapsed="false" customWidth="true" hidden="false" outlineLevel="1" max="64" min="62" style="1" width="12.85"/>
    <col collapsed="false" customWidth="true" hidden="false" outlineLevel="0" max="65" min="65" style="1" width="12.85"/>
    <col collapsed="false" customWidth="true" hidden="false" outlineLevel="1" max="68" min="66" style="1" width="12.85"/>
    <col collapsed="false" customWidth="true" hidden="false" outlineLevel="0" max="69" min="69" style="1" width="12.85"/>
    <col collapsed="false" customWidth="true" hidden="false" outlineLevel="1" max="72" min="70" style="1" width="12.85"/>
    <col collapsed="false" customWidth="true" hidden="false" outlineLevel="0" max="74" min="73" style="1" width="12.85"/>
    <col collapsed="false" customWidth="true" hidden="false" outlineLevel="1" max="75" min="75" style="0" width="12.85"/>
    <col collapsed="false" customWidth="true" hidden="true" outlineLevel="0" max="76" min="76" style="0" width="12.85"/>
    <col collapsed="false" customWidth="true" hidden="false" outlineLevel="1" max="77" min="77" style="0" width="12.85"/>
    <col collapsed="false" customWidth="true" hidden="true" outlineLevel="0" max="78" min="78" style="0" width="12.85"/>
    <col collapsed="false" customWidth="true" hidden="false" outlineLevel="1" max="79" min="79" style="0" width="12.85"/>
    <col collapsed="false" customWidth="true" hidden="true" outlineLevel="0" max="80" min="80" style="0" width="12.85"/>
    <col collapsed="false" customWidth="true" hidden="false" outlineLevel="1" max="81" min="81" style="0" width="12.85"/>
    <col collapsed="false" customWidth="true" hidden="true" outlineLevel="0" max="82" min="82" style="0" width="12.85"/>
    <col collapsed="false" customWidth="true" hidden="false" outlineLevel="1" max="83" min="83" style="0" width="12.85"/>
    <col collapsed="false" customWidth="true" hidden="true" outlineLevel="0" max="84" min="84" style="0" width="12.85"/>
    <col collapsed="false" customWidth="true" hidden="false" outlineLevel="0" max="1025" min="85" style="0" width="8.85"/>
  </cols>
  <sheetData>
    <row r="1" customFormat="false" ht="15" hidden="true" customHeight="true" outlineLevel="0" collapsed="false"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customFormat="false" ht="15" hidden="true" customHeight="true" outlineLevel="0" collapsed="false"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customFormat="false" ht="15" hidden="true" customHeight="true" outlineLevel="0" collapsed="false"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customFormat="false" ht="15" hidden="true" customHeight="true" outlineLevel="0" collapsed="false"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customFormat="false" ht="15" hidden="true" customHeight="true" outlineLevel="0" collapsed="false">
      <c r="AB5" s="4" t="s">
        <v>5</v>
      </c>
      <c r="AC5" s="4" t="s">
        <v>6</v>
      </c>
      <c r="AD5" s="4" t="s">
        <v>7</v>
      </c>
      <c r="AE5" s="4" t="s">
        <v>8</v>
      </c>
      <c r="AF5" s="4" t="s">
        <v>5</v>
      </c>
      <c r="AG5" s="4" t="s">
        <v>9</v>
      </c>
      <c r="AH5" s="4" t="s">
        <v>10</v>
      </c>
      <c r="AI5" s="4" t="s">
        <v>11</v>
      </c>
      <c r="AJ5" s="4" t="s">
        <v>12</v>
      </c>
      <c r="AK5" s="4" t="s">
        <v>9</v>
      </c>
      <c r="AL5" s="4" t="s">
        <v>13</v>
      </c>
      <c r="AM5" s="4" t="s">
        <v>14</v>
      </c>
      <c r="AN5" s="4" t="s">
        <v>15</v>
      </c>
      <c r="AO5" s="4" t="s">
        <v>16</v>
      </c>
      <c r="AP5" s="4" t="s">
        <v>13</v>
      </c>
      <c r="AQ5" s="4" t="s">
        <v>17</v>
      </c>
      <c r="AR5" s="4" t="s">
        <v>18</v>
      </c>
      <c r="AS5" s="4" t="s">
        <v>19</v>
      </c>
      <c r="AT5" s="4" t="s">
        <v>20</v>
      </c>
      <c r="AU5" s="4" t="s">
        <v>17</v>
      </c>
      <c r="AV5" s="4" t="s">
        <v>21</v>
      </c>
      <c r="AW5" s="4" t="s">
        <v>22</v>
      </c>
      <c r="AX5" s="4" t="s">
        <v>23</v>
      </c>
      <c r="AY5" s="4" t="s">
        <v>24</v>
      </c>
      <c r="AZ5" s="4" t="s">
        <v>21</v>
      </c>
      <c r="BA5" s="5" t="s">
        <v>25</v>
      </c>
      <c r="BB5" s="6" t="s">
        <v>5</v>
      </c>
      <c r="BC5" s="6" t="s">
        <v>5</v>
      </c>
      <c r="BD5" s="6" t="s">
        <v>5</v>
      </c>
      <c r="BE5" s="6" t="s">
        <v>5</v>
      </c>
      <c r="BF5" s="6" t="s">
        <v>9</v>
      </c>
      <c r="BG5" s="6" t="s">
        <v>9</v>
      </c>
      <c r="BH5" s="6" t="s">
        <v>9</v>
      </c>
      <c r="BI5" s="6" t="s">
        <v>9</v>
      </c>
      <c r="BJ5" s="6" t="s">
        <v>13</v>
      </c>
      <c r="BK5" s="6" t="s">
        <v>13</v>
      </c>
      <c r="BL5" s="6" t="s">
        <v>13</v>
      </c>
      <c r="BM5" s="6" t="s">
        <v>13</v>
      </c>
      <c r="BN5" s="6" t="s">
        <v>17</v>
      </c>
      <c r="BO5" s="6" t="s">
        <v>17</v>
      </c>
      <c r="BP5" s="6" t="s">
        <v>17</v>
      </c>
      <c r="BQ5" s="6" t="s">
        <v>17</v>
      </c>
      <c r="BR5" s="6" t="s">
        <v>21</v>
      </c>
      <c r="BS5" s="6" t="s">
        <v>21</v>
      </c>
      <c r="BT5" s="6" t="s">
        <v>21</v>
      </c>
      <c r="BU5" s="6" t="s">
        <v>21</v>
      </c>
      <c r="BV5" s="7" t="s">
        <v>25</v>
      </c>
      <c r="BW5" s="4" t="s">
        <v>5</v>
      </c>
      <c r="BX5" s="4" t="s">
        <v>7</v>
      </c>
      <c r="BY5" s="4" t="s">
        <v>9</v>
      </c>
      <c r="BZ5" s="4" t="s">
        <v>11</v>
      </c>
      <c r="CA5" s="4" t="s">
        <v>13</v>
      </c>
      <c r="CB5" s="4" t="s">
        <v>15</v>
      </c>
      <c r="CC5" s="4" t="s">
        <v>17</v>
      </c>
      <c r="CD5" s="4" t="s">
        <v>19</v>
      </c>
      <c r="CE5" s="4" t="s">
        <v>21</v>
      </c>
      <c r="CF5" s="4" t="s">
        <v>23</v>
      </c>
    </row>
    <row r="6" customFormat="false" ht="15" hidden="true" customHeight="true" outlineLevel="0" collapsed="false">
      <c r="AB6" s="4" t="s">
        <v>26</v>
      </c>
      <c r="AC6" s="4" t="s">
        <v>26</v>
      </c>
      <c r="AD6" s="4" t="s">
        <v>26</v>
      </c>
      <c r="AE6" s="4" t="s">
        <v>26</v>
      </c>
      <c r="AF6" s="0" t="s">
        <v>27</v>
      </c>
      <c r="AG6" s="4" t="s">
        <v>26</v>
      </c>
      <c r="AH6" s="4" t="s">
        <v>26</v>
      </c>
      <c r="AI6" s="4" t="s">
        <v>26</v>
      </c>
      <c r="AJ6" s="4" t="s">
        <v>26</v>
      </c>
      <c r="AK6" s="0" t="s">
        <v>27</v>
      </c>
      <c r="AL6" s="4" t="s">
        <v>26</v>
      </c>
      <c r="AM6" s="4" t="s">
        <v>26</v>
      </c>
      <c r="AN6" s="4" t="s">
        <v>26</v>
      </c>
      <c r="AO6" s="4" t="s">
        <v>26</v>
      </c>
      <c r="AP6" s="0" t="s">
        <v>27</v>
      </c>
      <c r="AQ6" s="4" t="s">
        <v>26</v>
      </c>
      <c r="AR6" s="4" t="s">
        <v>26</v>
      </c>
      <c r="AS6" s="4" t="s">
        <v>26</v>
      </c>
      <c r="AT6" s="4" t="s">
        <v>26</v>
      </c>
      <c r="AU6" s="0" t="s">
        <v>27</v>
      </c>
      <c r="AV6" s="4" t="s">
        <v>26</v>
      </c>
      <c r="AW6" s="4" t="s">
        <v>26</v>
      </c>
      <c r="AX6" s="4" t="s">
        <v>26</v>
      </c>
      <c r="AY6" s="4" t="s">
        <v>26</v>
      </c>
      <c r="AZ6" s="0" t="s">
        <v>27</v>
      </c>
      <c r="BA6" s="5" t="s">
        <v>26</v>
      </c>
      <c r="BB6" s="2" t="s">
        <v>28</v>
      </c>
      <c r="BC6" s="2" t="s">
        <v>28</v>
      </c>
      <c r="BD6" s="2" t="s">
        <v>28</v>
      </c>
      <c r="BE6" s="2" t="s">
        <v>28</v>
      </c>
      <c r="BF6" s="2" t="s">
        <v>28</v>
      </c>
      <c r="BG6" s="2" t="s">
        <v>28</v>
      </c>
      <c r="BH6" s="2" t="s">
        <v>28</v>
      </c>
      <c r="BI6" s="2" t="s">
        <v>28</v>
      </c>
      <c r="BJ6" s="2" t="s">
        <v>28</v>
      </c>
      <c r="BK6" s="2" t="s">
        <v>28</v>
      </c>
      <c r="BL6" s="2" t="s">
        <v>28</v>
      </c>
      <c r="BM6" s="2" t="s">
        <v>28</v>
      </c>
      <c r="BN6" s="2" t="s">
        <v>28</v>
      </c>
      <c r="BO6" s="2" t="s">
        <v>28</v>
      </c>
      <c r="BP6" s="2" t="s">
        <v>28</v>
      </c>
      <c r="BQ6" s="2" t="s">
        <v>28</v>
      </c>
      <c r="BR6" s="2" t="s">
        <v>28</v>
      </c>
      <c r="BS6" s="2" t="s">
        <v>28</v>
      </c>
      <c r="BT6" s="2" t="s">
        <v>28</v>
      </c>
      <c r="BU6" s="2" t="s">
        <v>28</v>
      </c>
      <c r="BV6" s="2" t="s">
        <v>28</v>
      </c>
      <c r="BW6" s="0" t="s">
        <v>29</v>
      </c>
      <c r="BX6" s="0" t="s">
        <v>29</v>
      </c>
      <c r="BY6" s="0" t="s">
        <v>29</v>
      </c>
      <c r="BZ6" s="0" t="s">
        <v>29</v>
      </c>
      <c r="CA6" s="0" t="s">
        <v>29</v>
      </c>
      <c r="CB6" s="0" t="s">
        <v>29</v>
      </c>
      <c r="CC6" s="0" t="s">
        <v>29</v>
      </c>
      <c r="CD6" s="0" t="s">
        <v>29</v>
      </c>
      <c r="CE6" s="0" t="s">
        <v>29</v>
      </c>
      <c r="CF6" s="0" t="s">
        <v>29</v>
      </c>
    </row>
    <row r="7" customFormat="false" ht="15" hidden="true" customHeight="true" outlineLevel="0" collapsed="false">
      <c r="AB7" s="4" t="n">
        <v>3073</v>
      </c>
      <c r="AC7" s="4" t="n">
        <v>3074</v>
      </c>
      <c r="AD7" s="4" t="n">
        <v>3075</v>
      </c>
      <c r="AE7" s="4" t="n">
        <v>3076</v>
      </c>
      <c r="AF7" s="0" t="n">
        <v>1019</v>
      </c>
      <c r="AG7" s="4" t="n">
        <v>3077</v>
      </c>
      <c r="AH7" s="4" t="n">
        <v>3078</v>
      </c>
      <c r="AI7" s="4" t="n">
        <v>3079</v>
      </c>
      <c r="AJ7" s="4" t="n">
        <v>3080</v>
      </c>
      <c r="AK7" s="0" t="n">
        <v>1020</v>
      </c>
      <c r="AL7" s="4" t="n">
        <v>3081</v>
      </c>
      <c r="AM7" s="4" t="n">
        <v>3082</v>
      </c>
      <c r="AN7" s="4" t="n">
        <v>3083</v>
      </c>
      <c r="AO7" s="4" t="n">
        <v>3084</v>
      </c>
      <c r="AP7" s="0" t="n">
        <v>1021</v>
      </c>
      <c r="AQ7" s="4" t="n">
        <v>3085</v>
      </c>
      <c r="AR7" s="4" t="n">
        <v>3086</v>
      </c>
      <c r="AS7" s="4" t="n">
        <v>3087</v>
      </c>
      <c r="AT7" s="4" t="n">
        <v>3088</v>
      </c>
      <c r="AU7" s="0" t="n">
        <v>1022</v>
      </c>
      <c r="AV7" s="4" t="n">
        <v>3089</v>
      </c>
      <c r="AW7" s="4" t="n">
        <v>3090</v>
      </c>
      <c r="AX7" s="4" t="n">
        <v>3091</v>
      </c>
      <c r="AY7" s="4" t="n">
        <v>3092</v>
      </c>
      <c r="AZ7" s="0" t="n">
        <v>1023</v>
      </c>
      <c r="BA7" s="5" t="n">
        <v>3093</v>
      </c>
      <c r="BB7" s="2" t="n">
        <v>4073</v>
      </c>
      <c r="BC7" s="2" t="n">
        <v>4074</v>
      </c>
      <c r="BD7" s="2" t="n">
        <v>4075</v>
      </c>
      <c r="BE7" s="2" t="n">
        <v>4076</v>
      </c>
      <c r="BF7" s="2" t="n">
        <v>4077</v>
      </c>
      <c r="BG7" s="2" t="n">
        <v>4078</v>
      </c>
      <c r="BH7" s="2" t="n">
        <v>4079</v>
      </c>
      <c r="BI7" s="2" t="n">
        <v>4080</v>
      </c>
      <c r="BJ7" s="2" t="n">
        <v>4081</v>
      </c>
      <c r="BK7" s="2" t="n">
        <v>4082</v>
      </c>
      <c r="BL7" s="2" t="n">
        <v>4083</v>
      </c>
      <c r="BM7" s="2" t="n">
        <v>4084</v>
      </c>
      <c r="BN7" s="2" t="n">
        <v>4085</v>
      </c>
      <c r="BO7" s="2" t="n">
        <v>4086</v>
      </c>
      <c r="BP7" s="2" t="n">
        <v>4087</v>
      </c>
      <c r="BQ7" s="2" t="n">
        <v>4088</v>
      </c>
      <c r="BR7" s="2" t="n">
        <v>4089</v>
      </c>
      <c r="BS7" s="2" t="n">
        <v>4090</v>
      </c>
      <c r="BT7" s="2" t="n">
        <v>4091</v>
      </c>
      <c r="BU7" s="2" t="n">
        <v>4092</v>
      </c>
      <c r="BV7" s="2" t="n">
        <v>4093</v>
      </c>
      <c r="BW7" s="0" t="n">
        <v>2037</v>
      </c>
      <c r="BX7" s="0" t="n">
        <v>2038</v>
      </c>
      <c r="BY7" s="0" t="n">
        <v>2039</v>
      </c>
      <c r="BZ7" s="0" t="n">
        <v>2040</v>
      </c>
      <c r="CA7" s="0" t="n">
        <v>2041</v>
      </c>
      <c r="CB7" s="0" t="n">
        <v>2042</v>
      </c>
      <c r="CC7" s="0" t="n">
        <v>2043</v>
      </c>
      <c r="CD7" s="0" t="n">
        <v>2044</v>
      </c>
      <c r="CE7" s="0" t="n">
        <v>2045</v>
      </c>
      <c r="CF7" s="0" t="n">
        <v>2046</v>
      </c>
    </row>
    <row r="8" customFormat="false" ht="15" hidden="false" customHeight="true" outlineLevel="0" collapsed="false">
      <c r="A8" s="3" t="s">
        <v>30</v>
      </c>
      <c r="B8" s="8" t="s">
        <v>31</v>
      </c>
      <c r="C8" s="8" t="s">
        <v>32</v>
      </c>
      <c r="D8" s="8" t="s">
        <v>1997</v>
      </c>
      <c r="E8" s="8" t="s">
        <v>1998</v>
      </c>
      <c r="F8" s="8" t="s">
        <v>1999</v>
      </c>
      <c r="H8" s="8" t="s">
        <v>36</v>
      </c>
      <c r="J8" s="8" t="s">
        <v>37</v>
      </c>
      <c r="L8" s="8" t="s">
        <v>38</v>
      </c>
      <c r="M8" s="8" t="s">
        <v>39</v>
      </c>
      <c r="N8" s="8" t="s">
        <v>40</v>
      </c>
      <c r="O8" s="8" t="s">
        <v>41</v>
      </c>
      <c r="P8" s="8" t="s">
        <v>42</v>
      </c>
      <c r="Q8" s="8" t="s">
        <v>43</v>
      </c>
      <c r="R8" s="8" t="s">
        <v>44</v>
      </c>
      <c r="S8" s="8" t="s">
        <v>45</v>
      </c>
      <c r="T8" s="8" t="s">
        <v>46</v>
      </c>
      <c r="U8" s="8" t="s">
        <v>47</v>
      </c>
      <c r="V8" s="8" t="s">
        <v>48</v>
      </c>
      <c r="W8" s="8" t="s">
        <v>49</v>
      </c>
      <c r="X8" s="8" t="s">
        <v>50</v>
      </c>
      <c r="Y8" s="8" t="s">
        <v>51</v>
      </c>
      <c r="Z8" s="8" t="s">
        <v>52</v>
      </c>
      <c r="AA8" s="8" t="s">
        <v>53</v>
      </c>
      <c r="AB8" s="5" t="s">
        <v>2306</v>
      </c>
      <c r="AC8" s="5" t="s">
        <v>2307</v>
      </c>
      <c r="AD8" s="5" t="s">
        <v>2308</v>
      </c>
      <c r="AE8" s="5" t="s">
        <v>2309</v>
      </c>
      <c r="AF8" s="5" t="s">
        <v>2310</v>
      </c>
      <c r="AG8" s="5" t="s">
        <v>2311</v>
      </c>
      <c r="AH8" s="5" t="s">
        <v>2312</v>
      </c>
      <c r="AI8" s="5" t="s">
        <v>2313</v>
      </c>
      <c r="AJ8" s="5" t="s">
        <v>2314</v>
      </c>
      <c r="AK8" s="5" t="s">
        <v>2315</v>
      </c>
      <c r="AL8" s="5" t="s">
        <v>2316</v>
      </c>
      <c r="AM8" s="5" t="s">
        <v>2317</v>
      </c>
      <c r="AN8" s="5" t="s">
        <v>2318</v>
      </c>
      <c r="AO8" s="5" t="s">
        <v>2319</v>
      </c>
      <c r="AP8" s="5" t="s">
        <v>2320</v>
      </c>
      <c r="AQ8" s="5" t="s">
        <v>2321</v>
      </c>
      <c r="AR8" s="5" t="s">
        <v>2322</v>
      </c>
      <c r="AS8" s="5" t="s">
        <v>2323</v>
      </c>
      <c r="AT8" s="5" t="s">
        <v>2324</v>
      </c>
      <c r="AU8" s="5" t="s">
        <v>2325</v>
      </c>
      <c r="AV8" s="5" t="s">
        <v>2326</v>
      </c>
      <c r="AW8" s="5" t="s">
        <v>2327</v>
      </c>
      <c r="AX8" s="5" t="s">
        <v>2328</v>
      </c>
      <c r="AY8" s="5" t="s">
        <v>2329</v>
      </c>
      <c r="AZ8" s="5" t="s">
        <v>2330</v>
      </c>
      <c r="BA8" s="5" t="s">
        <v>2331</v>
      </c>
      <c r="BB8" s="7" t="s">
        <v>2332</v>
      </c>
      <c r="BC8" s="7" t="s">
        <v>2333</v>
      </c>
      <c r="BD8" s="7" t="s">
        <v>2334</v>
      </c>
      <c r="BE8" s="7" t="s">
        <v>2335</v>
      </c>
      <c r="BF8" s="7" t="s">
        <v>2336</v>
      </c>
      <c r="BG8" s="7" t="s">
        <v>2337</v>
      </c>
      <c r="BH8" s="7" t="s">
        <v>2338</v>
      </c>
      <c r="BI8" s="7" t="s">
        <v>2339</v>
      </c>
      <c r="BJ8" s="7" t="s">
        <v>2340</v>
      </c>
      <c r="BK8" s="7" t="s">
        <v>2341</v>
      </c>
      <c r="BL8" s="7" t="s">
        <v>2342</v>
      </c>
      <c r="BM8" s="7" t="s">
        <v>2343</v>
      </c>
      <c r="BN8" s="7" t="s">
        <v>2344</v>
      </c>
      <c r="BO8" s="7" t="s">
        <v>2345</v>
      </c>
      <c r="BP8" s="7" t="s">
        <v>2346</v>
      </c>
      <c r="BQ8" s="7" t="s">
        <v>2347</v>
      </c>
      <c r="BR8" s="7" t="s">
        <v>2348</v>
      </c>
      <c r="BS8" s="7" t="s">
        <v>2349</v>
      </c>
      <c r="BT8" s="7" t="s">
        <v>2350</v>
      </c>
      <c r="BU8" s="7" t="s">
        <v>2351</v>
      </c>
      <c r="BV8" s="7" t="s">
        <v>2352</v>
      </c>
      <c r="BW8" s="5" t="s">
        <v>2353</v>
      </c>
      <c r="BX8" s="5" t="s">
        <v>2354</v>
      </c>
      <c r="BY8" s="5" t="s">
        <v>2355</v>
      </c>
      <c r="BZ8" s="5" t="s">
        <v>2356</v>
      </c>
      <c r="CA8" s="5" t="s">
        <v>2357</v>
      </c>
      <c r="CB8" s="5" t="s">
        <v>2358</v>
      </c>
      <c r="CC8" s="5" t="s">
        <v>2359</v>
      </c>
      <c r="CD8" s="5" t="s">
        <v>2360</v>
      </c>
      <c r="CE8" s="5" t="s">
        <v>2361</v>
      </c>
      <c r="CF8" s="5" t="s">
        <v>2362</v>
      </c>
      <c r="CG8" s="0" t="s">
        <v>2363</v>
      </c>
    </row>
    <row r="9" s="87" customFormat="true" ht="15" hidden="false" customHeight="true" outlineLevel="0" collapsed="false">
      <c r="B9" s="87" t="s">
        <v>2364</v>
      </c>
      <c r="C9" s="88" t="s">
        <v>2365</v>
      </c>
      <c r="D9" s="88" t="s">
        <v>2366</v>
      </c>
      <c r="L9" s="87" t="s">
        <v>2367</v>
      </c>
      <c r="AA9" s="88" t="s">
        <v>111</v>
      </c>
      <c r="AB9" s="89" t="s">
        <v>112</v>
      </c>
      <c r="AC9" s="89" t="s">
        <v>113</v>
      </c>
      <c r="AD9" s="89" t="s">
        <v>114</v>
      </c>
      <c r="AE9" s="89" t="s">
        <v>115</v>
      </c>
      <c r="AF9" s="89" t="s">
        <v>115</v>
      </c>
      <c r="AG9" s="89" t="s">
        <v>116</v>
      </c>
      <c r="AH9" s="89" t="s">
        <v>117</v>
      </c>
      <c r="AI9" s="89" t="s">
        <v>118</v>
      </c>
      <c r="AJ9" s="89" t="s">
        <v>119</v>
      </c>
      <c r="AK9" s="89" t="s">
        <v>119</v>
      </c>
      <c r="AL9" s="89" t="s">
        <v>120</v>
      </c>
      <c r="AM9" s="89" t="s">
        <v>121</v>
      </c>
      <c r="AN9" s="89" t="s">
        <v>122</v>
      </c>
      <c r="AO9" s="89" t="s">
        <v>123</v>
      </c>
      <c r="AP9" s="89" t="s">
        <v>123</v>
      </c>
      <c r="AQ9" s="89" t="s">
        <v>124</v>
      </c>
      <c r="AR9" s="89" t="s">
        <v>125</v>
      </c>
      <c r="AS9" s="89" t="s">
        <v>126</v>
      </c>
      <c r="AT9" s="89" t="s">
        <v>127</v>
      </c>
      <c r="AU9" s="89" t="s">
        <v>127</v>
      </c>
      <c r="AV9" s="89" t="s">
        <v>128</v>
      </c>
      <c r="AW9" s="89" t="s">
        <v>129</v>
      </c>
      <c r="AX9" s="89" t="s">
        <v>130</v>
      </c>
      <c r="AY9" s="89" t="s">
        <v>131</v>
      </c>
      <c r="AZ9" s="89" t="s">
        <v>131</v>
      </c>
      <c r="BA9" s="89" t="s">
        <v>132</v>
      </c>
      <c r="BB9" s="90" t="s">
        <v>112</v>
      </c>
      <c r="BC9" s="90" t="s">
        <v>113</v>
      </c>
      <c r="BD9" s="90" t="s">
        <v>114</v>
      </c>
      <c r="BE9" s="90" t="s">
        <v>115</v>
      </c>
      <c r="BF9" s="90" t="s">
        <v>116</v>
      </c>
      <c r="BG9" s="90" t="s">
        <v>117</v>
      </c>
      <c r="BH9" s="90" t="s">
        <v>118</v>
      </c>
      <c r="BI9" s="90" t="s">
        <v>119</v>
      </c>
      <c r="BJ9" s="90" t="s">
        <v>120</v>
      </c>
      <c r="BK9" s="90" t="s">
        <v>121</v>
      </c>
      <c r="BL9" s="90" t="s">
        <v>122</v>
      </c>
      <c r="BM9" s="90" t="s">
        <v>123</v>
      </c>
      <c r="BN9" s="90" t="s">
        <v>124</v>
      </c>
      <c r="BO9" s="90" t="s">
        <v>125</v>
      </c>
      <c r="BP9" s="90" t="s">
        <v>126</v>
      </c>
      <c r="BQ9" s="90" t="s">
        <v>127</v>
      </c>
      <c r="BR9" s="90" t="s">
        <v>128</v>
      </c>
      <c r="BS9" s="90" t="s">
        <v>129</v>
      </c>
      <c r="BT9" s="90" t="s">
        <v>130</v>
      </c>
      <c r="BU9" s="90" t="s">
        <v>131</v>
      </c>
      <c r="BV9" s="90" t="s">
        <v>132</v>
      </c>
      <c r="BW9" s="89" t="s">
        <v>113</v>
      </c>
      <c r="BX9" s="89" t="s">
        <v>115</v>
      </c>
      <c r="BY9" s="89" t="s">
        <v>117</v>
      </c>
      <c r="BZ9" s="89" t="s">
        <v>119</v>
      </c>
      <c r="CA9" s="89" t="s">
        <v>121</v>
      </c>
      <c r="CB9" s="89" t="s">
        <v>123</v>
      </c>
      <c r="CC9" s="89" t="s">
        <v>125</v>
      </c>
      <c r="CD9" s="89" t="s">
        <v>127</v>
      </c>
      <c r="CE9" s="89" t="s">
        <v>129</v>
      </c>
      <c r="CF9" s="89" t="s">
        <v>131</v>
      </c>
    </row>
    <row r="10" customFormat="false" ht="15" hidden="false" customHeight="true" outlineLevel="0" collapsed="false">
      <c r="AA10" s="8" t="s">
        <v>133</v>
      </c>
      <c r="AB10" s="5" t="s">
        <v>134</v>
      </c>
      <c r="AC10" s="5" t="s">
        <v>135</v>
      </c>
      <c r="AD10" s="5" t="s">
        <v>136</v>
      </c>
      <c r="AE10" s="5" t="s">
        <v>149</v>
      </c>
      <c r="AF10" s="5" t="s">
        <v>149</v>
      </c>
      <c r="AG10" s="5" t="s">
        <v>138</v>
      </c>
      <c r="AH10" s="5" t="s">
        <v>0</v>
      </c>
      <c r="AI10" s="5" t="s">
        <v>139</v>
      </c>
      <c r="AJ10" s="5" t="s">
        <v>137</v>
      </c>
      <c r="AK10" s="5" t="s">
        <v>137</v>
      </c>
      <c r="AL10" s="5" t="s">
        <v>1</v>
      </c>
      <c r="AM10" s="5" t="s">
        <v>140</v>
      </c>
      <c r="AN10" s="5" t="s">
        <v>141</v>
      </c>
      <c r="AO10" s="5" t="s">
        <v>2</v>
      </c>
      <c r="AP10" s="5" t="s">
        <v>2</v>
      </c>
      <c r="AQ10" s="5" t="s">
        <v>142</v>
      </c>
      <c r="AR10" s="5" t="s">
        <v>143</v>
      </c>
      <c r="AS10" s="5" t="s">
        <v>144</v>
      </c>
      <c r="AT10" s="5" t="s">
        <v>3</v>
      </c>
      <c r="AU10" s="5" t="s">
        <v>3</v>
      </c>
      <c r="AV10" s="5" t="s">
        <v>145</v>
      </c>
      <c r="AW10" s="5" t="s">
        <v>146</v>
      </c>
      <c r="AX10" s="5" t="s">
        <v>147</v>
      </c>
      <c r="AY10" s="5" t="s">
        <v>4</v>
      </c>
      <c r="AZ10" s="5" t="s">
        <v>4</v>
      </c>
      <c r="BA10" s="5" t="s">
        <v>148</v>
      </c>
      <c r="BB10" s="7" t="s">
        <v>134</v>
      </c>
      <c r="BC10" s="7" t="s">
        <v>135</v>
      </c>
      <c r="BD10" s="7" t="s">
        <v>136</v>
      </c>
      <c r="BE10" s="7" t="s">
        <v>149</v>
      </c>
      <c r="BF10" s="7" t="s">
        <v>138</v>
      </c>
      <c r="BG10" s="7" t="s">
        <v>0</v>
      </c>
      <c r="BH10" s="7" t="s">
        <v>139</v>
      </c>
      <c r="BI10" s="7" t="s">
        <v>137</v>
      </c>
      <c r="BJ10" s="7" t="s">
        <v>1</v>
      </c>
      <c r="BK10" s="7" t="s">
        <v>140</v>
      </c>
      <c r="BL10" s="7" t="s">
        <v>141</v>
      </c>
      <c r="BM10" s="7" t="s">
        <v>2</v>
      </c>
      <c r="BN10" s="7" t="s">
        <v>142</v>
      </c>
      <c r="BO10" s="7" t="s">
        <v>143</v>
      </c>
      <c r="BP10" s="7" t="s">
        <v>144</v>
      </c>
      <c r="BQ10" s="7" t="s">
        <v>3</v>
      </c>
      <c r="BR10" s="7" t="s">
        <v>145</v>
      </c>
      <c r="BS10" s="7" t="s">
        <v>146</v>
      </c>
      <c r="BT10" s="7" t="s">
        <v>147</v>
      </c>
      <c r="BU10" s="7" t="s">
        <v>4</v>
      </c>
      <c r="BV10" s="7" t="s">
        <v>148</v>
      </c>
      <c r="BW10" s="5" t="s">
        <v>135</v>
      </c>
      <c r="BX10" s="5" t="s">
        <v>149</v>
      </c>
      <c r="BY10" s="5" t="s">
        <v>0</v>
      </c>
      <c r="BZ10" s="5" t="s">
        <v>137</v>
      </c>
      <c r="CA10" s="5" t="s">
        <v>140</v>
      </c>
      <c r="CB10" s="5" t="s">
        <v>2</v>
      </c>
      <c r="CC10" s="5" t="s">
        <v>143</v>
      </c>
      <c r="CD10" s="5" t="s">
        <v>3</v>
      </c>
      <c r="CE10" s="5" t="s">
        <v>146</v>
      </c>
      <c r="CF10" s="5" t="s">
        <v>4</v>
      </c>
    </row>
    <row r="11" customFormat="false" ht="15" hidden="false" customHeight="true" outlineLevel="0" collapsed="false">
      <c r="B11" s="38"/>
      <c r="C11" s="38"/>
      <c r="D11" s="38"/>
      <c r="E11" s="38" t="n">
        <v>1</v>
      </c>
      <c r="F11" s="38"/>
      <c r="G11" s="38"/>
      <c r="H11" s="38"/>
      <c r="I11" s="38"/>
      <c r="J11" s="38"/>
      <c r="K11" s="38"/>
      <c r="L11" s="38" t="n">
        <v>160</v>
      </c>
      <c r="M11" s="38"/>
      <c r="N11" s="38" t="s">
        <v>2368</v>
      </c>
      <c r="O11" s="38" t="s">
        <v>2369</v>
      </c>
      <c r="P11" s="38"/>
      <c r="Q11" s="38"/>
      <c r="R11" s="38" t="n">
        <v>2</v>
      </c>
      <c r="S11" s="38"/>
      <c r="T11" s="38"/>
      <c r="U11" s="38"/>
      <c r="V11" s="38" t="s">
        <v>153</v>
      </c>
      <c r="W11" s="38"/>
      <c r="X11" s="38"/>
      <c r="Y11" s="38" t="s">
        <v>2370</v>
      </c>
      <c r="Z11" s="38"/>
      <c r="AA11" s="38" t="s">
        <v>2371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11"/>
      <c r="BX11" s="11"/>
      <c r="BY11" s="10"/>
      <c r="BZ11" s="10"/>
      <c r="CA11" s="10"/>
      <c r="CB11" s="10"/>
      <c r="CC11" s="10"/>
      <c r="CD11" s="10"/>
      <c r="CE11" s="10"/>
      <c r="CF11" s="10"/>
    </row>
    <row r="12" customFormat="false" ht="15" hidden="true" customHeight="true" outlineLevel="1" collapsed="false">
      <c r="B12" s="24"/>
      <c r="C12" s="24"/>
      <c r="D12" s="24" t="n">
        <v>173</v>
      </c>
      <c r="E12" s="24" t="n">
        <v>1</v>
      </c>
      <c r="F12" s="24"/>
      <c r="G12" s="24"/>
      <c r="H12" s="24" t="n">
        <v>1</v>
      </c>
      <c r="I12" s="24"/>
      <c r="J12" s="24" t="n">
        <v>1</v>
      </c>
      <c r="K12" s="24"/>
      <c r="L12" s="24" t="n">
        <v>176</v>
      </c>
      <c r="M12" s="24"/>
      <c r="N12" s="24" t="s">
        <v>2372</v>
      </c>
      <c r="O12" s="24" t="s">
        <v>2373</v>
      </c>
      <c r="P12" s="24"/>
      <c r="Q12" s="24"/>
      <c r="R12" s="24" t="n">
        <v>2</v>
      </c>
      <c r="S12" s="24"/>
      <c r="T12" s="24"/>
      <c r="U12" s="24"/>
      <c r="V12" s="24" t="s">
        <v>160</v>
      </c>
      <c r="W12" s="24" t="s">
        <v>781</v>
      </c>
      <c r="X12" s="24" t="s">
        <v>162</v>
      </c>
      <c r="Y12" s="24" t="s">
        <v>2370</v>
      </c>
      <c r="Z12" s="24" t="s">
        <v>163</v>
      </c>
      <c r="AA12" s="24" t="s">
        <v>2374</v>
      </c>
      <c r="AB12" s="91" t="n">
        <f aca="false">('Income Statement'!AB12)*$H$12*$J$12</f>
        <v>1147.306</v>
      </c>
      <c r="AC12" s="91" t="n">
        <f aca="false">('Income Statement'!AC12)*$H$12*$J$12</f>
        <v>1232.587</v>
      </c>
      <c r="AD12" s="91" t="n">
        <f aca="false">('Income Statement'!AD12)*$H$12*$J$12</f>
        <v>1288.513</v>
      </c>
      <c r="AE12" s="91" t="n">
        <f aca="false">('Income Statement'!AE12)*$H$12*$J$12</f>
        <v>1345.358</v>
      </c>
      <c r="AF12" s="91" t="n">
        <f aca="false">('Income Statement'!AF12)*$H$12*$J$12</f>
        <v>5013.764</v>
      </c>
      <c r="AG12" s="91" t="n">
        <f aca="false">('Income Statement'!AG12)*$H$12*$J$12</f>
        <v>1405.287</v>
      </c>
      <c r="AH12" s="91" t="n">
        <f aca="false">('Income Statement'!AH12)*$H$12*$J$12</f>
        <v>1521.319</v>
      </c>
      <c r="AI12" s="91" t="n">
        <f aca="false">('Income Statement'!AI12)*$H$12*$J$12</f>
        <v>1596.333</v>
      </c>
      <c r="AJ12" s="91" t="n">
        <f aca="false">('Income Statement'!AJ12)*$H$12*$J$12</f>
        <v>1682.66</v>
      </c>
      <c r="AK12" s="91" t="n">
        <f aca="false">('Income Statement'!AK12)*$H$12*$J$12</f>
        <v>6205.599</v>
      </c>
      <c r="AL12" s="91" t="n">
        <f aca="false">('Income Statement'!AL12)*$H$12*$J$12</f>
        <v>1775.493</v>
      </c>
      <c r="AM12" s="91" t="n">
        <f aca="false">('Income Statement'!AM12)*$H$12*$J$12</f>
        <v>1886.08</v>
      </c>
      <c r="AN12" s="91" t="n">
        <f aca="false">('Income Statement'!AN12)*$H$12*$J$12</f>
        <v>1983.981</v>
      </c>
      <c r="AO12" s="91" t="n">
        <f aca="false">('Income Statement'!AO12)*$H$12*$J$12</f>
        <v>2110.651</v>
      </c>
      <c r="AP12" s="91" t="n">
        <f aca="false">('Income Statement'!AP12)*$H$12*$J$12</f>
        <v>7799</v>
      </c>
      <c r="AQ12" s="91" t="n">
        <f aca="false">('Income Statement'!AQ12)*$H$12*$J$12</f>
        <v>2209</v>
      </c>
      <c r="AR12" s="91" t="n">
        <f aca="false">('Income Statement'!AR12)*$H$12*$J$12</f>
        <v>2383</v>
      </c>
      <c r="AS12" s="91" t="n">
        <f aca="false">('Income Statement'!AS12)*$H$12*$J$12</f>
        <v>2506</v>
      </c>
      <c r="AT12" s="91" t="n">
        <f aca="false">('Income Statement'!AT12)*$H$12*$J$12</f>
        <v>2668</v>
      </c>
      <c r="AU12" s="91" t="n">
        <f aca="false">('Income Statement'!AU12)*$H$12*$J$12</f>
        <v>9766</v>
      </c>
      <c r="AV12" s="91" t="n">
        <f aca="false">('Income Statement'!AV12)*$H$12*$J$12</f>
        <v>2810</v>
      </c>
      <c r="AW12" s="91" t="n">
        <f aca="false">('Income Statement'!AW12)*$H$12*$J$12</f>
        <v>3060</v>
      </c>
      <c r="AX12" s="91" t="n">
        <f aca="false">('Income Statement'!AX12)*$H$12*$J$12</f>
        <v>3168</v>
      </c>
      <c r="AY12" s="91" t="n">
        <f aca="false">('Income Statement'!AY12)*$H$12*$J$12</f>
        <v>3375</v>
      </c>
      <c r="AZ12" s="91" t="n">
        <f aca="false">('Income Statement'!AZ12)*$H$12*$J$12</f>
        <v>12413</v>
      </c>
      <c r="BA12" s="91" t="n">
        <f aca="false">('Income Statement'!BA12)*$H$12*$J$12</f>
        <v>3496</v>
      </c>
      <c r="BB12" s="91" t="n">
        <f aca="false">('Income Statement'!BB12)*$H$12*$J$12</f>
        <v>1147.306</v>
      </c>
      <c r="BC12" s="91" t="n">
        <f aca="false">('Income Statement'!BC12)*$H$12*$J$12</f>
        <v>2379.893</v>
      </c>
      <c r="BD12" s="91" t="n">
        <f aca="false">('Income Statement'!BD12)*$H$12*$J$12</f>
        <v>3668.406</v>
      </c>
      <c r="BE12" s="91" t="n">
        <f aca="false">('Income Statement'!BE12)*$H$12*$J$12</f>
        <v>5013.764</v>
      </c>
      <c r="BF12" s="91" t="n">
        <f aca="false">('Income Statement'!BF12)*$H$12*$J$12</f>
        <v>1405.287</v>
      </c>
      <c r="BG12" s="91" t="n">
        <f aca="false">('Income Statement'!BG12)*$H$12*$J$12</f>
        <v>2926.606</v>
      </c>
      <c r="BH12" s="91" t="n">
        <f aca="false">('Income Statement'!BH12)*$H$12*$J$12</f>
        <v>4522.939</v>
      </c>
      <c r="BI12" s="91" t="n">
        <f aca="false">('Income Statement'!BI12)*$H$12*$J$12</f>
        <v>6205.599</v>
      </c>
      <c r="BJ12" s="91" t="n">
        <f aca="false">('Income Statement'!BJ12)*$H$12*$J$12</f>
        <v>1775.493</v>
      </c>
      <c r="BK12" s="91" t="n">
        <f aca="false">('Income Statement'!BK12)*$H$12*$J$12</f>
        <v>3661.573</v>
      </c>
      <c r="BL12" s="91" t="n">
        <f aca="false">('Income Statement'!BL12)*$H$12*$J$12</f>
        <v>5645.554</v>
      </c>
      <c r="BM12" s="91" t="n">
        <f aca="false">('Income Statement'!BM12)*$H$12*$J$12</f>
        <v>7799</v>
      </c>
      <c r="BN12" s="91" t="n">
        <f aca="false">('Income Statement'!BN12)*$H$12*$J$12</f>
        <v>2209</v>
      </c>
      <c r="BO12" s="91" t="n">
        <f aca="false">('Income Statement'!BO12)*$H$12*$J$12</f>
        <v>4592</v>
      </c>
      <c r="BP12" s="91" t="n">
        <f aca="false">('Income Statement'!BP12)*$H$12*$J$12</f>
        <v>7098</v>
      </c>
      <c r="BQ12" s="91" t="n">
        <f aca="false">('Income Statement'!BQ12)*$H$12*$J$12</f>
        <v>9766</v>
      </c>
      <c r="BR12" s="91" t="n">
        <f aca="false">('Income Statement'!BR12)*$H$12*$J$12</f>
        <v>2810</v>
      </c>
      <c r="BS12" s="91" t="n">
        <f aca="false">('Income Statement'!BS12)*$H$12*$J$12</f>
        <v>5870</v>
      </c>
      <c r="BT12" s="91" t="n">
        <f aca="false">('Income Statement'!BT12)*$H$12*$J$12</f>
        <v>9038</v>
      </c>
      <c r="BU12" s="91" t="n">
        <f aca="false">('Income Statement'!BU12)*$H$12*$J$12</f>
        <v>12413</v>
      </c>
      <c r="BV12" s="91" t="n">
        <f aca="false">('Income Statement'!BV12)*$H$12*$J$12</f>
        <v>3496</v>
      </c>
      <c r="BW12" s="91" t="n">
        <f aca="false">('Income Statement'!BW12)*$H$12*$J$12</f>
        <v>0</v>
      </c>
      <c r="BX12" s="91" t="n">
        <f aca="false">('Income Statement'!BX12)*$H$12*$J$12</f>
        <v>0</v>
      </c>
      <c r="BY12" s="91" t="n">
        <f aca="false">('Income Statement'!BY12)*$H$12*$J$12</f>
        <v>0</v>
      </c>
      <c r="BZ12" s="91" t="n">
        <f aca="false">('Income Statement'!BZ12)*$H$12*$J$12</f>
        <v>0</v>
      </c>
      <c r="CA12" s="91" t="n">
        <f aca="false">('Income Statement'!CA12)*$H$12*$J$12</f>
        <v>0</v>
      </c>
      <c r="CB12" s="91" t="n">
        <f aca="false">('Income Statement'!CB12)*$H$12*$J$12</f>
        <v>0</v>
      </c>
      <c r="CC12" s="91" t="n">
        <f aca="false">('Income Statement'!CC12)*$H$12*$J$12</f>
        <v>0</v>
      </c>
      <c r="CD12" s="91" t="n">
        <f aca="false">('Income Statement'!CD12)*$H$12*$J$12</f>
        <v>0</v>
      </c>
      <c r="CE12" s="91" t="n">
        <f aca="false">('Income Statement'!CE12)*$H$12*$J$12</f>
        <v>0</v>
      </c>
      <c r="CF12" s="91" t="n">
        <f aca="false">('Income Statement'!CF12)*$H$12*$J$12</f>
        <v>0</v>
      </c>
    </row>
    <row r="13" customFormat="false" ht="15" hidden="true" customHeight="true" outlineLevel="1" collapsed="false">
      <c r="B13" s="24"/>
      <c r="C13" s="24"/>
      <c r="D13" s="24" t="n">
        <v>173</v>
      </c>
      <c r="E13" s="24" t="n">
        <v>1</v>
      </c>
      <c r="F13" s="24"/>
      <c r="G13" s="24"/>
      <c r="H13" s="24" t="n">
        <v>1</v>
      </c>
      <c r="I13" s="24"/>
      <c r="J13" s="24" t="n">
        <v>1</v>
      </c>
      <c r="K13" s="24"/>
      <c r="L13" s="24" t="n">
        <v>177</v>
      </c>
      <c r="M13" s="24"/>
      <c r="N13" s="24" t="s">
        <v>2375</v>
      </c>
      <c r="O13" s="24" t="s">
        <v>2376</v>
      </c>
      <c r="P13" s="24"/>
      <c r="Q13" s="24"/>
      <c r="R13" s="24" t="n">
        <v>2</v>
      </c>
      <c r="S13" s="24"/>
      <c r="T13" s="24"/>
      <c r="U13" s="24"/>
      <c r="V13" s="24" t="s">
        <v>160</v>
      </c>
      <c r="W13" s="24" t="s">
        <v>781</v>
      </c>
      <c r="X13" s="24" t="s">
        <v>162</v>
      </c>
      <c r="Y13" s="24" t="s">
        <v>2370</v>
      </c>
      <c r="Z13" s="24" t="s">
        <v>163</v>
      </c>
      <c r="AA13" s="24" t="s">
        <v>2377</v>
      </c>
      <c r="AB13" s="91" t="n">
        <f aca="false">('Income Statement'!AB13)*$H$13*$J$13</f>
        <v>79.466</v>
      </c>
      <c r="AC13" s="91" t="n">
        <f aca="false">('Income Statement'!AC13)*$H$13*$J$13</f>
        <v>85.964</v>
      </c>
      <c r="AD13" s="91" t="n">
        <f aca="false">('Income Statement'!AD13)*$H$13*$J$13</f>
        <v>95.142</v>
      </c>
      <c r="AE13" s="91" t="n">
        <f aca="false">('Income Statement'!AE13)*$H$13*$J$13</f>
        <v>99.25</v>
      </c>
      <c r="AF13" s="91" t="n">
        <f aca="false">('Income Statement'!AF13)*$H$13*$J$13</f>
        <v>359.822</v>
      </c>
      <c r="AG13" s="91" t="n">
        <f aca="false">('Income Statement'!AG13)*$H$13*$J$13</f>
        <v>105.88</v>
      </c>
      <c r="AH13" s="91" t="n">
        <f aca="false">('Income Statement'!AH13)*$H$13*$J$13</f>
        <v>113.365</v>
      </c>
      <c r="AI13" s="91" t="n">
        <f aca="false">('Income Statement'!AI13)*$H$13*$J$13</f>
        <v>115.634</v>
      </c>
      <c r="AJ13" s="91" t="n">
        <f aca="false">('Income Statement'!AJ13)*$H$13*$J$13</f>
        <v>126.738</v>
      </c>
      <c r="AK13" s="91" t="n">
        <f aca="false">('Income Statement'!AK13)*$H$13*$J$13</f>
        <v>461.617</v>
      </c>
      <c r="AL13" s="91" t="n">
        <f aca="false">('Income Statement'!AL13)*$H$13*$J$13</f>
        <v>141.11</v>
      </c>
      <c r="AM13" s="91" t="n">
        <f aca="false">('Income Statement'!AM13)*$H$13*$J$13</f>
        <v>150.538</v>
      </c>
      <c r="AN13" s="91" t="n">
        <f aca="false">('Income Statement'!AN13)*$H$13*$J$13</f>
        <v>160.794</v>
      </c>
      <c r="AO13" s="91" t="n">
        <f aca="false">('Income Statement'!AO13)*$H$13*$J$13</f>
        <v>183.337</v>
      </c>
      <c r="AP13" s="91" t="n">
        <f aca="false">('Income Statement'!AP13)*$H$13*$J$13</f>
        <v>638</v>
      </c>
      <c r="AQ13" s="91" t="n">
        <f aca="false">('Income Statement'!AQ13)*$H$13*$J$13</f>
        <v>188</v>
      </c>
      <c r="AR13" s="91" t="n">
        <f aca="false">('Income Statement'!AR13)*$H$13*$J$13</f>
        <v>194</v>
      </c>
      <c r="AS13" s="91" t="n">
        <f aca="false">('Income Statement'!AS13)*$H$13*$J$13</f>
        <v>195</v>
      </c>
      <c r="AT13" s="91" t="n">
        <f aca="false">('Income Statement'!AT13)*$H$13*$J$13</f>
        <v>197</v>
      </c>
      <c r="AU13" s="91" t="n">
        <f aca="false">('Income Statement'!AU13)*$H$13*$J$13</f>
        <v>774</v>
      </c>
      <c r="AV13" s="91" t="n">
        <f aca="false">('Income Statement'!AV13)*$H$13*$J$13</f>
        <v>196</v>
      </c>
      <c r="AW13" s="91" t="n">
        <f aca="false">('Income Statement'!AW13)*$H$13*$J$13</f>
        <v>221</v>
      </c>
      <c r="AX13" s="91" t="n">
        <f aca="false">('Income Statement'!AX13)*$H$13*$J$13</f>
        <v>224</v>
      </c>
      <c r="AY13" s="91" t="n">
        <f aca="false">('Income Statement'!AY13)*$H$13*$J$13</f>
        <v>228</v>
      </c>
      <c r="AZ13" s="91" t="n">
        <f aca="false">('Income Statement'!AZ13)*$H$13*$J$13</f>
        <v>869</v>
      </c>
      <c r="BA13" s="91" t="n">
        <f aca="false">('Income Statement'!BA13)*$H$13*$J$13</f>
        <v>241</v>
      </c>
      <c r="BB13" s="91" t="n">
        <f aca="false">('Income Statement'!BB13)*$H$13*$J$13</f>
        <v>79.466</v>
      </c>
      <c r="BC13" s="91" t="n">
        <f aca="false">('Income Statement'!BC13)*$H$13*$J$13</f>
        <v>165.43</v>
      </c>
      <c r="BD13" s="91" t="n">
        <f aca="false">('Income Statement'!BD13)*$H$13*$J$13</f>
        <v>260.572</v>
      </c>
      <c r="BE13" s="91" t="n">
        <f aca="false">('Income Statement'!BE13)*$H$13*$J$13</f>
        <v>359.822</v>
      </c>
      <c r="BF13" s="91" t="n">
        <f aca="false">('Income Statement'!BF13)*$H$13*$J$13</f>
        <v>105.88</v>
      </c>
      <c r="BG13" s="91" t="n">
        <f aca="false">('Income Statement'!BG13)*$H$13*$J$13</f>
        <v>219.245</v>
      </c>
      <c r="BH13" s="91" t="n">
        <f aca="false">('Income Statement'!BH13)*$H$13*$J$13</f>
        <v>334.879</v>
      </c>
      <c r="BI13" s="91" t="n">
        <f aca="false">('Income Statement'!BI13)*$H$13*$J$13</f>
        <v>461.617</v>
      </c>
      <c r="BJ13" s="91" t="n">
        <f aca="false">('Income Statement'!BJ13)*$H$13*$J$13</f>
        <v>141.11</v>
      </c>
      <c r="BK13" s="91" t="n">
        <f aca="false">('Income Statement'!BK13)*$H$13*$J$13</f>
        <v>291.648</v>
      </c>
      <c r="BL13" s="91" t="n">
        <f aca="false">('Income Statement'!BL13)*$H$13*$J$13</f>
        <v>452.442</v>
      </c>
      <c r="BM13" s="91" t="n">
        <f aca="false">('Income Statement'!BM13)*$H$13*$J$13</f>
        <v>638</v>
      </c>
      <c r="BN13" s="91" t="n">
        <f aca="false">('Income Statement'!BN13)*$H$13*$J$13</f>
        <v>188</v>
      </c>
      <c r="BO13" s="91" t="n">
        <f aca="false">('Income Statement'!BO13)*$H$13*$J$13</f>
        <v>382</v>
      </c>
      <c r="BP13" s="91" t="n">
        <f aca="false">('Income Statement'!BP13)*$H$13*$J$13</f>
        <v>577</v>
      </c>
      <c r="BQ13" s="91" t="n">
        <f aca="false">('Income Statement'!BQ13)*$H$13*$J$13</f>
        <v>774</v>
      </c>
      <c r="BR13" s="91" t="n">
        <f aca="false">('Income Statement'!BR13)*$H$13*$J$13</f>
        <v>196</v>
      </c>
      <c r="BS13" s="91" t="n">
        <f aca="false">('Income Statement'!BS13)*$H$13*$J$13</f>
        <v>417</v>
      </c>
      <c r="BT13" s="91" t="n">
        <f aca="false">('Income Statement'!BT13)*$H$13*$J$13</f>
        <v>641</v>
      </c>
      <c r="BU13" s="91" t="n">
        <f aca="false">('Income Statement'!BU13)*$H$13*$J$13</f>
        <v>869</v>
      </c>
      <c r="BV13" s="91" t="n">
        <f aca="false">('Income Statement'!BV13)*$H$13*$J$13</f>
        <v>241</v>
      </c>
      <c r="BW13" s="91" t="n">
        <f aca="false">('Income Statement'!BW13)*$H$13*$J$13</f>
        <v>0</v>
      </c>
      <c r="BX13" s="91" t="n">
        <f aca="false">('Income Statement'!BX13)*$H$13*$J$13</f>
        <v>0</v>
      </c>
      <c r="BY13" s="91" t="n">
        <f aca="false">('Income Statement'!BY13)*$H$13*$J$13</f>
        <v>0</v>
      </c>
      <c r="BZ13" s="91" t="n">
        <f aca="false">('Income Statement'!BZ13)*$H$13*$J$13</f>
        <v>0</v>
      </c>
      <c r="CA13" s="91" t="n">
        <f aca="false">('Income Statement'!CA13)*$H$13*$J$13</f>
        <v>0</v>
      </c>
      <c r="CB13" s="91" t="n">
        <f aca="false">('Income Statement'!CB13)*$H$13*$J$13</f>
        <v>0</v>
      </c>
      <c r="CC13" s="91" t="n">
        <f aca="false">('Income Statement'!CC13)*$H$13*$J$13</f>
        <v>0</v>
      </c>
      <c r="CD13" s="91" t="n">
        <f aca="false">('Income Statement'!CD13)*$H$13*$J$13</f>
        <v>0</v>
      </c>
      <c r="CE13" s="91" t="n">
        <f aca="false">('Income Statement'!CE13)*$H$13*$J$13</f>
        <v>0</v>
      </c>
      <c r="CF13" s="91" t="n">
        <f aca="false">('Income Statement'!CF13)*$H$13*$J$13</f>
        <v>0</v>
      </c>
    </row>
    <row r="14" customFormat="false" ht="15" hidden="true" customHeight="true" outlineLevel="1" collapsed="false">
      <c r="B14" s="24"/>
      <c r="C14" s="24"/>
      <c r="D14" s="24" t="n">
        <v>173</v>
      </c>
      <c r="E14" s="24" t="n">
        <v>1</v>
      </c>
      <c r="F14" s="24"/>
      <c r="G14" s="24"/>
      <c r="H14" s="24"/>
      <c r="I14" s="24"/>
      <c r="J14" s="24" t="n">
        <v>1</v>
      </c>
      <c r="K14" s="24"/>
      <c r="L14" s="24" t="n">
        <v>182</v>
      </c>
      <c r="M14" s="24"/>
      <c r="N14" s="24" t="s">
        <v>2378</v>
      </c>
      <c r="O14" s="24" t="s">
        <v>2379</v>
      </c>
      <c r="P14" s="24"/>
      <c r="Q14" s="24"/>
      <c r="R14" s="24" t="n">
        <v>2</v>
      </c>
      <c r="S14" s="24"/>
      <c r="T14" s="24"/>
      <c r="U14" s="24"/>
      <c r="V14" s="24" t="s">
        <v>160</v>
      </c>
      <c r="W14" s="24" t="s">
        <v>781</v>
      </c>
      <c r="X14" s="24" t="s">
        <v>162</v>
      </c>
      <c r="Y14" s="24" t="s">
        <v>2370</v>
      </c>
      <c r="Z14" s="24" t="s">
        <v>163</v>
      </c>
      <c r="AA14" s="24" t="s">
        <v>2380</v>
      </c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59"/>
      <c r="BU14" s="59"/>
      <c r="BV14" s="59"/>
      <c r="BW14" s="91"/>
      <c r="BX14" s="91"/>
      <c r="BY14" s="91"/>
      <c r="BZ14" s="91"/>
      <c r="CA14" s="91"/>
      <c r="CB14" s="91"/>
      <c r="CC14" s="91"/>
      <c r="CD14" s="91"/>
      <c r="CE14" s="91"/>
      <c r="CF14" s="92"/>
    </row>
    <row r="15" customFormat="false" ht="15" hidden="true" customHeight="true" outlineLevel="1" collapsed="false">
      <c r="B15" s="24"/>
      <c r="C15" s="24"/>
      <c r="D15" s="24"/>
      <c r="E15" s="24" t="n">
        <v>1</v>
      </c>
      <c r="F15" s="24"/>
      <c r="G15" s="24"/>
      <c r="H15" s="24"/>
      <c r="I15" s="24"/>
      <c r="J15" s="24" t="n">
        <v>1</v>
      </c>
      <c r="K15" s="24"/>
      <c r="L15" s="24" t="n">
        <v>173</v>
      </c>
      <c r="M15" s="24"/>
      <c r="N15" s="24" t="s">
        <v>2381</v>
      </c>
      <c r="O15" s="24" t="s">
        <v>2382</v>
      </c>
      <c r="P15" s="24"/>
      <c r="Q15" s="24"/>
      <c r="R15" s="24" t="n">
        <v>2</v>
      </c>
      <c r="S15" s="24"/>
      <c r="T15" s="24"/>
      <c r="U15" s="24"/>
      <c r="V15" s="24" t="s">
        <v>160</v>
      </c>
      <c r="W15" s="24" t="s">
        <v>781</v>
      </c>
      <c r="X15" s="24" t="s">
        <v>162</v>
      </c>
      <c r="Y15" s="24" t="s">
        <v>2370</v>
      </c>
      <c r="Z15" s="24" t="s">
        <v>163</v>
      </c>
      <c r="AA15" s="24" t="s">
        <v>2383</v>
      </c>
      <c r="AB15" s="91" t="n">
        <f aca="false">AB12+AB13+AB14</f>
        <v>1226.772</v>
      </c>
      <c r="AC15" s="91" t="n">
        <f aca="false">AC12+AC13+AC14</f>
        <v>1318.551</v>
      </c>
      <c r="AD15" s="91" t="n">
        <f aca="false">AD12+AD13+AD14</f>
        <v>1383.655</v>
      </c>
      <c r="AE15" s="91" t="n">
        <f aca="false">AE12+AE13+AE14</f>
        <v>1444.608</v>
      </c>
      <c r="AF15" s="91" t="n">
        <f aca="false">AF12+AF13+AF14</f>
        <v>5373.586</v>
      </c>
      <c r="AG15" s="91" t="n">
        <f aca="false">AG12+AG13+AG14</f>
        <v>1511.167</v>
      </c>
      <c r="AH15" s="91" t="n">
        <f aca="false">AH12+AH13+AH14</f>
        <v>1634.684</v>
      </c>
      <c r="AI15" s="91" t="n">
        <f aca="false">AI12+AI13+AI14</f>
        <v>1711.967</v>
      </c>
      <c r="AJ15" s="91" t="n">
        <f aca="false">AJ12+AJ13+AJ14</f>
        <v>1809.398</v>
      </c>
      <c r="AK15" s="91" t="n">
        <f aca="false">AK12+AK13+AK14</f>
        <v>6667.216</v>
      </c>
      <c r="AL15" s="91" t="n">
        <f aca="false">AL12+AL13+AL14</f>
        <v>1916.603</v>
      </c>
      <c r="AM15" s="91" t="n">
        <f aca="false">AM12+AM13+AM14</f>
        <v>2036.618</v>
      </c>
      <c r="AN15" s="91" t="n">
        <f aca="false">AN12+AN13+AN14</f>
        <v>2144.775</v>
      </c>
      <c r="AO15" s="91" t="n">
        <f aca="false">AO12+AO13+AO14</f>
        <v>2293.988</v>
      </c>
      <c r="AP15" s="91" t="n">
        <f aca="false">AP12+AP13+AP14</f>
        <v>8437</v>
      </c>
      <c r="AQ15" s="91" t="n">
        <f aca="false">AQ12+AQ13+AQ14</f>
        <v>2397</v>
      </c>
      <c r="AR15" s="91" t="n">
        <f aca="false">AR12+AR13+AR14</f>
        <v>2577</v>
      </c>
      <c r="AS15" s="91" t="n">
        <f aca="false">AS12+AS13+AS14</f>
        <v>2701</v>
      </c>
      <c r="AT15" s="91" t="n">
        <f aca="false">AT12+AT13+AT14</f>
        <v>2865</v>
      </c>
      <c r="AU15" s="91" t="n">
        <f aca="false">AU12+AU13+AU14</f>
        <v>10540</v>
      </c>
      <c r="AV15" s="91" t="n">
        <f aca="false">AV12+AV13+AV14</f>
        <v>3006</v>
      </c>
      <c r="AW15" s="91" t="n">
        <f aca="false">AW12+AW13+AW14</f>
        <v>3281</v>
      </c>
      <c r="AX15" s="91" t="n">
        <f aca="false">AX12+AX13+AX14</f>
        <v>3392</v>
      </c>
      <c r="AY15" s="91" t="n">
        <f aca="false">AY12+AY13+AY14</f>
        <v>3603</v>
      </c>
      <c r="AZ15" s="91" t="n">
        <f aca="false">AZ12+AZ13+AZ14</f>
        <v>13282</v>
      </c>
      <c r="BA15" s="91" t="n">
        <f aca="false">BA12+BA13+BA14</f>
        <v>3737</v>
      </c>
      <c r="BB15" s="91" t="n">
        <f aca="false">BB12+BB13+BB14</f>
        <v>1226.772</v>
      </c>
      <c r="BC15" s="91" t="n">
        <f aca="false">BC12+BC13+BC14</f>
        <v>2545.323</v>
      </c>
      <c r="BD15" s="91" t="n">
        <f aca="false">BD12+BD13+BD14</f>
        <v>3928.978</v>
      </c>
      <c r="BE15" s="91" t="n">
        <f aca="false">BE12+BE13+BE14</f>
        <v>5373.586</v>
      </c>
      <c r="BF15" s="91" t="n">
        <f aca="false">BF12+BF13+BF14</f>
        <v>1511.167</v>
      </c>
      <c r="BG15" s="91" t="n">
        <f aca="false">BG12+BG13+BG14</f>
        <v>3145.851</v>
      </c>
      <c r="BH15" s="91" t="n">
        <f aca="false">BH12+BH13+BH14</f>
        <v>4857.818</v>
      </c>
      <c r="BI15" s="91" t="n">
        <f aca="false">BI12+BI13+BI14</f>
        <v>6667.216</v>
      </c>
      <c r="BJ15" s="91" t="n">
        <f aca="false">BJ12+BJ13+BJ14</f>
        <v>1916.603</v>
      </c>
      <c r="BK15" s="91" t="n">
        <f aca="false">BK12+BK13+BK14</f>
        <v>3953.221</v>
      </c>
      <c r="BL15" s="91" t="n">
        <f aca="false">BL12+BL13+BL14</f>
        <v>6097.996</v>
      </c>
      <c r="BM15" s="91" t="n">
        <f aca="false">BM12+BM13+BM14</f>
        <v>8437</v>
      </c>
      <c r="BN15" s="91" t="n">
        <f aca="false">BN12+BN13+BN14</f>
        <v>2397</v>
      </c>
      <c r="BO15" s="91" t="n">
        <f aca="false">BO12+BO13+BO14</f>
        <v>4974</v>
      </c>
      <c r="BP15" s="91" t="n">
        <f aca="false">BP12+BP13+BP14</f>
        <v>7675</v>
      </c>
      <c r="BQ15" s="91" t="n">
        <f aca="false">BQ12+BQ13+BQ14</f>
        <v>10540</v>
      </c>
      <c r="BR15" s="91" t="n">
        <f aca="false">BR12+BR13+BR14</f>
        <v>3006</v>
      </c>
      <c r="BS15" s="91" t="n">
        <f aca="false">BS12+BS13+BS14</f>
        <v>6287</v>
      </c>
      <c r="BT15" s="59" t="n">
        <f aca="false">BT12+BT13+BT14</f>
        <v>9679</v>
      </c>
      <c r="BU15" s="59" t="n">
        <f aca="false">BU12+BU13+BU14</f>
        <v>13282</v>
      </c>
      <c r="BV15" s="59" t="n">
        <f aca="false">BV12+BV13+BV14</f>
        <v>3737</v>
      </c>
      <c r="BW15" s="91" t="n">
        <f aca="false">BW12+BW13+BW14</f>
        <v>0</v>
      </c>
      <c r="BX15" s="91" t="n">
        <f aca="false">BX12+BX13+BX14</f>
        <v>0</v>
      </c>
      <c r="BY15" s="91" t="n">
        <f aca="false">BY12+BY13+BY14</f>
        <v>0</v>
      </c>
      <c r="BZ15" s="91" t="n">
        <f aca="false">BZ12+BZ13+BZ14</f>
        <v>0</v>
      </c>
      <c r="CA15" s="91" t="n">
        <f aca="false">CA12+CA13+CA14</f>
        <v>0</v>
      </c>
      <c r="CB15" s="91" t="n">
        <f aca="false">CB12+CB13+CB14</f>
        <v>0</v>
      </c>
      <c r="CC15" s="91" t="n">
        <f aca="false">CC12+CC13+CC14</f>
        <v>0</v>
      </c>
      <c r="CD15" s="91" t="n">
        <f aca="false">CD12+CD13+CD14</f>
        <v>0</v>
      </c>
      <c r="CE15" s="91" t="n">
        <f aca="false">CE12+CE13+CE14</f>
        <v>0</v>
      </c>
      <c r="CF15" s="92"/>
    </row>
    <row r="16" customFormat="false" ht="15" hidden="true" customHeight="true" outlineLevel="1" collapsed="false">
      <c r="B16" s="24"/>
      <c r="C16" s="24"/>
      <c r="D16" s="24" t="n">
        <v>174</v>
      </c>
      <c r="E16" s="24" t="n">
        <v>1</v>
      </c>
      <c r="F16" s="24"/>
      <c r="G16" s="24"/>
      <c r="H16" s="24" t="n">
        <v>1</v>
      </c>
      <c r="I16" s="24"/>
      <c r="J16" s="24" t="n">
        <v>1</v>
      </c>
      <c r="K16" s="24"/>
      <c r="L16" s="24" t="n">
        <v>185</v>
      </c>
      <c r="M16" s="24"/>
      <c r="N16" s="24" t="s">
        <v>2384</v>
      </c>
      <c r="O16" s="24" t="s">
        <v>2385</v>
      </c>
      <c r="P16" s="24"/>
      <c r="Q16" s="24"/>
      <c r="R16" s="24" t="n">
        <v>2</v>
      </c>
      <c r="S16" s="24"/>
      <c r="T16" s="24"/>
      <c r="U16" s="24"/>
      <c r="V16" s="24" t="s">
        <v>160</v>
      </c>
      <c r="W16" s="24" t="s">
        <v>781</v>
      </c>
      <c r="X16" s="24" t="s">
        <v>162</v>
      </c>
      <c r="Y16" s="24" t="s">
        <v>2370</v>
      </c>
      <c r="Z16" s="24" t="s">
        <v>163</v>
      </c>
      <c r="AA16" s="24" t="s">
        <v>2386</v>
      </c>
      <c r="AB16" s="91" t="n">
        <f aca="false">('Income Statement'!AB16)*$H$16*$J$16</f>
        <v>208.947</v>
      </c>
      <c r="AC16" s="91" t="n">
        <f aca="false">('Income Statement'!AC16)*$H$16*$J$16</f>
        <v>218.918</v>
      </c>
      <c r="AD16" s="91" t="n">
        <f aca="false">('Income Statement'!AD16)*$H$16*$J$16</f>
        <v>238.746</v>
      </c>
      <c r="AE16" s="91" t="n">
        <f aca="false">('Income Statement'!AE16)*$H$16*$J$16</f>
        <v>258.027</v>
      </c>
      <c r="AF16" s="91" t="n">
        <f aca="false">('Income Statement'!AF16)*$H$16*$J$16</f>
        <v>924.638</v>
      </c>
      <c r="AG16" s="91" t="n">
        <f aca="false">('Income Statement'!AG16)*$H$16*$J$16</f>
        <v>274.241</v>
      </c>
      <c r="AH16" s="91" t="n">
        <f aca="false">('Income Statement'!AH16)*$H$16*$J$16</f>
        <v>292.737</v>
      </c>
      <c r="AI16" s="91" t="n">
        <f aca="false">('Income Statement'!AI16)*$H$16*$J$16</f>
        <v>303.045</v>
      </c>
      <c r="AJ16" s="91" t="n">
        <f aca="false">('Income Statement'!AJ16)*$H$16*$J$16</f>
        <v>318.944</v>
      </c>
      <c r="AK16" s="91" t="n">
        <f aca="false">('Income Statement'!AK16)*$H$16*$J$16</f>
        <v>1241.692</v>
      </c>
      <c r="AL16" s="91" t="n">
        <f aca="false">('Income Statement'!AL16)*$H$16*$J$16</f>
        <v>351.101</v>
      </c>
      <c r="AM16" s="91" t="n">
        <f aca="false">('Income Statement'!AM16)*$H$16*$J$16</f>
        <v>376.456</v>
      </c>
      <c r="AN16" s="91" t="n">
        <f aca="false">('Income Statement'!AN16)*$H$16*$J$16</f>
        <v>426.487</v>
      </c>
      <c r="AO16" s="91" t="n">
        <f aca="false">('Income Statement'!AO16)*$H$16*$J$16</f>
        <v>463.271</v>
      </c>
      <c r="AP16" s="91" t="n">
        <f aca="false">('Income Statement'!AP16)*$H$16*$J$16</f>
        <v>1617</v>
      </c>
      <c r="AQ16" s="91" t="n">
        <f aca="false">('Income Statement'!AQ16)*$H$16*$J$16</f>
        <v>463</v>
      </c>
      <c r="AR16" s="91" t="n">
        <f aca="false">('Income Statement'!AR16)*$H$16*$J$16</f>
        <v>494</v>
      </c>
      <c r="AS16" s="91" t="n">
        <f aca="false">('Income Statement'!AS16)*$H$16*$J$16</f>
        <v>528</v>
      </c>
      <c r="AT16" s="91" t="n">
        <f aca="false">('Income Statement'!AT16)*$H$16*$J$16</f>
        <v>548</v>
      </c>
      <c r="AU16" s="91" t="n">
        <f aca="false">('Income Statement'!AU16)*$H$16*$J$16</f>
        <v>2033</v>
      </c>
      <c r="AV16" s="91" t="n">
        <f aca="false">('Income Statement'!AV16)*$H$16*$J$16</f>
        <v>573</v>
      </c>
      <c r="AW16" s="91" t="n">
        <f aca="false">('Income Statement'!AW16)*$H$16*$J$16</f>
        <v>638</v>
      </c>
      <c r="AX16" s="91" t="n">
        <f aca="false">('Income Statement'!AX16)*$H$16*$J$16</f>
        <v>676</v>
      </c>
      <c r="AY16" s="91" t="n">
        <f aca="false">('Income Statement'!AY16)*$H$16*$J$16</f>
        <v>717</v>
      </c>
      <c r="AZ16" s="91" t="n">
        <f aca="false">('Income Statement'!AZ16)*$H$16*$J$16</f>
        <v>2604</v>
      </c>
      <c r="BA16" s="91" t="n">
        <f aca="false">('Income Statement'!BA16)*$H$16*$J$16</f>
        <v>678</v>
      </c>
      <c r="BB16" s="91" t="n">
        <f aca="false">('Income Statement'!BB16)*$H$16*$J$16</f>
        <v>208.947</v>
      </c>
      <c r="BC16" s="91" t="n">
        <f aca="false">('Income Statement'!BC16)*$H$16*$J$16</f>
        <v>427.865</v>
      </c>
      <c r="BD16" s="91" t="n">
        <f aca="false">('Income Statement'!BD16)*$H$16*$J$16</f>
        <v>666.611</v>
      </c>
      <c r="BE16" s="91" t="n">
        <f aca="false">('Income Statement'!BE16)*$H$16*$J$16</f>
        <v>924.638</v>
      </c>
      <c r="BF16" s="91" t="n">
        <f aca="false">('Income Statement'!BF16)*$H$16*$J$16</f>
        <v>274.241</v>
      </c>
      <c r="BG16" s="91" t="n">
        <f aca="false">('Income Statement'!BG16)*$H$16*$J$16</f>
        <v>566.978</v>
      </c>
      <c r="BH16" s="91" t="n">
        <f aca="false">('Income Statement'!BH16)*$H$16*$J$16</f>
        <v>870.023</v>
      </c>
      <c r="BI16" s="91" t="n">
        <f aca="false">('Income Statement'!BI16)*$H$16*$J$16</f>
        <v>1241.692</v>
      </c>
      <c r="BJ16" s="91" t="n">
        <f aca="false">('Income Statement'!BJ16)*$H$16*$J$16</f>
        <v>351.101</v>
      </c>
      <c r="BK16" s="91" t="n">
        <f aca="false">('Income Statement'!BK16)*$H$16*$J$16</f>
        <v>727.557</v>
      </c>
      <c r="BL16" s="91" t="n">
        <f aca="false">('Income Statement'!BL16)*$H$16*$J$16</f>
        <v>1154.044</v>
      </c>
      <c r="BM16" s="91" t="n">
        <f aca="false">('Income Statement'!BM16)*$H$16*$J$16</f>
        <v>1617</v>
      </c>
      <c r="BN16" s="91" t="n">
        <f aca="false">('Income Statement'!BN16)*$H$16*$J$16</f>
        <v>463</v>
      </c>
      <c r="BO16" s="91" t="n">
        <f aca="false">('Income Statement'!BO16)*$H$16*$J$16</f>
        <v>957</v>
      </c>
      <c r="BP16" s="91" t="n">
        <f aca="false">('Income Statement'!BP16)*$H$16*$J$16</f>
        <v>1485</v>
      </c>
      <c r="BQ16" s="91" t="n">
        <f aca="false">('Income Statement'!BQ16)*$H$16*$J$16</f>
        <v>2033</v>
      </c>
      <c r="BR16" s="91" t="n">
        <f aca="false">('Income Statement'!BR16)*$H$16*$J$16</f>
        <v>573</v>
      </c>
      <c r="BS16" s="91" t="n">
        <f aca="false">('Income Statement'!BS16)*$H$16*$J$16</f>
        <v>1211</v>
      </c>
      <c r="BT16" s="91" t="n">
        <f aca="false">('Income Statement'!BT16)*$H$16*$J$16</f>
        <v>1887</v>
      </c>
      <c r="BU16" s="91" t="n">
        <f aca="false">('Income Statement'!BU16)*$H$16*$J$16</f>
        <v>2604</v>
      </c>
      <c r="BV16" s="91" t="n">
        <f aca="false">('Income Statement'!BV16)*$H$16*$J$16</f>
        <v>678</v>
      </c>
      <c r="BW16" s="91" t="n">
        <f aca="false">('Income Statement'!BW16)*$H$16*$J$16</f>
        <v>0</v>
      </c>
      <c r="BX16" s="91" t="n">
        <f aca="false">('Income Statement'!BX16)*$H$16*$J$16</f>
        <v>0</v>
      </c>
      <c r="BY16" s="91" t="n">
        <f aca="false">('Income Statement'!BY16)*$H$16*$J$16</f>
        <v>0</v>
      </c>
      <c r="BZ16" s="91" t="n">
        <f aca="false">('Income Statement'!BZ16)*$H$16*$J$16</f>
        <v>0</v>
      </c>
      <c r="CA16" s="91" t="n">
        <f aca="false">('Income Statement'!CA16)*$H$16*$J$16</f>
        <v>0</v>
      </c>
      <c r="CB16" s="91" t="n">
        <f aca="false">('Income Statement'!CB16)*$H$16*$J$16</f>
        <v>0</v>
      </c>
      <c r="CC16" s="91" t="n">
        <f aca="false">('Income Statement'!CC16)*$H$16*$J$16</f>
        <v>0</v>
      </c>
      <c r="CD16" s="91" t="n">
        <f aca="false">('Income Statement'!CD16)*$H$16*$J$16</f>
        <v>0</v>
      </c>
      <c r="CE16" s="91" t="n">
        <f aca="false">('Income Statement'!CE16)*$H$16*$J$16</f>
        <v>0</v>
      </c>
      <c r="CF16" s="91" t="n">
        <f aca="false">('Income Statement'!CF16)*$H$16*$J$16</f>
        <v>0</v>
      </c>
    </row>
    <row r="17" customFormat="false" ht="15" hidden="true" customHeight="true" outlineLevel="1" collapsed="false">
      <c r="B17" s="24"/>
      <c r="C17" s="24"/>
      <c r="D17" s="24" t="n">
        <v>174</v>
      </c>
      <c r="E17" s="24" t="n">
        <v>1</v>
      </c>
      <c r="F17" s="24"/>
      <c r="G17" s="24"/>
      <c r="H17" s="24" t="n">
        <v>1</v>
      </c>
      <c r="I17" s="24"/>
      <c r="J17" s="24" t="n">
        <v>1</v>
      </c>
      <c r="K17" s="24"/>
      <c r="L17" s="24" t="n">
        <v>186</v>
      </c>
      <c r="M17" s="24"/>
      <c r="N17" s="24" t="s">
        <v>2387</v>
      </c>
      <c r="O17" s="24" t="s">
        <v>2388</v>
      </c>
      <c r="P17" s="24"/>
      <c r="Q17" s="24"/>
      <c r="R17" s="24" t="n">
        <v>2</v>
      </c>
      <c r="S17" s="24"/>
      <c r="T17" s="24"/>
      <c r="U17" s="24"/>
      <c r="V17" s="24" t="s">
        <v>160</v>
      </c>
      <c r="W17" s="24" t="s">
        <v>781</v>
      </c>
      <c r="X17" s="24" t="s">
        <v>162</v>
      </c>
      <c r="Y17" s="24" t="s">
        <v>2370</v>
      </c>
      <c r="Z17" s="24" t="s">
        <v>163</v>
      </c>
      <c r="AA17" s="24" t="s">
        <v>2389</v>
      </c>
      <c r="AB17" s="91" t="n">
        <f aca="false">('Income Statement'!AB17)*$H$17*$J$17</f>
        <v>83.358</v>
      </c>
      <c r="AC17" s="91" t="n">
        <f aca="false">('Income Statement'!AC17)*$H$17*$J$17</f>
        <v>88.913</v>
      </c>
      <c r="AD17" s="91" t="n">
        <f aca="false">('Income Statement'!AD17)*$H$17*$J$17</f>
        <v>94.465</v>
      </c>
      <c r="AE17" s="91" t="n">
        <f aca="false">('Income Statement'!AE17)*$H$17*$J$17</f>
        <v>97.896</v>
      </c>
      <c r="AF17" s="91" t="n">
        <f aca="false">('Income Statement'!AF17)*$H$17*$J$17</f>
        <v>364.632</v>
      </c>
      <c r="AG17" s="91" t="n">
        <f aca="false">('Income Statement'!AG17)*$H$17*$J$17</f>
        <v>107.561</v>
      </c>
      <c r="AH17" s="91" t="n">
        <f aca="false">('Income Statement'!AH17)*$H$17*$J$17</f>
        <v>112.647</v>
      </c>
      <c r="AI17" s="91" t="n">
        <f aca="false">('Income Statement'!AI17)*$H$17*$J$17</f>
        <v>120.638</v>
      </c>
      <c r="AJ17" s="91" t="n">
        <f aca="false">('Income Statement'!AJ17)*$H$17*$J$17</f>
        <v>124.735</v>
      </c>
      <c r="AK17" s="91" t="n">
        <f aca="false">('Income Statement'!AK17)*$H$17*$J$17</f>
        <v>412.856</v>
      </c>
      <c r="AL17" s="91" t="n">
        <f aca="false">('Income Statement'!AL17)*$H$17*$J$17</f>
        <v>145.88</v>
      </c>
      <c r="AM17" s="91" t="n">
        <f aca="false">('Income Statement'!AM17)*$H$17*$J$17</f>
        <v>149.123</v>
      </c>
      <c r="AN17" s="91" t="n">
        <f aca="false">('Income Statement'!AN17)*$H$17*$J$17</f>
        <v>159.035</v>
      </c>
      <c r="AO17" s="91" t="n">
        <f aca="false">('Income Statement'!AO17)*$H$17*$J$17</f>
        <v>162.686</v>
      </c>
      <c r="AP17" s="91" t="n">
        <f aca="false">('Income Statement'!AP17)*$H$17*$J$17</f>
        <v>617</v>
      </c>
      <c r="AQ17" s="91" t="n">
        <f aca="false">('Income Statement'!AQ17)*$H$17*$J$17</f>
        <v>188</v>
      </c>
      <c r="AR17" s="91" t="n">
        <f aca="false">('Income Statement'!AR17)*$H$17*$J$17</f>
        <v>176</v>
      </c>
      <c r="AS17" s="91" t="n">
        <f aca="false">('Income Statement'!AS17)*$H$17*$J$17</f>
        <v>186</v>
      </c>
      <c r="AT17" s="91" t="n">
        <f aca="false">('Income Statement'!AT17)*$H$17*$J$17</f>
        <v>190</v>
      </c>
      <c r="AU17" s="91" t="n">
        <f aca="false">('Income Statement'!AU17)*$H$17*$J$17</f>
        <v>740</v>
      </c>
      <c r="AV17" s="91" t="n">
        <f aca="false">('Income Statement'!AV17)*$H$17*$J$17</f>
        <v>194</v>
      </c>
      <c r="AW17" s="91" t="n">
        <f aca="false">('Income Statement'!AW17)*$H$17*$J$17</f>
        <v>211</v>
      </c>
      <c r="AX17" s="91" t="n">
        <f aca="false">('Income Statement'!AX17)*$H$17*$J$17</f>
        <v>213</v>
      </c>
      <c r="AY17" s="91" t="n">
        <f aca="false">('Income Statement'!AY17)*$H$17*$J$17</f>
        <v>229</v>
      </c>
      <c r="AZ17" s="91" t="n">
        <f aca="false">('Income Statement'!AZ17)*$H$17*$J$17</f>
        <v>847</v>
      </c>
      <c r="BA17" s="91" t="n">
        <f aca="false">('Income Statement'!BA17)*$H$17*$J$17</f>
        <v>236</v>
      </c>
      <c r="BB17" s="91" t="n">
        <f aca="false">('Income Statement'!BB17)*$H$17*$J$17</f>
        <v>83.358</v>
      </c>
      <c r="BC17" s="91" t="n">
        <f aca="false">('Income Statement'!BC17)*$H$17*$J$17</f>
        <v>172.271</v>
      </c>
      <c r="BD17" s="91" t="n">
        <f aca="false">('Income Statement'!BD17)*$H$17*$J$17</f>
        <v>266.736</v>
      </c>
      <c r="BE17" s="91" t="n">
        <f aca="false">('Income Statement'!BE17)*$H$17*$J$17</f>
        <v>364.632</v>
      </c>
      <c r="BF17" s="91" t="n">
        <f aca="false">('Income Statement'!BF17)*$H$17*$J$17</f>
        <v>107.561</v>
      </c>
      <c r="BG17" s="91" t="n">
        <f aca="false">('Income Statement'!BG17)*$H$17*$J$17</f>
        <v>220.208</v>
      </c>
      <c r="BH17" s="91" t="n">
        <f aca="false">('Income Statement'!BH17)*$H$17*$J$17</f>
        <v>340.846</v>
      </c>
      <c r="BI17" s="91" t="n">
        <f aca="false">('Income Statement'!BI17)*$H$17*$J$17</f>
        <v>412.856</v>
      </c>
      <c r="BJ17" s="91" t="n">
        <f aca="false">('Income Statement'!BJ17)*$H$17*$J$17</f>
        <v>145.88</v>
      </c>
      <c r="BK17" s="91" t="n">
        <f aca="false">('Income Statement'!BK17)*$H$17*$J$17</f>
        <v>295.003</v>
      </c>
      <c r="BL17" s="91" t="n">
        <f aca="false">('Income Statement'!BL17)*$H$17*$J$17</f>
        <v>454.038</v>
      </c>
      <c r="BM17" s="91" t="n">
        <f aca="false">('Income Statement'!BM17)*$H$17*$J$17</f>
        <v>617</v>
      </c>
      <c r="BN17" s="91" t="n">
        <f aca="false">('Income Statement'!BN17)*$H$17*$J$17</f>
        <v>188</v>
      </c>
      <c r="BO17" s="91" t="n">
        <f aca="false">('Income Statement'!BO17)*$H$17*$J$17</f>
        <v>364</v>
      </c>
      <c r="BP17" s="91" t="n">
        <f aca="false">('Income Statement'!BP17)*$H$17*$J$17</f>
        <v>550</v>
      </c>
      <c r="BQ17" s="91" t="n">
        <f aca="false">('Income Statement'!BQ17)*$H$17*$J$17</f>
        <v>740</v>
      </c>
      <c r="BR17" s="91" t="n">
        <f aca="false">('Income Statement'!BR17)*$H$17*$J$17</f>
        <v>194</v>
      </c>
      <c r="BS17" s="91" t="n">
        <f aca="false">('Income Statement'!BS17)*$H$17*$J$17</f>
        <v>405</v>
      </c>
      <c r="BT17" s="91" t="n">
        <f aca="false">('Income Statement'!BT17)*$H$17*$J$17</f>
        <v>618</v>
      </c>
      <c r="BU17" s="91" t="n">
        <f aca="false">('Income Statement'!BU17)*$H$17*$J$17</f>
        <v>847</v>
      </c>
      <c r="BV17" s="91" t="n">
        <f aca="false">('Income Statement'!BV17)*$H$17*$J$17</f>
        <v>236</v>
      </c>
      <c r="BW17" s="91" t="n">
        <f aca="false">('Income Statement'!BW17)*$H$17*$J$17</f>
        <v>0</v>
      </c>
      <c r="BX17" s="91" t="n">
        <f aca="false">('Income Statement'!BX17)*$H$17*$J$17</f>
        <v>0</v>
      </c>
      <c r="BY17" s="91" t="n">
        <f aca="false">('Income Statement'!BY17)*$H$17*$J$17</f>
        <v>0</v>
      </c>
      <c r="BZ17" s="91" t="n">
        <f aca="false">('Income Statement'!BZ17)*$H$17*$J$17</f>
        <v>0</v>
      </c>
      <c r="CA17" s="91" t="n">
        <f aca="false">('Income Statement'!CA17)*$H$17*$J$17</f>
        <v>0</v>
      </c>
      <c r="CB17" s="91" t="n">
        <f aca="false">('Income Statement'!CB17)*$H$17*$J$17</f>
        <v>0</v>
      </c>
      <c r="CC17" s="91" t="n">
        <f aca="false">('Income Statement'!CC17)*$H$17*$J$17</f>
        <v>0</v>
      </c>
      <c r="CD17" s="91" t="n">
        <f aca="false">('Income Statement'!CD17)*$H$17*$J$17</f>
        <v>0</v>
      </c>
      <c r="CE17" s="91" t="n">
        <f aca="false">('Income Statement'!CE17)*$H$17*$J$17</f>
        <v>0</v>
      </c>
      <c r="CF17" s="91" t="n">
        <f aca="false">('Income Statement'!CF17)*$H$17*$J$17</f>
        <v>0</v>
      </c>
    </row>
    <row r="18" customFormat="false" ht="15" hidden="true" customHeight="true" outlineLevel="1" collapsed="false">
      <c r="B18" s="24"/>
      <c r="C18" s="24"/>
      <c r="D18" s="24"/>
      <c r="E18" s="24" t="n">
        <v>1</v>
      </c>
      <c r="F18" s="24"/>
      <c r="G18" s="24"/>
      <c r="H18" s="24"/>
      <c r="I18" s="24"/>
      <c r="J18" s="24" t="n">
        <v>1</v>
      </c>
      <c r="K18" s="24"/>
      <c r="L18" s="24" t="n">
        <v>174</v>
      </c>
      <c r="M18" s="24"/>
      <c r="N18" s="24" t="s">
        <v>2390</v>
      </c>
      <c r="O18" s="24" t="s">
        <v>2391</v>
      </c>
      <c r="P18" s="24"/>
      <c r="Q18" s="24"/>
      <c r="R18" s="24" t="n">
        <v>2</v>
      </c>
      <c r="S18" s="24"/>
      <c r="T18" s="24"/>
      <c r="U18" s="24"/>
      <c r="V18" s="24" t="s">
        <v>160</v>
      </c>
      <c r="W18" s="24" t="s">
        <v>781</v>
      </c>
      <c r="X18" s="24" t="s">
        <v>162</v>
      </c>
      <c r="Y18" s="24" t="s">
        <v>2370</v>
      </c>
      <c r="Z18" s="24" t="s">
        <v>163</v>
      </c>
      <c r="AA18" s="24" t="s">
        <v>2392</v>
      </c>
      <c r="AB18" s="91" t="n">
        <f aca="false">AB16+AB17</f>
        <v>292.305</v>
      </c>
      <c r="AC18" s="91" t="n">
        <f aca="false">AC16+AC17</f>
        <v>307.831</v>
      </c>
      <c r="AD18" s="91" t="n">
        <f aca="false">AD16+AD17</f>
        <v>333.211</v>
      </c>
      <c r="AE18" s="91" t="n">
        <f aca="false">AE16+AE17</f>
        <v>355.923</v>
      </c>
      <c r="AF18" s="91" t="n">
        <f aca="false">AF16+AF17</f>
        <v>1289.27</v>
      </c>
      <c r="AG18" s="91" t="n">
        <f aca="false">AG16+AG17</f>
        <v>381.802</v>
      </c>
      <c r="AH18" s="91" t="n">
        <f aca="false">AH16+AH17</f>
        <v>405.384</v>
      </c>
      <c r="AI18" s="91" t="n">
        <f aca="false">AI16+AI17</f>
        <v>423.683</v>
      </c>
      <c r="AJ18" s="91" t="n">
        <f aca="false">AJ16+AJ17</f>
        <v>443.679</v>
      </c>
      <c r="AK18" s="91" t="n">
        <f aca="false">AK16+AK17</f>
        <v>1654.548</v>
      </c>
      <c r="AL18" s="91" t="n">
        <f aca="false">AL16+AL17</f>
        <v>496.981</v>
      </c>
      <c r="AM18" s="91" t="n">
        <f aca="false">AM16+AM17</f>
        <v>525.579</v>
      </c>
      <c r="AN18" s="91" t="n">
        <f aca="false">AN16+AN17</f>
        <v>585.522</v>
      </c>
      <c r="AO18" s="91" t="n">
        <f aca="false">AO16+AO17</f>
        <v>625.957</v>
      </c>
      <c r="AP18" s="91" t="n">
        <f aca="false">AP16+AP17</f>
        <v>2234</v>
      </c>
      <c r="AQ18" s="91" t="n">
        <f aca="false">AQ16+AQ17</f>
        <v>651</v>
      </c>
      <c r="AR18" s="91" t="n">
        <f aca="false">AR16+AR17</f>
        <v>670</v>
      </c>
      <c r="AS18" s="91" t="n">
        <f aca="false">AS16+AS17</f>
        <v>714</v>
      </c>
      <c r="AT18" s="91" t="n">
        <f aca="false">AT16+AT17</f>
        <v>738</v>
      </c>
      <c r="AU18" s="91" t="n">
        <f aca="false">AU16+AU17</f>
        <v>2773</v>
      </c>
      <c r="AV18" s="91" t="n">
        <f aca="false">AV16+AV17</f>
        <v>767</v>
      </c>
      <c r="AW18" s="91" t="n">
        <f aca="false">AW16+AW17</f>
        <v>849</v>
      </c>
      <c r="AX18" s="91" t="n">
        <f aca="false">AX16+AX17</f>
        <v>889</v>
      </c>
      <c r="AY18" s="91" t="n">
        <f aca="false">AY16+AY17</f>
        <v>946</v>
      </c>
      <c r="AZ18" s="91" t="n">
        <f aca="false">AZ16+AZ17</f>
        <v>3451</v>
      </c>
      <c r="BA18" s="91" t="n">
        <f aca="false">BA16+BA17</f>
        <v>914</v>
      </c>
      <c r="BB18" s="91" t="n">
        <f aca="false">BB16+BB17</f>
        <v>292.305</v>
      </c>
      <c r="BC18" s="91" t="n">
        <f aca="false">BC16+BC17</f>
        <v>600.136</v>
      </c>
      <c r="BD18" s="91" t="n">
        <f aca="false">BD16+BD17</f>
        <v>933.347</v>
      </c>
      <c r="BE18" s="91" t="n">
        <f aca="false">BE16+BE17</f>
        <v>1289.27</v>
      </c>
      <c r="BF18" s="59" t="n">
        <f aca="false">BF16+BF17</f>
        <v>381.802</v>
      </c>
      <c r="BG18" s="59" t="n">
        <f aca="false">BG16+BG17</f>
        <v>787.186</v>
      </c>
      <c r="BH18" s="59" t="n">
        <f aca="false">BH16+BH17</f>
        <v>1210.869</v>
      </c>
      <c r="BI18" s="59" t="n">
        <f aca="false">BI16+BI17</f>
        <v>1654.548</v>
      </c>
      <c r="BJ18" s="59" t="n">
        <f aca="false">BJ16+BJ17</f>
        <v>496.981</v>
      </c>
      <c r="BK18" s="59" t="n">
        <f aca="false">BK16+BK17</f>
        <v>1022.56</v>
      </c>
      <c r="BL18" s="59" t="n">
        <f aca="false">BL16+BL17</f>
        <v>1608.082</v>
      </c>
      <c r="BM18" s="59" t="n">
        <f aca="false">BM16+BM17</f>
        <v>2234</v>
      </c>
      <c r="BN18" s="59" t="n">
        <f aca="false">BN16+BN17</f>
        <v>651</v>
      </c>
      <c r="BO18" s="59" t="n">
        <f aca="false">BO16+BO17</f>
        <v>1321</v>
      </c>
      <c r="BP18" s="59" t="n">
        <f aca="false">BP16+BP17</f>
        <v>2035</v>
      </c>
      <c r="BQ18" s="59" t="n">
        <f aca="false">BQ16+BQ17</f>
        <v>2773</v>
      </c>
      <c r="BR18" s="59" t="n">
        <f aca="false">BR16+BR17</f>
        <v>767</v>
      </c>
      <c r="BS18" s="59" t="n">
        <f aca="false">BS16+BS17</f>
        <v>1616</v>
      </c>
      <c r="BT18" s="59" t="n">
        <f aca="false">BT16+BT17</f>
        <v>2505</v>
      </c>
      <c r="BU18" s="59" t="n">
        <f aca="false">BU16+BU17</f>
        <v>3451</v>
      </c>
      <c r="BV18" s="59" t="n">
        <f aca="false">BV16+BV17</f>
        <v>914</v>
      </c>
      <c r="BW18" s="91" t="n">
        <f aca="false">BW16+BW17</f>
        <v>0</v>
      </c>
      <c r="BX18" s="91" t="n">
        <f aca="false">BX16+BX17</f>
        <v>0</v>
      </c>
      <c r="BY18" s="58"/>
      <c r="BZ18" s="58"/>
      <c r="CA18" s="58"/>
      <c r="CB18" s="92"/>
      <c r="CC18" s="92"/>
      <c r="CD18" s="92"/>
      <c r="CE18" s="92"/>
      <c r="CF18" s="92"/>
    </row>
    <row r="19" customFormat="false" ht="15" hidden="true" customHeight="true" outlineLevel="1" collapsed="false">
      <c r="B19" s="24"/>
      <c r="C19" s="24"/>
      <c r="D19" s="24"/>
      <c r="E19" s="24" t="n">
        <v>1</v>
      </c>
      <c r="F19" s="24"/>
      <c r="G19" s="24"/>
      <c r="H19" s="24"/>
      <c r="I19" s="24"/>
      <c r="J19" s="24" t="n">
        <v>1</v>
      </c>
      <c r="K19" s="24"/>
      <c r="L19" s="24" t="n">
        <v>175</v>
      </c>
      <c r="M19" s="24"/>
      <c r="N19" s="24" t="s">
        <v>2393</v>
      </c>
      <c r="O19" s="24" t="s">
        <v>2394</v>
      </c>
      <c r="P19" s="24"/>
      <c r="Q19" s="24"/>
      <c r="R19" s="24" t="n">
        <v>2</v>
      </c>
      <c r="S19" s="24"/>
      <c r="T19" s="24"/>
      <c r="U19" s="24"/>
      <c r="V19" s="24" t="s">
        <v>160</v>
      </c>
      <c r="W19" s="24" t="s">
        <v>781</v>
      </c>
      <c r="X19" s="24" t="s">
        <v>162</v>
      </c>
      <c r="Y19" s="24" t="s">
        <v>2370</v>
      </c>
      <c r="Z19" s="24" t="s">
        <v>163</v>
      </c>
      <c r="AA19" s="24" t="s">
        <v>2395</v>
      </c>
      <c r="AB19" s="91" t="n">
        <f aca="false">AB15-AB18</f>
        <v>934.467</v>
      </c>
      <c r="AC19" s="91" t="n">
        <f aca="false">AC15-AC18</f>
        <v>1010.72</v>
      </c>
      <c r="AD19" s="91" t="n">
        <f aca="false">AD15-AD18</f>
        <v>1050.444</v>
      </c>
      <c r="AE19" s="91" t="n">
        <f aca="false">AE15-AE18</f>
        <v>1088.685</v>
      </c>
      <c r="AF19" s="91" t="n">
        <f aca="false">AF15-AF18</f>
        <v>4084.316</v>
      </c>
      <c r="AG19" s="91" t="n">
        <f aca="false">AG15-AG18</f>
        <v>1129.365</v>
      </c>
      <c r="AH19" s="91" t="n">
        <f aca="false">AH15-AH18</f>
        <v>1229.3</v>
      </c>
      <c r="AI19" s="91" t="n">
        <f aca="false">AI15-AI18</f>
        <v>1288.284</v>
      </c>
      <c r="AJ19" s="91" t="n">
        <f aca="false">AJ15-AJ18</f>
        <v>1365.719</v>
      </c>
      <c r="AK19" s="91" t="n">
        <f aca="false">AK15-AK18</f>
        <v>5012.668</v>
      </c>
      <c r="AL19" s="91" t="n">
        <f aca="false">AL15-AL18</f>
        <v>1419.622</v>
      </c>
      <c r="AM19" s="91" t="n">
        <f aca="false">AM15-AM18</f>
        <v>1511.039</v>
      </c>
      <c r="AN19" s="91" t="n">
        <f aca="false">AN15-AN18</f>
        <v>1559.253</v>
      </c>
      <c r="AO19" s="91" t="n">
        <f aca="false">AO15-AO18</f>
        <v>1668.031</v>
      </c>
      <c r="AP19" s="91" t="n">
        <f aca="false">AP15-AP18</f>
        <v>6203</v>
      </c>
      <c r="AQ19" s="91" t="n">
        <f aca="false">AQ15-AQ18</f>
        <v>1746</v>
      </c>
      <c r="AR19" s="91" t="n">
        <f aca="false">AR15-AR18</f>
        <v>1907</v>
      </c>
      <c r="AS19" s="91" t="n">
        <f aca="false">AS15-AS18</f>
        <v>1987</v>
      </c>
      <c r="AT19" s="91" t="n">
        <f aca="false">AT15-AT18</f>
        <v>2127</v>
      </c>
      <c r="AU19" s="91" t="n">
        <f aca="false">AU15-AU18</f>
        <v>7767</v>
      </c>
      <c r="AV19" s="91" t="n">
        <f aca="false">AV15-AV18</f>
        <v>2239</v>
      </c>
      <c r="AW19" s="91" t="n">
        <f aca="false">AW15-AW18</f>
        <v>2432</v>
      </c>
      <c r="AX19" s="91" t="n">
        <f aca="false">AX15-AX18</f>
        <v>2503</v>
      </c>
      <c r="AY19" s="91" t="n">
        <f aca="false">AY15-AY18</f>
        <v>2657</v>
      </c>
      <c r="AZ19" s="91" t="n">
        <f aca="false">AZ15-AZ18</f>
        <v>9831</v>
      </c>
      <c r="BA19" s="91" t="n">
        <f aca="false">BA15-BA18</f>
        <v>2823</v>
      </c>
      <c r="BB19" s="91" t="n">
        <f aca="false">BB15-BB18</f>
        <v>934.467</v>
      </c>
      <c r="BC19" s="91" t="n">
        <f aca="false">BC15-BC18</f>
        <v>1945.187</v>
      </c>
      <c r="BD19" s="91" t="n">
        <f aca="false">BD15-BD18</f>
        <v>2995.631</v>
      </c>
      <c r="BE19" s="91" t="n">
        <f aca="false">BE15-BE18</f>
        <v>4084.316</v>
      </c>
      <c r="BF19" s="59" t="n">
        <f aca="false">BF15-BF18</f>
        <v>1129.365</v>
      </c>
      <c r="BG19" s="59" t="n">
        <f aca="false">BG15-BG18</f>
        <v>2358.665</v>
      </c>
      <c r="BH19" s="59" t="n">
        <f aca="false">BH15-BH18</f>
        <v>3646.949</v>
      </c>
      <c r="BI19" s="59" t="n">
        <f aca="false">BI15-BI18</f>
        <v>5012.668</v>
      </c>
      <c r="BJ19" s="59" t="n">
        <f aca="false">BJ15-BJ18</f>
        <v>1419.622</v>
      </c>
      <c r="BK19" s="59" t="n">
        <f aca="false">BK15-BK18</f>
        <v>2930.661</v>
      </c>
      <c r="BL19" s="59" t="n">
        <f aca="false">BL15-BL18</f>
        <v>4489.914</v>
      </c>
      <c r="BM19" s="59" t="n">
        <f aca="false">BM15-BM18</f>
        <v>6203</v>
      </c>
      <c r="BN19" s="59" t="n">
        <f aca="false">BN15-BN18</f>
        <v>1746</v>
      </c>
      <c r="BO19" s="59" t="n">
        <f aca="false">BO15-BO18</f>
        <v>3653</v>
      </c>
      <c r="BP19" s="59" t="n">
        <f aca="false">BP15-BP18</f>
        <v>5640</v>
      </c>
      <c r="BQ19" s="59" t="n">
        <f aca="false">BQ15-BQ18</f>
        <v>7767</v>
      </c>
      <c r="BR19" s="59" t="n">
        <f aca="false">BR15-BR18</f>
        <v>2239</v>
      </c>
      <c r="BS19" s="59" t="n">
        <f aca="false">BS15-BS18</f>
        <v>4671</v>
      </c>
      <c r="BT19" s="59" t="n">
        <f aca="false">BT15-BT18</f>
        <v>7174</v>
      </c>
      <c r="BU19" s="59" t="n">
        <f aca="false">BU15-BU18</f>
        <v>9831</v>
      </c>
      <c r="BV19" s="59" t="n">
        <f aca="false">BV15-BV18</f>
        <v>2823</v>
      </c>
      <c r="BW19" s="91" t="n">
        <f aca="false">BW15-BW18</f>
        <v>0</v>
      </c>
      <c r="BX19" s="91" t="n">
        <f aca="false">BX15-BX18</f>
        <v>0</v>
      </c>
      <c r="BY19" s="58"/>
      <c r="BZ19" s="58"/>
      <c r="CA19" s="58"/>
      <c r="CB19" s="92"/>
      <c r="CC19" s="92"/>
      <c r="CD19" s="92"/>
      <c r="CE19" s="92"/>
      <c r="CF19" s="92"/>
    </row>
    <row r="20" customFormat="false" ht="15" hidden="true" customHeight="true" outlineLevel="1" collapsed="false">
      <c r="B20" s="24"/>
      <c r="C20" s="24"/>
      <c r="D20" s="24" t="n">
        <v>191</v>
      </c>
      <c r="E20" s="24" t="n">
        <v>1</v>
      </c>
      <c r="F20" s="24"/>
      <c r="G20" s="24"/>
      <c r="H20" s="24" t="n">
        <v>1</v>
      </c>
      <c r="I20" s="24"/>
      <c r="J20" s="24" t="n">
        <v>1</v>
      </c>
      <c r="K20" s="24"/>
      <c r="L20" s="24" t="n">
        <v>189</v>
      </c>
      <c r="M20" s="24"/>
      <c r="N20" s="24" t="s">
        <v>2396</v>
      </c>
      <c r="O20" s="24" t="s">
        <v>2397</v>
      </c>
      <c r="P20" s="24"/>
      <c r="Q20" s="24"/>
      <c r="R20" s="24" t="n">
        <v>2</v>
      </c>
      <c r="S20" s="24"/>
      <c r="T20" s="24"/>
      <c r="U20" s="24"/>
      <c r="V20" s="24" t="s">
        <v>160</v>
      </c>
      <c r="W20" s="24" t="s">
        <v>781</v>
      </c>
      <c r="X20" s="24" t="s">
        <v>162</v>
      </c>
      <c r="Y20" s="24" t="s">
        <v>2370</v>
      </c>
      <c r="Z20" s="24" t="s">
        <v>163</v>
      </c>
      <c r="AA20" s="24" t="s">
        <v>2398</v>
      </c>
      <c r="AB20" s="91" t="n">
        <f aca="false">('Income Statement'!AB22)*$H$20*$J$20</f>
        <v>639.355</v>
      </c>
      <c r="AC20" s="91" t="n">
        <f aca="false">('Income Statement'!AC22)*$H$20*$J$20</f>
        <v>671.958</v>
      </c>
      <c r="AD20" s="91" t="n">
        <f aca="false">('Income Statement'!AD22)*$H$20*$J$20</f>
        <v>709.643</v>
      </c>
      <c r="AE20" s="91" t="n">
        <f aca="false">('Income Statement'!AE22)*$H$20*$J$20</f>
        <v>736.14</v>
      </c>
      <c r="AF20" s="91" t="n">
        <f aca="false">('Income Statement'!AF22)*$H$20*$J$20</f>
        <v>2757.096</v>
      </c>
      <c r="AG20" s="91" t="n">
        <f aca="false">('Income Statement'!AG22)*$H$20*$J$20</f>
        <v>736.938</v>
      </c>
      <c r="AH20" s="91" t="n">
        <f aca="false">('Income Statement'!AH22)*$H$20*$J$20</f>
        <v>793.691</v>
      </c>
      <c r="AI20" s="91" t="n">
        <f aca="false">('Income Statement'!AI22)*$H$20*$J$20</f>
        <v>818.82</v>
      </c>
      <c r="AJ20" s="91" t="n">
        <f aca="false">('Income Statement'!AJ22)*$H$20*$J$20</f>
        <v>890.375</v>
      </c>
      <c r="AK20" s="91" t="n">
        <f aca="false">('Income Statement'!AK22)*$H$20*$J$20</f>
        <v>3239.824</v>
      </c>
      <c r="AL20" s="91" t="n">
        <f aca="false">('Income Statement'!AL22)*$H$20*$J$20</f>
        <v>895.86</v>
      </c>
      <c r="AM20" s="91" t="n">
        <f aca="false">('Income Statement'!AM22)*$H$20*$J$20</f>
        <v>934.931</v>
      </c>
      <c r="AN20" s="91" t="n">
        <f aca="false">('Income Statement'!AN22)*$H$20*$J$20</f>
        <v>997.993</v>
      </c>
      <c r="AO20" s="91" t="n">
        <f aca="false">('Income Statement'!AO22)*$H$20*$J$20</f>
        <v>1089.243</v>
      </c>
      <c r="AP20" s="91" t="n">
        <f aca="false">('Income Statement'!AP22)*$H$20*$J$20</f>
        <v>3811</v>
      </c>
      <c r="AQ20" s="91" t="n">
        <f aca="false">('Income Statement'!AQ22)*$H$20*$J$20</f>
        <v>1106</v>
      </c>
      <c r="AR20" s="91" t="n">
        <f aca="false">('Income Statement'!AR22)*$H$20*$J$20</f>
        <v>1153</v>
      </c>
      <c r="AS20" s="91" t="n">
        <f aca="false">('Income Statement'!AS22)*$H$20*$J$20</f>
        <v>1167</v>
      </c>
      <c r="AT20" s="91" t="n">
        <f aca="false">('Income Statement'!AT22)*$H$20*$J$20</f>
        <v>1245</v>
      </c>
      <c r="AU20" s="91" t="n">
        <f aca="false">('Income Statement'!AU22)*$H$20*$J$20</f>
        <v>4671</v>
      </c>
      <c r="AV20" s="91" t="n">
        <f aca="false">('Income Statement'!AV22)*$H$20*$J$20</f>
        <v>1329</v>
      </c>
      <c r="AW20" s="91" t="n">
        <f aca="false">('Income Statement'!AW22)*$H$20*$J$20</f>
        <v>1504</v>
      </c>
      <c r="AX20" s="91" t="n">
        <f aca="false">('Income Statement'!AX22)*$H$20*$J$20</f>
        <v>1588</v>
      </c>
      <c r="AY20" s="91" t="n">
        <f aca="false">('Income Statement'!AY22)*$H$20*$J$20</f>
        <v>1643</v>
      </c>
      <c r="AZ20" s="91" t="n">
        <f aca="false">('Income Statement'!AZ22)*$H$20*$J$20</f>
        <v>6064</v>
      </c>
      <c r="BA20" s="91" t="n">
        <f aca="false">('Income Statement'!BA22)*$H$20*$J$20</f>
        <v>1697</v>
      </c>
      <c r="BB20" s="91" t="n">
        <f aca="false">('Income Statement'!BB22)*$H$20*$J$20</f>
        <v>639.355</v>
      </c>
      <c r="BC20" s="91" t="n">
        <f aca="false">('Income Statement'!BC22)*$H$20*$J$20</f>
        <v>1311.313</v>
      </c>
      <c r="BD20" s="91" t="n">
        <f aca="false">('Income Statement'!BD22)*$H$20*$J$20</f>
        <v>2020.956</v>
      </c>
      <c r="BE20" s="91" t="n">
        <f aca="false">('Income Statement'!BE22)*$H$20*$J$20</f>
        <v>2757.096</v>
      </c>
      <c r="BF20" s="59" t="n">
        <f aca="false">('Income Statement'!BF22)*$H$20*$J$20</f>
        <v>736.938</v>
      </c>
      <c r="BG20" s="59" t="n">
        <f aca="false">('Income Statement'!BG22)*$H$20*$J$20</f>
        <v>1530.629</v>
      </c>
      <c r="BH20" s="59" t="n">
        <f aca="false">('Income Statement'!BH22)*$H$20*$J$20</f>
        <v>2349.449</v>
      </c>
      <c r="BI20" s="59" t="n">
        <f aca="false">('Income Statement'!BI22)*$H$20*$J$20</f>
        <v>3239.824</v>
      </c>
      <c r="BJ20" s="59" t="n">
        <f aca="false">('Income Statement'!BJ22)*$H$20*$J$20</f>
        <v>895.86</v>
      </c>
      <c r="BK20" s="59" t="n">
        <f aca="false">('Income Statement'!BK22)*$H$20*$J$20</f>
        <v>1830.791</v>
      </c>
      <c r="BL20" s="59" t="n">
        <f aca="false">('Income Statement'!BL22)*$H$20*$J$20</f>
        <v>2828.784</v>
      </c>
      <c r="BM20" s="59" t="n">
        <f aca="false">('Income Statement'!BM22)*$H$20*$J$20</f>
        <v>3811</v>
      </c>
      <c r="BN20" s="59" t="n">
        <f aca="false">('Income Statement'!BN22)*$H$20*$J$20</f>
        <v>1106</v>
      </c>
      <c r="BO20" s="59" t="n">
        <f aca="false">('Income Statement'!BO22)*$H$20*$J$20</f>
        <v>2259</v>
      </c>
      <c r="BP20" s="59" t="n">
        <f aca="false">('Income Statement'!BP22)*$H$20*$J$20</f>
        <v>3426</v>
      </c>
      <c r="BQ20" s="59" t="n">
        <f aca="false">('Income Statement'!BQ22)*$H$20*$J$20</f>
        <v>4671</v>
      </c>
      <c r="BR20" s="59" t="n">
        <f aca="false">('Income Statement'!BR22)*$H$20*$J$20</f>
        <v>1329</v>
      </c>
      <c r="BS20" s="59" t="n">
        <f aca="false">('Income Statement'!BS22)*$H$20*$J$20</f>
        <v>2833</v>
      </c>
      <c r="BT20" s="59" t="n">
        <f aca="false">('Income Statement'!BT22)*$H$20*$J$20</f>
        <v>4421</v>
      </c>
      <c r="BU20" s="59" t="n">
        <f aca="false">('Income Statement'!BU22)*$H$20*$J$20</f>
        <v>6064</v>
      </c>
      <c r="BV20" s="59" t="n">
        <f aca="false">('Income Statement'!BV22)*$H$20*$J$20</f>
        <v>1697</v>
      </c>
      <c r="BW20" s="91" t="n">
        <f aca="false">('Income Statement'!BW22)*$H$20*$J$20</f>
        <v>0</v>
      </c>
      <c r="BX20" s="91" t="n">
        <f aca="false">('Income Statement'!BX22)*$H$20*$J$20</f>
        <v>0</v>
      </c>
      <c r="BY20" s="58"/>
      <c r="BZ20" s="58"/>
      <c r="CA20" s="58"/>
      <c r="CB20" s="92"/>
      <c r="CC20" s="92"/>
      <c r="CD20" s="92"/>
      <c r="CE20" s="92"/>
      <c r="CF20" s="92"/>
    </row>
    <row r="21" customFormat="false" ht="15" hidden="true" customHeight="true" outlineLevel="1" collapsed="false">
      <c r="B21" s="24"/>
      <c r="C21" s="24"/>
      <c r="D21" s="24" t="n">
        <v>191</v>
      </c>
      <c r="E21" s="24" t="n">
        <v>1</v>
      </c>
      <c r="F21" s="24"/>
      <c r="G21" s="24"/>
      <c r="H21" s="24" t="n">
        <v>1</v>
      </c>
      <c r="I21" s="24"/>
      <c r="J21" s="24" t="n">
        <v>1</v>
      </c>
      <c r="K21" s="24"/>
      <c r="L21" s="24" t="n">
        <v>190</v>
      </c>
      <c r="M21" s="24"/>
      <c r="N21" s="24" t="s">
        <v>2399</v>
      </c>
      <c r="O21" s="24" t="s">
        <v>2400</v>
      </c>
      <c r="P21" s="24"/>
      <c r="Q21" s="24"/>
      <c r="R21" s="24" t="n">
        <v>2</v>
      </c>
      <c r="S21" s="24"/>
      <c r="T21" s="24"/>
      <c r="U21" s="24"/>
      <c r="V21" s="24" t="s">
        <v>160</v>
      </c>
      <c r="W21" s="24" t="s">
        <v>781</v>
      </c>
      <c r="X21" s="24" t="s">
        <v>162</v>
      </c>
      <c r="Y21" s="24" t="s">
        <v>2370</v>
      </c>
      <c r="Z21" s="24" t="s">
        <v>163</v>
      </c>
      <c r="AA21" s="24" t="s">
        <v>2401</v>
      </c>
      <c r="AB21" s="91" t="n">
        <f aca="false">('Income Statement'!AB23)*$H$21*$J$21</f>
        <v>162.095</v>
      </c>
      <c r="AC21" s="91" t="n">
        <f aca="false">('Income Statement'!AC23)*$H$21*$J$21</f>
        <v>169.087</v>
      </c>
      <c r="AD21" s="91" t="n">
        <f aca="false">('Income Statement'!AD23)*$H$21*$J$21</f>
        <v>167.383</v>
      </c>
      <c r="AE21" s="91" t="n">
        <f aca="false">('Income Statement'!AE23)*$H$21*$J$21</f>
        <v>181.371</v>
      </c>
      <c r="AF21" s="91" t="n">
        <f aca="false">('Income Statement'!AF23)*$H$21*$J$21</f>
        <v>679.936</v>
      </c>
      <c r="AG21" s="91" t="n">
        <f aca="false">('Income Statement'!AG23)*$H$21*$J$21</f>
        <v>175.811</v>
      </c>
      <c r="AH21" s="91" t="n">
        <f aca="false">('Income Statement'!AH23)*$H$21*$J$21</f>
        <v>181.685</v>
      </c>
      <c r="AI21" s="91" t="n">
        <f aca="false">('Income Statement'!AI23)*$H$21*$J$21</f>
        <v>186.818</v>
      </c>
      <c r="AJ21" s="91" t="n">
        <f aca="false">('Income Statement'!AJ23)*$H$21*$J$21</f>
        <v>203.924</v>
      </c>
      <c r="AK21" s="91" t="n">
        <f aca="false">('Income Statement'!AK23)*$H$21*$J$21</f>
        <v>748.238</v>
      </c>
      <c r="AL21" s="91" t="n">
        <f aca="false">('Income Statement'!AL23)*$H$21*$J$21</f>
        <v>210.806</v>
      </c>
      <c r="AM21" s="91" t="n">
        <f aca="false">('Income Statement'!AM23)*$H$21*$J$21</f>
        <v>252.051</v>
      </c>
      <c r="AN21" s="91" t="n">
        <f aca="false">('Income Statement'!AN23)*$H$21*$J$21</f>
        <v>246.765</v>
      </c>
      <c r="AO21" s="91" t="n">
        <f aca="false">('Income Statement'!AO23)*$H$21*$J$21</f>
        <v>257.941</v>
      </c>
      <c r="AP21" s="91" t="n">
        <f aca="false">('Income Statement'!AP23)*$H$21*$J$21</f>
        <v>966</v>
      </c>
      <c r="AQ21" s="91" t="n">
        <f aca="false">('Income Statement'!AQ23)*$H$21*$J$21</f>
        <v>260</v>
      </c>
      <c r="AR21" s="91" t="n">
        <f aca="false">('Income Statement'!AR23)*$H$21*$J$21</f>
        <v>283</v>
      </c>
      <c r="AS21" s="91" t="n">
        <f aca="false">('Income Statement'!AS23)*$H$21*$J$21</f>
        <v>271</v>
      </c>
      <c r="AT21" s="91" t="n">
        <f aca="false">('Income Statement'!AT23)*$H$21*$J$21</f>
        <v>275</v>
      </c>
      <c r="AU21" s="91" t="n">
        <f aca="false">('Income Statement'!AU23)*$H$21*$J$21</f>
        <v>1089</v>
      </c>
      <c r="AV21" s="91" t="n">
        <f aca="false">('Income Statement'!AV23)*$H$21*$J$21</f>
        <v>295</v>
      </c>
      <c r="AW21" s="91" t="n">
        <f aca="false">('Income Statement'!AW23)*$H$21*$J$21</f>
        <v>350</v>
      </c>
      <c r="AX21" s="91" t="n">
        <f aca="false">('Income Statement'!AX23)*$H$21*$J$21</f>
        <v>342</v>
      </c>
      <c r="AY21" s="91" t="n">
        <f aca="false">('Income Statement'!AY23)*$H$21*$J$21</f>
        <v>359</v>
      </c>
      <c r="AZ21" s="91" t="n">
        <f aca="false">('Income Statement'!AZ23)*$H$21*$J$21</f>
        <v>1346</v>
      </c>
      <c r="BA21" s="91" t="n">
        <f aca="false">('Income Statement'!BA23)*$H$21*$J$21</f>
        <v>362</v>
      </c>
      <c r="BB21" s="91" t="n">
        <f aca="false">('Income Statement'!BB23)*$H$21*$J$21</f>
        <v>162.095</v>
      </c>
      <c r="BC21" s="91" t="n">
        <f aca="false">('Income Statement'!BC23)*$H$21*$J$21</f>
        <v>331.182</v>
      </c>
      <c r="BD21" s="91" t="n">
        <f aca="false">('Income Statement'!BD23)*$H$21*$J$21</f>
        <v>498.565</v>
      </c>
      <c r="BE21" s="91" t="n">
        <f aca="false">('Income Statement'!BE23)*$H$21*$J$21</f>
        <v>679.936</v>
      </c>
      <c r="BF21" s="59" t="n">
        <f aca="false">('Income Statement'!BF23)*$H$21*$J$21</f>
        <v>175.811</v>
      </c>
      <c r="BG21" s="59" t="n">
        <f aca="false">('Income Statement'!BG23)*$H$21*$J$21</f>
        <v>357.496</v>
      </c>
      <c r="BH21" s="59" t="n">
        <f aca="false">('Income Statement'!BH23)*$H$21*$J$21</f>
        <v>544.314</v>
      </c>
      <c r="BI21" s="59" t="n">
        <f aca="false">('Income Statement'!BI23)*$H$21*$J$21</f>
        <v>748.238</v>
      </c>
      <c r="BJ21" s="59" t="n">
        <f aca="false">('Income Statement'!BJ23)*$H$21*$J$21</f>
        <v>210.806</v>
      </c>
      <c r="BK21" s="59" t="n">
        <f aca="false">('Income Statement'!BK23)*$H$21*$J$21</f>
        <v>462.857</v>
      </c>
      <c r="BL21" s="59" t="n">
        <f aca="false">('Income Statement'!BL23)*$H$21*$J$21</f>
        <v>709.622</v>
      </c>
      <c r="BM21" s="59" t="n">
        <f aca="false">('Income Statement'!BM23)*$H$21*$J$21</f>
        <v>966</v>
      </c>
      <c r="BN21" s="59" t="n">
        <f aca="false">('Income Statement'!BN23)*$H$21*$J$21</f>
        <v>260</v>
      </c>
      <c r="BO21" s="59" t="n">
        <f aca="false">('Income Statement'!BO23)*$H$21*$J$21</f>
        <v>543</v>
      </c>
      <c r="BP21" s="59" t="n">
        <f aca="false">('Income Statement'!BP23)*$H$21*$J$21</f>
        <v>814</v>
      </c>
      <c r="BQ21" s="59" t="n">
        <f aca="false">('Income Statement'!BQ23)*$H$21*$J$21</f>
        <v>1089</v>
      </c>
      <c r="BR21" s="59" t="n">
        <f aca="false">('Income Statement'!BR23)*$H$21*$J$21</f>
        <v>295</v>
      </c>
      <c r="BS21" s="59" t="n">
        <f aca="false">('Income Statement'!BS23)*$H$21*$J$21</f>
        <v>645</v>
      </c>
      <c r="BT21" s="59" t="n">
        <f aca="false">('Income Statement'!BT23)*$H$21*$J$21</f>
        <v>987</v>
      </c>
      <c r="BU21" s="59" t="n">
        <f aca="false">('Income Statement'!BU23)*$H$21*$J$21</f>
        <v>1346</v>
      </c>
      <c r="BV21" s="59" t="n">
        <f aca="false">('Income Statement'!BV23)*$H$21*$J$21</f>
        <v>362</v>
      </c>
      <c r="BW21" s="91" t="n">
        <f aca="false">('Income Statement'!BW23)*$H$21*$J$21</f>
        <v>0</v>
      </c>
      <c r="BX21" s="91" t="n">
        <f aca="false">('Income Statement'!BX23)*$H$21*$J$21</f>
        <v>0</v>
      </c>
      <c r="BY21" s="58"/>
      <c r="BZ21" s="58"/>
      <c r="CA21" s="58"/>
      <c r="CB21" s="92"/>
      <c r="CC21" s="92"/>
      <c r="CD21" s="92"/>
      <c r="CE21" s="92"/>
      <c r="CF21" s="92"/>
    </row>
    <row r="22" customFormat="false" ht="15" hidden="true" customHeight="true" outlineLevel="1" collapsed="false">
      <c r="B22" s="24"/>
      <c r="C22" s="24"/>
      <c r="D22" s="24" t="n">
        <v>169</v>
      </c>
      <c r="E22" s="24" t="n">
        <v>1</v>
      </c>
      <c r="F22" s="24"/>
      <c r="G22" s="24"/>
      <c r="H22" s="24"/>
      <c r="I22" s="24"/>
      <c r="J22" s="24" t="n">
        <v>1</v>
      </c>
      <c r="K22" s="24"/>
      <c r="L22" s="24" t="n">
        <v>191</v>
      </c>
      <c r="M22" s="24"/>
      <c r="N22" s="24" t="s">
        <v>2402</v>
      </c>
      <c r="O22" s="24" t="s">
        <v>2403</v>
      </c>
      <c r="P22" s="24"/>
      <c r="Q22" s="24"/>
      <c r="R22" s="24" t="n">
        <v>2</v>
      </c>
      <c r="S22" s="24"/>
      <c r="T22" s="24"/>
      <c r="U22" s="24"/>
      <c r="V22" s="24" t="s">
        <v>160</v>
      </c>
      <c r="W22" s="24" t="s">
        <v>781</v>
      </c>
      <c r="X22" s="24" t="s">
        <v>162</v>
      </c>
      <c r="Y22" s="24" t="s">
        <v>2370</v>
      </c>
      <c r="Z22" s="24" t="s">
        <v>163</v>
      </c>
      <c r="AA22" s="24" t="s">
        <v>2404</v>
      </c>
      <c r="AB22" s="91" t="n">
        <f aca="false">AB20+AB21</f>
        <v>801.45</v>
      </c>
      <c r="AC22" s="91" t="n">
        <f aca="false">AC20+AC21</f>
        <v>841.045</v>
      </c>
      <c r="AD22" s="91" t="n">
        <f aca="false">AD20+AD21</f>
        <v>877.026</v>
      </c>
      <c r="AE22" s="91" t="n">
        <f aca="false">AE20+AE21</f>
        <v>917.511</v>
      </c>
      <c r="AF22" s="91" t="n">
        <f aca="false">AF20+AF21</f>
        <v>3437.032</v>
      </c>
      <c r="AG22" s="91" t="n">
        <f aca="false">AG20+AG21</f>
        <v>912.749</v>
      </c>
      <c r="AH22" s="91" t="n">
        <f aca="false">AH20+AH21</f>
        <v>975.376</v>
      </c>
      <c r="AI22" s="91" t="n">
        <f aca="false">AI20+AI21</f>
        <v>1005.638</v>
      </c>
      <c r="AJ22" s="91" t="n">
        <f aca="false">AJ20+AJ21</f>
        <v>1094.299</v>
      </c>
      <c r="AK22" s="91" t="n">
        <f aca="false">AK20+AK21</f>
        <v>3988.062</v>
      </c>
      <c r="AL22" s="91" t="n">
        <f aca="false">AL20+AL21</f>
        <v>1106.666</v>
      </c>
      <c r="AM22" s="91" t="n">
        <f aca="false">AM20+AM21</f>
        <v>1186.982</v>
      </c>
      <c r="AN22" s="91" t="n">
        <f aca="false">AN20+AN21</f>
        <v>1244.758</v>
      </c>
      <c r="AO22" s="91" t="n">
        <f aca="false">AO20+AO21</f>
        <v>1347.184</v>
      </c>
      <c r="AP22" s="91" t="n">
        <f aca="false">AP20+AP21</f>
        <v>4777</v>
      </c>
      <c r="AQ22" s="91" t="n">
        <f aca="false">AQ20+AQ21</f>
        <v>1366</v>
      </c>
      <c r="AR22" s="91" t="n">
        <f aca="false">AR20+AR21</f>
        <v>1436</v>
      </c>
      <c r="AS22" s="91" t="n">
        <f aca="false">AS20+AS21</f>
        <v>1438</v>
      </c>
      <c r="AT22" s="91" t="n">
        <f aca="false">AT20+AT21</f>
        <v>1520</v>
      </c>
      <c r="AU22" s="91" t="n">
        <f aca="false">AU20+AU21</f>
        <v>5760</v>
      </c>
      <c r="AV22" s="91" t="n">
        <f aca="false">AV20+AV21</f>
        <v>1624</v>
      </c>
      <c r="AW22" s="91" t="n">
        <f aca="false">AW20+AW21</f>
        <v>1854</v>
      </c>
      <c r="AX22" s="91" t="n">
        <f aca="false">AX20+AX21</f>
        <v>1930</v>
      </c>
      <c r="AY22" s="91" t="n">
        <f aca="false">AY20+AY21</f>
        <v>2002</v>
      </c>
      <c r="AZ22" s="91" t="n">
        <f aca="false">AZ20+AZ21</f>
        <v>7410</v>
      </c>
      <c r="BA22" s="91" t="n">
        <f aca="false">BA20+BA21</f>
        <v>2059</v>
      </c>
      <c r="BB22" s="91" t="n">
        <f aca="false">BB20+BB21</f>
        <v>801.45</v>
      </c>
      <c r="BC22" s="91" t="n">
        <f aca="false">BC20+BC21</f>
        <v>1642.495</v>
      </c>
      <c r="BD22" s="91" t="n">
        <f aca="false">BD20+BD21</f>
        <v>2519.521</v>
      </c>
      <c r="BE22" s="91" t="n">
        <f aca="false">BE20+BE21</f>
        <v>3437.032</v>
      </c>
      <c r="BF22" s="59" t="n">
        <f aca="false">BF20+BF21</f>
        <v>912.749</v>
      </c>
      <c r="BG22" s="59" t="n">
        <f aca="false">BG20+BG21</f>
        <v>1888.125</v>
      </c>
      <c r="BH22" s="59" t="n">
        <f aca="false">BH20+BH21</f>
        <v>2893.763</v>
      </c>
      <c r="BI22" s="59" t="n">
        <f aca="false">BI20+BI21</f>
        <v>3988.062</v>
      </c>
      <c r="BJ22" s="59" t="n">
        <f aca="false">BJ20+BJ21</f>
        <v>1106.666</v>
      </c>
      <c r="BK22" s="59" t="n">
        <f aca="false">BK20+BK21</f>
        <v>2293.648</v>
      </c>
      <c r="BL22" s="59" t="n">
        <f aca="false">BL20+BL21</f>
        <v>3538.406</v>
      </c>
      <c r="BM22" s="59" t="n">
        <f aca="false">BM20+BM21</f>
        <v>4777</v>
      </c>
      <c r="BN22" s="59" t="n">
        <f aca="false">BN20+BN21</f>
        <v>1366</v>
      </c>
      <c r="BO22" s="59" t="n">
        <f aca="false">BO20+BO21</f>
        <v>2802</v>
      </c>
      <c r="BP22" s="59" t="n">
        <f aca="false">BP20+BP21</f>
        <v>4240</v>
      </c>
      <c r="BQ22" s="59" t="n">
        <f aca="false">BQ20+BQ21</f>
        <v>5760</v>
      </c>
      <c r="BR22" s="59" t="n">
        <f aca="false">BR20+BR21</f>
        <v>1624</v>
      </c>
      <c r="BS22" s="59" t="n">
        <f aca="false">BS20+BS21</f>
        <v>3478</v>
      </c>
      <c r="BT22" s="59" t="n">
        <f aca="false">BT20+BT21</f>
        <v>5408</v>
      </c>
      <c r="BU22" s="59" t="n">
        <f aca="false">BU20+BU21</f>
        <v>7410</v>
      </c>
      <c r="BV22" s="59" t="n">
        <f aca="false">BV20+BV21</f>
        <v>2059</v>
      </c>
      <c r="BW22" s="91" t="n">
        <f aca="false">BW20+BW21</f>
        <v>0</v>
      </c>
      <c r="BX22" s="91" t="n">
        <f aca="false">BX20+BX21</f>
        <v>0</v>
      </c>
      <c r="BY22" s="58"/>
      <c r="BZ22" s="58"/>
      <c r="CA22" s="58"/>
      <c r="CB22" s="92"/>
      <c r="CC22" s="92"/>
      <c r="CD22" s="92"/>
      <c r="CE22" s="92"/>
      <c r="CF22" s="92"/>
    </row>
    <row r="23" customFormat="false" ht="15" hidden="true" customHeight="true" outlineLevel="1" collapsed="false">
      <c r="B23" s="24"/>
      <c r="C23" s="24"/>
      <c r="D23" s="24" t="n">
        <v>169</v>
      </c>
      <c r="E23" s="24" t="n">
        <v>1</v>
      </c>
      <c r="F23" s="24"/>
      <c r="G23" s="24"/>
      <c r="H23" s="24" t="n">
        <v>1</v>
      </c>
      <c r="I23" s="24"/>
      <c r="J23" s="24" t="n">
        <v>1</v>
      </c>
      <c r="K23" s="24"/>
      <c r="L23" s="24" t="n">
        <v>192</v>
      </c>
      <c r="M23" s="24"/>
      <c r="N23" s="24" t="s">
        <v>2405</v>
      </c>
      <c r="O23" s="24" t="s">
        <v>2406</v>
      </c>
      <c r="P23" s="24"/>
      <c r="Q23" s="24"/>
      <c r="R23" s="24" t="n">
        <v>2</v>
      </c>
      <c r="S23" s="24"/>
      <c r="T23" s="24"/>
      <c r="U23" s="24"/>
      <c r="V23" s="24" t="s">
        <v>160</v>
      </c>
      <c r="W23" s="24" t="s">
        <v>781</v>
      </c>
      <c r="X23" s="24" t="s">
        <v>162</v>
      </c>
      <c r="Y23" s="24" t="s">
        <v>2370</v>
      </c>
      <c r="Z23" s="24" t="s">
        <v>163</v>
      </c>
      <c r="AA23" s="24" t="s">
        <v>2407</v>
      </c>
      <c r="AB23" s="91" t="n">
        <f aca="false">('Income Statement'!AB21)*$H$23*$J$23</f>
        <v>188.358</v>
      </c>
      <c r="AC23" s="91" t="n">
        <f aca="false">('Income Statement'!AC21)*$H$23*$J$23</f>
        <v>203.109</v>
      </c>
      <c r="AD23" s="91" t="n">
        <f aca="false">('Income Statement'!AD21)*$H$23*$J$23</f>
        <v>195.46</v>
      </c>
      <c r="AE23" s="91" t="n">
        <f aca="false">('Income Statement'!AE21)*$H$23*$J$23</f>
        <v>205.99</v>
      </c>
      <c r="AF23" s="91" t="n">
        <f aca="false">('Income Statement'!AF21)*$H$23*$J$23</f>
        <v>792.917</v>
      </c>
      <c r="AG23" s="91" t="n">
        <f aca="false">('Income Statement'!AG21)*$H$23*$J$23</f>
        <v>222.128</v>
      </c>
      <c r="AH23" s="91" t="n">
        <f aca="false">('Income Statement'!AH21)*$H$23*$J$23</f>
        <v>234.1</v>
      </c>
      <c r="AI23" s="91" t="n">
        <f aca="false">('Income Statement'!AI21)*$H$23*$J$23</f>
        <v>239.212</v>
      </c>
      <c r="AJ23" s="91" t="n">
        <f aca="false">('Income Statement'!AJ21)*$H$23*$J$23</f>
        <v>250.86</v>
      </c>
      <c r="AK23" s="91" t="n">
        <f aca="false">('Income Statement'!AK21)*$H$23*$J$23</f>
        <v>946.3</v>
      </c>
      <c r="AL23" s="91" t="n">
        <f aca="false">('Income Statement'!AL21)*$H$23*$J$23</f>
        <v>260.97</v>
      </c>
      <c r="AM23" s="91" t="n">
        <f aca="false">('Income Statement'!AM21)*$H$23*$J$23</f>
        <v>291.506</v>
      </c>
      <c r="AN23" s="91" t="n">
        <f aca="false">('Income Statement'!AN21)*$H$23*$J$23</f>
        <v>311.459</v>
      </c>
      <c r="AO23" s="91" t="n">
        <f aca="false">('Income Statement'!AO21)*$H$23*$J$23</f>
        <v>344.192</v>
      </c>
      <c r="AP23" s="91" t="n">
        <f aca="false">('Income Statement'!AP21)*$H$23*$J$23</f>
        <v>1208</v>
      </c>
      <c r="AQ23" s="91" t="n">
        <f aca="false">('Income Statement'!AQ21)*$H$23*$J$23</f>
        <v>376</v>
      </c>
      <c r="AR23" s="91" t="n">
        <f aca="false">('Income Statement'!AR21)*$H$23*$J$23</f>
        <v>387</v>
      </c>
      <c r="AS23" s="91" t="n">
        <f aca="false">('Income Statement'!AS21)*$H$23*$J$23</f>
        <v>394</v>
      </c>
      <c r="AT23" s="91" t="n">
        <f aca="false">('Income Statement'!AT21)*$H$23*$J$23</f>
        <v>396</v>
      </c>
      <c r="AU23" s="91" t="n">
        <f aca="false">('Income Statement'!AU21)*$H$23*$J$23</f>
        <v>1553</v>
      </c>
      <c r="AV23" s="91" t="n">
        <f aca="false">('Income Statement'!AV21)*$H$23*$J$23</f>
        <v>424</v>
      </c>
      <c r="AW23" s="91" t="n">
        <f aca="false">('Income Statement'!AW21)*$H$23*$J$23</f>
        <v>463</v>
      </c>
      <c r="AX23" s="91" t="n">
        <f aca="false">('Income Statement'!AX21)*$H$23*$J$23</f>
        <v>481</v>
      </c>
      <c r="AY23" s="91" t="n">
        <f aca="false">('Income Statement'!AY21)*$H$23*$J$23</f>
        <v>518</v>
      </c>
      <c r="AZ23" s="91" t="n">
        <f aca="false">('Income Statement'!AZ21)*$H$23*$J$23</f>
        <v>1886</v>
      </c>
      <c r="BA23" s="91" t="n">
        <f aca="false">('Income Statement'!BA21)*$H$23*$J$23</f>
        <v>554</v>
      </c>
      <c r="BB23" s="91" t="n">
        <f aca="false">('Income Statement'!BB21)*$H$23*$J$23</f>
        <v>188.358</v>
      </c>
      <c r="BC23" s="91" t="n">
        <f aca="false">('Income Statement'!BC21)*$H$23*$J$23</f>
        <v>391.467</v>
      </c>
      <c r="BD23" s="91" t="n">
        <f aca="false">('Income Statement'!BD21)*$H$23*$J$23</f>
        <v>586.927</v>
      </c>
      <c r="BE23" s="91" t="n">
        <f aca="false">('Income Statement'!BE21)*$H$23*$J$23</f>
        <v>792.917</v>
      </c>
      <c r="BF23" s="59" t="n">
        <f aca="false">('Income Statement'!BF21)*$H$23*$J$23</f>
        <v>222.128</v>
      </c>
      <c r="BG23" s="59" t="n">
        <f aca="false">('Income Statement'!BG21)*$H$23*$J$23</f>
        <v>456.228</v>
      </c>
      <c r="BH23" s="59" t="n">
        <f aca="false">('Income Statement'!BH21)*$H$23*$J$23</f>
        <v>695.44</v>
      </c>
      <c r="BI23" s="59" t="n">
        <f aca="false">('Income Statement'!BI21)*$H$23*$J$23</f>
        <v>946.3</v>
      </c>
      <c r="BJ23" s="59" t="n">
        <f aca="false">('Income Statement'!BJ21)*$H$23*$J$23</f>
        <v>260.97</v>
      </c>
      <c r="BK23" s="59" t="n">
        <f aca="false">('Income Statement'!BK21)*$H$23*$J$23</f>
        <v>552.476</v>
      </c>
      <c r="BL23" s="59" t="n">
        <f aca="false">('Income Statement'!BL21)*$H$23*$J$23</f>
        <v>863.935</v>
      </c>
      <c r="BM23" s="59" t="n">
        <f aca="false">('Income Statement'!BM21)*$H$23*$J$23</f>
        <v>1208</v>
      </c>
      <c r="BN23" s="59" t="n">
        <f aca="false">('Income Statement'!BN21)*$H$23*$J$23</f>
        <v>376</v>
      </c>
      <c r="BO23" s="59" t="n">
        <f aca="false">('Income Statement'!BO21)*$H$23*$J$23</f>
        <v>763</v>
      </c>
      <c r="BP23" s="59" t="n">
        <f aca="false">('Income Statement'!BP21)*$H$23*$J$23</f>
        <v>1157</v>
      </c>
      <c r="BQ23" s="59" t="n">
        <f aca="false">('Income Statement'!BQ21)*$H$23*$J$23</f>
        <v>1553</v>
      </c>
      <c r="BR23" s="59" t="n">
        <f aca="false">('Income Statement'!BR21)*$H$23*$J$23</f>
        <v>424</v>
      </c>
      <c r="BS23" s="59" t="n">
        <f aca="false">('Income Statement'!BS21)*$H$23*$J$23</f>
        <v>887</v>
      </c>
      <c r="BT23" s="59" t="n">
        <f aca="false">('Income Statement'!BT21)*$H$23*$J$23</f>
        <v>1368</v>
      </c>
      <c r="BU23" s="59" t="n">
        <f aca="false">('Income Statement'!BU21)*$H$23*$J$23</f>
        <v>1886</v>
      </c>
      <c r="BV23" s="59" t="n">
        <f aca="false">('Income Statement'!BV21)*$H$23*$J$23</f>
        <v>554</v>
      </c>
      <c r="BW23" s="91" t="n">
        <f aca="false">('Income Statement'!BW21)*$H$23*$J$23</f>
        <v>0</v>
      </c>
      <c r="BX23" s="91" t="n">
        <f aca="false">('Income Statement'!BX21)*$H$23*$J$23</f>
        <v>0</v>
      </c>
      <c r="BY23" s="58"/>
      <c r="BZ23" s="58"/>
      <c r="CA23" s="58"/>
      <c r="CB23" s="92"/>
      <c r="CC23" s="92"/>
      <c r="CD23" s="92"/>
      <c r="CE23" s="92"/>
      <c r="CF23" s="92"/>
    </row>
    <row r="24" customFormat="false" ht="15" hidden="true" customHeight="true" outlineLevel="1" collapsed="false">
      <c r="B24" s="24"/>
      <c r="C24" s="24"/>
      <c r="D24" s="24" t="n">
        <v>169</v>
      </c>
      <c r="E24" s="24" t="n">
        <v>1</v>
      </c>
      <c r="F24" s="24"/>
      <c r="G24" s="24"/>
      <c r="H24" s="24"/>
      <c r="I24" s="24"/>
      <c r="J24" s="24" t="n">
        <v>1</v>
      </c>
      <c r="K24" s="24"/>
      <c r="L24" s="24" t="n">
        <v>193</v>
      </c>
      <c r="M24" s="24"/>
      <c r="N24" s="24" t="s">
        <v>2408</v>
      </c>
      <c r="O24" s="24" t="s">
        <v>2409</v>
      </c>
      <c r="P24" s="24"/>
      <c r="Q24" s="24"/>
      <c r="R24" s="24" t="n">
        <v>2</v>
      </c>
      <c r="S24" s="24"/>
      <c r="T24" s="24"/>
      <c r="U24" s="24"/>
      <c r="V24" s="24" t="s">
        <v>160</v>
      </c>
      <c r="W24" s="24" t="s">
        <v>781</v>
      </c>
      <c r="X24" s="24" t="s">
        <v>162</v>
      </c>
      <c r="Y24" s="24" t="s">
        <v>2370</v>
      </c>
      <c r="Z24" s="24" t="s">
        <v>163</v>
      </c>
      <c r="AA24" s="24" t="s">
        <v>2410</v>
      </c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91"/>
      <c r="BX24" s="91"/>
      <c r="BY24" s="58"/>
      <c r="BZ24" s="58"/>
      <c r="CA24" s="58"/>
      <c r="CB24" s="92"/>
      <c r="CC24" s="92"/>
      <c r="CD24" s="92"/>
      <c r="CE24" s="92"/>
      <c r="CF24" s="92"/>
    </row>
    <row r="25" customFormat="false" ht="15" hidden="true" customHeight="true" outlineLevel="1" collapsed="false">
      <c r="B25" s="24"/>
      <c r="C25" s="24"/>
      <c r="D25" s="24" t="n">
        <v>169</v>
      </c>
      <c r="E25" s="24" t="n">
        <v>1</v>
      </c>
      <c r="F25" s="24"/>
      <c r="G25" s="24"/>
      <c r="H25" s="24"/>
      <c r="I25" s="24"/>
      <c r="J25" s="24" t="n">
        <v>1</v>
      </c>
      <c r="K25" s="24"/>
      <c r="L25" s="24" t="n">
        <v>194</v>
      </c>
      <c r="M25" s="24"/>
      <c r="N25" s="24" t="s">
        <v>2411</v>
      </c>
      <c r="O25" s="24" t="s">
        <v>2412</v>
      </c>
      <c r="P25" s="24"/>
      <c r="Q25" s="24"/>
      <c r="R25" s="24" t="n">
        <v>2</v>
      </c>
      <c r="S25" s="24"/>
      <c r="T25" s="24"/>
      <c r="U25" s="24"/>
      <c r="V25" s="24" t="s">
        <v>160</v>
      </c>
      <c r="W25" s="24" t="s">
        <v>781</v>
      </c>
      <c r="X25" s="24" t="s">
        <v>162</v>
      </c>
      <c r="Y25" s="24" t="s">
        <v>2370</v>
      </c>
      <c r="Z25" s="24" t="s">
        <v>163</v>
      </c>
      <c r="AA25" s="24" t="s">
        <v>2413</v>
      </c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91"/>
      <c r="BX25" s="91"/>
      <c r="BY25" s="58"/>
      <c r="BZ25" s="58"/>
      <c r="CA25" s="58"/>
      <c r="CB25" s="92"/>
      <c r="CC25" s="92"/>
      <c r="CD25" s="92"/>
      <c r="CE25" s="92"/>
      <c r="CF25" s="92"/>
    </row>
    <row r="26" customFormat="false" ht="15" hidden="true" customHeight="true" outlineLevel="1" collapsed="false">
      <c r="B26" s="24"/>
      <c r="C26" s="24"/>
      <c r="D26" s="24" t="n">
        <v>169</v>
      </c>
      <c r="E26" s="24" t="n">
        <v>1</v>
      </c>
      <c r="F26" s="24"/>
      <c r="G26" s="24"/>
      <c r="H26" s="24" t="n">
        <v>1</v>
      </c>
      <c r="I26" s="24"/>
      <c r="J26" s="24" t="n">
        <v>1</v>
      </c>
      <c r="K26" s="24"/>
      <c r="L26" s="24" t="n">
        <v>195</v>
      </c>
      <c r="M26" s="24"/>
      <c r="N26" s="24" t="s">
        <v>2414</v>
      </c>
      <c r="O26" s="24" t="s">
        <v>2415</v>
      </c>
      <c r="P26" s="24"/>
      <c r="Q26" s="24"/>
      <c r="R26" s="24" t="n">
        <v>2</v>
      </c>
      <c r="S26" s="24"/>
      <c r="T26" s="24"/>
      <c r="U26" s="24"/>
      <c r="V26" s="24" t="s">
        <v>160</v>
      </c>
      <c r="W26" s="24" t="s">
        <v>781</v>
      </c>
      <c r="X26" s="24" t="s">
        <v>162</v>
      </c>
      <c r="Y26" s="24" t="s">
        <v>2370</v>
      </c>
      <c r="Z26" s="24" t="s">
        <v>163</v>
      </c>
      <c r="AA26" s="24" t="s">
        <v>2416</v>
      </c>
      <c r="AB26" s="91" t="n">
        <f aca="false">('Cash Flow'!AB14)*$H$26*$J$26</f>
        <v>110.808</v>
      </c>
      <c r="AC26" s="91" t="n">
        <f aca="false">('Cash Flow'!AC14)*$H$26*$J$26</f>
        <v>107.596</v>
      </c>
      <c r="AD26" s="91" t="n">
        <f aca="false">('Cash Flow'!AD14)*$H$26*$J$26</f>
        <v>111.954</v>
      </c>
      <c r="AE26" s="91" t="n">
        <f aca="false">('Cash Flow'!AE14)*$H$26*$J$26</f>
        <v>117.938</v>
      </c>
      <c r="AF26" s="91" t="n">
        <f aca="false">('Cash Flow'!AF14)*$H$26*$J$26</f>
        <v>448.296</v>
      </c>
      <c r="AG26" s="91" t="n">
        <f aca="false">('Cash Flow'!AG14)*$H$26*$J$26</f>
        <v>127.927</v>
      </c>
      <c r="AH26" s="91" t="n">
        <f aca="false">('Cash Flow'!AH14)*$H$26*$J$26</f>
        <v>131.675</v>
      </c>
      <c r="AI26" s="91" t="n">
        <f aca="false">('Cash Flow'!AI14)*$H$26*$J$26</f>
        <v>134.236</v>
      </c>
      <c r="AJ26" s="91" t="n">
        <f aca="false">('Cash Flow'!AJ14)*$H$26*$J$26</f>
        <v>131.912</v>
      </c>
      <c r="AK26" s="91" t="n">
        <f aca="false">('Cash Flow'!AK14)*$H$26*$J$26</f>
        <v>525.75</v>
      </c>
      <c r="AL26" s="91" t="n">
        <f aca="false">('Cash Flow'!AL14)*$H$26*$J$26</f>
        <v>132.772</v>
      </c>
      <c r="AM26" s="91" t="n">
        <f aca="false">('Cash Flow'!AM14)*$H$26*$J$26</f>
        <v>149.361</v>
      </c>
      <c r="AN26" s="91" t="n">
        <f aca="false">('Cash Flow'!AN14)*$H$26*$J$26</f>
        <v>169.346</v>
      </c>
      <c r="AO26" s="91" t="n">
        <f aca="false">('Cash Flow'!AO14)*$H$26*$J$26</f>
        <v>180.521</v>
      </c>
      <c r="AP26" s="91" t="n">
        <f aca="false">('Cash Flow'!AP14)*$H$26*$J$26</f>
        <v>632</v>
      </c>
      <c r="AQ26" s="91" t="n">
        <f aca="false">('Cash Flow'!AQ14)*$H$26*$J$26</f>
        <v>185</v>
      </c>
      <c r="AR26" s="91" t="n">
        <f aca="false">('Cash Flow'!AR14)*$H$26*$J$26</f>
        <v>192</v>
      </c>
      <c r="AS26" s="91" t="n">
        <f aca="false">('Cash Flow'!AS14)*$H$26*$J$26</f>
        <v>188</v>
      </c>
      <c r="AT26" s="91" t="n">
        <f aca="false">('Cash Flow'!AT14)*$H$26*$J$26</f>
        <v>188</v>
      </c>
      <c r="AU26" s="91" t="n">
        <f aca="false">('Cash Flow'!AU14)*$H$26*$J$26</f>
        <v>753</v>
      </c>
      <c r="AV26" s="91" t="n">
        <f aca="false">('Cash Flow'!AV14)*$H$26*$J$26</f>
        <v>197</v>
      </c>
      <c r="AW26" s="91" t="n">
        <f aca="false">('Cash Flow'!AW14)*$H$26*$J$26</f>
        <v>236</v>
      </c>
      <c r="AX26" s="91" t="n">
        <f aca="false">('Cash Flow'!AX14)*$H$26*$J$26</f>
        <v>256</v>
      </c>
      <c r="AY26" s="91" t="n">
        <f aca="false">('Cash Flow'!AY14)*$H$26*$J$26</f>
        <v>273</v>
      </c>
      <c r="AZ26" s="91" t="n">
        <f aca="false">('Cash Flow'!AZ14)*$H$26*$J$26</f>
        <v>962</v>
      </c>
      <c r="BA26" s="91" t="n">
        <f aca="false">('Cash Flow'!BA14)*$H$26*$J$26</f>
        <v>437</v>
      </c>
      <c r="BB26" s="91" t="n">
        <f aca="false">('Cash Flow'!BB14)*$H$26*$J$26</f>
        <v>110.808</v>
      </c>
      <c r="BC26" s="91" t="n">
        <f aca="false">('Cash Flow'!BC14)*$H$26*$J$26</f>
        <v>218.404</v>
      </c>
      <c r="BD26" s="91" t="n">
        <f aca="false">('Cash Flow'!BD14)*$H$26*$J$26</f>
        <v>330.358</v>
      </c>
      <c r="BE26" s="91" t="n">
        <f aca="false">('Cash Flow'!BE14)*$H$26*$J$26</f>
        <v>448.296</v>
      </c>
      <c r="BF26" s="59" t="n">
        <f aca="false">('Cash Flow'!BF14)*$H$26*$J$26</f>
        <v>127.927</v>
      </c>
      <c r="BG26" s="59" t="n">
        <f aca="false">('Cash Flow'!BG14)*$H$26*$J$26</f>
        <v>259.602</v>
      </c>
      <c r="BH26" s="59" t="n">
        <f aca="false">('Cash Flow'!BH14)*$H$26*$J$26</f>
        <v>393.838</v>
      </c>
      <c r="BI26" s="59" t="n">
        <f aca="false">('Cash Flow'!BI14)*$H$26*$J$26</f>
        <v>525.75</v>
      </c>
      <c r="BJ26" s="59" t="n">
        <f aca="false">('Cash Flow'!BJ14)*$H$26*$J$26</f>
        <v>132.772</v>
      </c>
      <c r="BK26" s="59" t="n">
        <f aca="false">('Cash Flow'!BK14)*$H$26*$J$26</f>
        <v>282.133</v>
      </c>
      <c r="BL26" s="59" t="n">
        <f aca="false">('Cash Flow'!BL14)*$H$26*$J$26</f>
        <v>451.479</v>
      </c>
      <c r="BM26" s="59" t="n">
        <f aca="false">('Cash Flow'!BM14)*$H$26*$J$26</f>
        <v>632</v>
      </c>
      <c r="BN26" s="59" t="n">
        <f aca="false">('Cash Flow'!BN14)*$H$26*$J$26</f>
        <v>185</v>
      </c>
      <c r="BO26" s="59" t="n">
        <f aca="false">('Cash Flow'!BO14)*$H$26*$J$26</f>
        <v>377</v>
      </c>
      <c r="BP26" s="59" t="n">
        <f aca="false">('Cash Flow'!BP14)*$H$26*$J$26</f>
        <v>565</v>
      </c>
      <c r="BQ26" s="59" t="n">
        <f aca="false">('Cash Flow'!BQ14)*$H$26*$J$26</f>
        <v>753</v>
      </c>
      <c r="BR26" s="59" t="n">
        <f aca="false">('Cash Flow'!BR14)*$H$26*$J$26</f>
        <v>197</v>
      </c>
      <c r="BS26" s="59" t="n">
        <f aca="false">('Cash Flow'!BS14)*$H$26*$J$26</f>
        <v>433</v>
      </c>
      <c r="BT26" s="59" t="n">
        <f aca="false">('Cash Flow'!BT14)*$H$26*$J$26</f>
        <v>689</v>
      </c>
      <c r="BU26" s="59" t="n">
        <f aca="false">('Cash Flow'!BU14)*$H$26*$J$26</f>
        <v>962</v>
      </c>
      <c r="BV26" s="59" t="n">
        <f aca="false">('Cash Flow'!BV14)*$H$26*$J$26</f>
        <v>437</v>
      </c>
      <c r="BW26" s="91" t="n">
        <f aca="false">('Cash Flow'!BW14)*$H$26*$J$26</f>
        <v>0</v>
      </c>
      <c r="BX26" s="91" t="n">
        <f aca="false">('Cash Flow'!BX14)*$H$26*$J$26</f>
        <v>0</v>
      </c>
      <c r="BY26" s="58"/>
      <c r="BZ26" s="58"/>
      <c r="CA26" s="58"/>
      <c r="CB26" s="92"/>
      <c r="CC26" s="92"/>
      <c r="CD26" s="92"/>
      <c r="CE26" s="92"/>
      <c r="CF26" s="92"/>
    </row>
    <row r="27" customFormat="false" ht="15" hidden="true" customHeight="true" outlineLevel="1" collapsed="false">
      <c r="B27" s="24"/>
      <c r="C27" s="24"/>
      <c r="D27" s="24" t="n">
        <v>169</v>
      </c>
      <c r="E27" s="24" t="n">
        <v>1</v>
      </c>
      <c r="F27" s="24"/>
      <c r="G27" s="24"/>
      <c r="H27" s="24"/>
      <c r="I27" s="24"/>
      <c r="J27" s="24" t="n">
        <v>1</v>
      </c>
      <c r="K27" s="24"/>
      <c r="L27" s="24" t="n">
        <v>196</v>
      </c>
      <c r="M27" s="24"/>
      <c r="N27" s="24" t="s">
        <v>2417</v>
      </c>
      <c r="O27" s="24" t="s">
        <v>2418</v>
      </c>
      <c r="P27" s="24"/>
      <c r="Q27" s="24"/>
      <c r="R27" s="24" t="n">
        <v>2</v>
      </c>
      <c r="S27" s="24"/>
      <c r="T27" s="24"/>
      <c r="U27" s="24"/>
      <c r="V27" s="24" t="s">
        <v>160</v>
      </c>
      <c r="W27" s="24" t="s">
        <v>781</v>
      </c>
      <c r="X27" s="24" t="s">
        <v>162</v>
      </c>
      <c r="Y27" s="24" t="s">
        <v>2370</v>
      </c>
      <c r="Z27" s="24" t="s">
        <v>163</v>
      </c>
      <c r="AA27" s="24" t="s">
        <v>2419</v>
      </c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91"/>
      <c r="BX27" s="91"/>
      <c r="BY27" s="58"/>
      <c r="BZ27" s="58"/>
      <c r="CA27" s="58"/>
      <c r="CB27" s="92"/>
      <c r="CC27" s="92"/>
      <c r="CD27" s="92"/>
      <c r="CE27" s="92"/>
      <c r="CF27" s="92"/>
    </row>
    <row r="28" customFormat="false" ht="15" hidden="true" customHeight="true" outlineLevel="1" collapsed="false">
      <c r="B28" s="24"/>
      <c r="C28" s="24"/>
      <c r="D28" s="24" t="n">
        <v>169</v>
      </c>
      <c r="E28" s="24" t="n">
        <v>1</v>
      </c>
      <c r="F28" s="24"/>
      <c r="G28" s="24"/>
      <c r="H28" s="24"/>
      <c r="I28" s="24"/>
      <c r="J28" s="24" t="n">
        <v>1</v>
      </c>
      <c r="K28" s="24"/>
      <c r="L28" s="24" t="n">
        <v>197</v>
      </c>
      <c r="M28" s="24"/>
      <c r="N28" s="24" t="s">
        <v>2420</v>
      </c>
      <c r="O28" s="24" t="s">
        <v>2421</v>
      </c>
      <c r="P28" s="24"/>
      <c r="Q28" s="24"/>
      <c r="R28" s="24" t="n">
        <v>2</v>
      </c>
      <c r="S28" s="24"/>
      <c r="T28" s="24"/>
      <c r="U28" s="24"/>
      <c r="V28" s="24" t="s">
        <v>160</v>
      </c>
      <c r="W28" s="24" t="s">
        <v>781</v>
      </c>
      <c r="X28" s="24" t="s">
        <v>162</v>
      </c>
      <c r="Y28" s="24" t="s">
        <v>2370</v>
      </c>
      <c r="Z28" s="24" t="s">
        <v>163</v>
      </c>
      <c r="AA28" s="24" t="s">
        <v>2422</v>
      </c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91"/>
      <c r="AP28" s="91"/>
      <c r="AQ28" s="91"/>
      <c r="AR28" s="91"/>
      <c r="AS28" s="91"/>
      <c r="AT28" s="91"/>
      <c r="AU28" s="91"/>
      <c r="AV28" s="91"/>
      <c r="AW28" s="91"/>
      <c r="AX28" s="91"/>
      <c r="AY28" s="91"/>
      <c r="AZ28" s="91"/>
      <c r="BA28" s="91"/>
      <c r="BB28" s="91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91"/>
      <c r="BX28" s="91"/>
      <c r="BY28" s="58"/>
      <c r="BZ28" s="58"/>
      <c r="CA28" s="58"/>
      <c r="CB28" s="92"/>
      <c r="CC28" s="92"/>
      <c r="CD28" s="92"/>
      <c r="CE28" s="92"/>
      <c r="CF28" s="92"/>
    </row>
    <row r="29" customFormat="false" ht="15" hidden="true" customHeight="true" outlineLevel="1" collapsed="false">
      <c r="B29" s="24"/>
      <c r="C29" s="24"/>
      <c r="D29" s="24" t="n">
        <v>169</v>
      </c>
      <c r="E29" s="24" t="n">
        <v>1</v>
      </c>
      <c r="F29" s="24"/>
      <c r="G29" s="24"/>
      <c r="H29" s="24"/>
      <c r="I29" s="24"/>
      <c r="J29" s="24" t="n">
        <v>1</v>
      </c>
      <c r="K29" s="24"/>
      <c r="L29" s="24" t="n">
        <v>198</v>
      </c>
      <c r="M29" s="24"/>
      <c r="N29" s="24" t="s">
        <v>2423</v>
      </c>
      <c r="O29" s="24" t="s">
        <v>2424</v>
      </c>
      <c r="P29" s="24"/>
      <c r="Q29" s="24"/>
      <c r="R29" s="24" t="n">
        <v>2</v>
      </c>
      <c r="S29" s="24"/>
      <c r="T29" s="24"/>
      <c r="U29" s="24"/>
      <c r="V29" s="24" t="s">
        <v>160</v>
      </c>
      <c r="W29" s="24" t="s">
        <v>781</v>
      </c>
      <c r="X29" s="24" t="s">
        <v>162</v>
      </c>
      <c r="Y29" s="24" t="s">
        <v>2370</v>
      </c>
      <c r="Z29" s="24" t="s">
        <v>163</v>
      </c>
      <c r="AA29" s="24" t="s">
        <v>2425</v>
      </c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1"/>
      <c r="AV29" s="91"/>
      <c r="AW29" s="91"/>
      <c r="AX29" s="91"/>
      <c r="AY29" s="91"/>
      <c r="AZ29" s="91"/>
      <c r="BA29" s="91"/>
      <c r="BB29" s="91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91"/>
      <c r="BX29" s="91"/>
      <c r="BY29" s="58"/>
      <c r="BZ29" s="58"/>
      <c r="CA29" s="58"/>
      <c r="CB29" s="92"/>
      <c r="CC29" s="92"/>
      <c r="CD29" s="92"/>
      <c r="CE29" s="92"/>
      <c r="CF29" s="92"/>
    </row>
    <row r="30" customFormat="false" ht="15" hidden="true" customHeight="true" outlineLevel="1" collapsed="false">
      <c r="B30" s="24"/>
      <c r="C30" s="24"/>
      <c r="D30" s="24" t="n">
        <v>169</v>
      </c>
      <c r="E30" s="24" t="n">
        <v>1</v>
      </c>
      <c r="F30" s="24"/>
      <c r="G30" s="24"/>
      <c r="H30" s="24"/>
      <c r="I30" s="24"/>
      <c r="J30" s="24" t="n">
        <v>1</v>
      </c>
      <c r="K30" s="24"/>
      <c r="L30" s="24" t="n">
        <v>199</v>
      </c>
      <c r="M30" s="24"/>
      <c r="N30" s="24" t="s">
        <v>2426</v>
      </c>
      <c r="O30" s="24" t="s">
        <v>2427</v>
      </c>
      <c r="P30" s="24"/>
      <c r="Q30" s="24"/>
      <c r="R30" s="24" t="n">
        <v>2</v>
      </c>
      <c r="S30" s="24"/>
      <c r="T30" s="24"/>
      <c r="U30" s="24"/>
      <c r="V30" s="24" t="s">
        <v>160</v>
      </c>
      <c r="W30" s="24" t="s">
        <v>781</v>
      </c>
      <c r="X30" s="24" t="s">
        <v>162</v>
      </c>
      <c r="Y30" s="24" t="s">
        <v>2370</v>
      </c>
      <c r="Z30" s="24" t="s">
        <v>163</v>
      </c>
      <c r="AA30" s="24" t="s">
        <v>2428</v>
      </c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91"/>
      <c r="BX30" s="91"/>
      <c r="BY30" s="58"/>
      <c r="BZ30" s="58"/>
      <c r="CA30" s="58"/>
      <c r="CB30" s="92"/>
      <c r="CC30" s="92"/>
      <c r="CD30" s="92"/>
      <c r="CE30" s="92"/>
      <c r="CF30" s="92"/>
    </row>
    <row r="31" customFormat="false" ht="15" hidden="true" customHeight="true" outlineLevel="1" collapsed="false">
      <c r="B31" s="24"/>
      <c r="C31" s="24"/>
      <c r="D31" s="24" t="n">
        <v>169</v>
      </c>
      <c r="E31" s="24" t="n">
        <v>1</v>
      </c>
      <c r="F31" s="24"/>
      <c r="G31" s="24"/>
      <c r="H31" s="24" t="n">
        <v>1</v>
      </c>
      <c r="I31" s="24"/>
      <c r="J31" s="24" t="n">
        <v>1</v>
      </c>
      <c r="K31" s="24"/>
      <c r="L31" s="24" t="n">
        <v>200</v>
      </c>
      <c r="M31" s="24"/>
      <c r="N31" s="24" t="s">
        <v>2429</v>
      </c>
      <c r="O31" s="24" t="s">
        <v>2430</v>
      </c>
      <c r="P31" s="24"/>
      <c r="Q31" s="24"/>
      <c r="R31" s="24" t="n">
        <v>2</v>
      </c>
      <c r="S31" s="24"/>
      <c r="T31" s="24"/>
      <c r="U31" s="24"/>
      <c r="V31" s="24" t="s">
        <v>160</v>
      </c>
      <c r="W31" s="24" t="s">
        <v>781</v>
      </c>
      <c r="X31" s="24" t="s">
        <v>162</v>
      </c>
      <c r="Y31" s="24" t="s">
        <v>2370</v>
      </c>
      <c r="Z31" s="24" t="s">
        <v>163</v>
      </c>
      <c r="AA31" s="24" t="s">
        <v>2431</v>
      </c>
      <c r="AB31" s="91" t="n">
        <f aca="false">('Income Statement'!AB24)*$H$31*$J$31</f>
        <v>0</v>
      </c>
      <c r="AC31" s="91" t="n">
        <f aca="false">('Income Statement'!AC24)*$H$31*$J$31</f>
        <v>0</v>
      </c>
      <c r="AD31" s="91" t="n">
        <f aca="false">('Income Statement'!AD24)*$H$31*$J$31</f>
        <v>0</v>
      </c>
      <c r="AE31" s="91" t="n">
        <f aca="false">('Income Statement'!AE24)*$H$31*$J$31</f>
        <v>0</v>
      </c>
      <c r="AF31" s="91" t="n">
        <f aca="false">('Income Statement'!AF24)*$H$31*$J$31</f>
        <v>0</v>
      </c>
      <c r="AG31" s="91" t="n">
        <f aca="false">('Income Statement'!AG24)*$H$31*$J$31</f>
        <v>-36.617</v>
      </c>
      <c r="AH31" s="91" t="n">
        <f aca="false">('Income Statement'!AH24)*$H$31*$J$31</f>
        <v>0</v>
      </c>
      <c r="AI31" s="91" t="n">
        <f aca="false">('Income Statement'!AI24)*$H$31*$J$31</f>
        <v>0</v>
      </c>
      <c r="AJ31" s="91" t="n">
        <f aca="false">('Income Statement'!AJ24)*$H$31*$J$31</f>
        <v>0</v>
      </c>
      <c r="AK31" s="91" t="n">
        <f aca="false">('Income Statement'!AK24)*$H$31*$J$31</f>
        <v>-36.617</v>
      </c>
      <c r="AL31" s="91" t="n">
        <f aca="false">('Income Statement'!AL24)*$H$31*$J$31</f>
        <v>0</v>
      </c>
      <c r="AM31" s="91" t="n">
        <f aca="false">('Income Statement'!AM24)*$H$31*$J$31</f>
        <v>0</v>
      </c>
      <c r="AN31" s="91" t="n">
        <f aca="false">('Income Statement'!AN24)*$H$31*$J$31</f>
        <v>0</v>
      </c>
      <c r="AO31" s="91" t="n">
        <f aca="false">('Income Statement'!AO24)*$H$31*$J$31</f>
        <v>0</v>
      </c>
      <c r="AP31" s="91" t="n">
        <f aca="false">('Income Statement'!AP24)*$H$31*$J$31</f>
        <v>0</v>
      </c>
      <c r="AQ31" s="91" t="n">
        <f aca="false">('Income Statement'!AQ24)*$H$31*$J$31</f>
        <v>0</v>
      </c>
      <c r="AR31" s="91" t="n">
        <f aca="false">('Income Statement'!AR24)*$H$31*$J$31</f>
        <v>0</v>
      </c>
      <c r="AS31" s="91" t="n">
        <f aca="false">('Income Statement'!AS24)*$H$31*$J$31</f>
        <v>0</v>
      </c>
      <c r="AT31" s="91" t="n">
        <f aca="false">('Income Statement'!AT24)*$H$31*$J$31</f>
        <v>0</v>
      </c>
      <c r="AU31" s="91" t="n">
        <f aca="false">('Income Statement'!AU24)*$H$31*$J$31</f>
        <v>0</v>
      </c>
      <c r="AV31" s="91" t="n">
        <f aca="false">('Income Statement'!AV24)*$H$31*$J$31</f>
        <v>0</v>
      </c>
      <c r="AW31" s="91" t="n">
        <f aca="false">('Income Statement'!AW24)*$H$31*$J$31</f>
        <v>0</v>
      </c>
      <c r="AX31" s="91" t="n">
        <f aca="false">('Income Statement'!AX24)*$H$31*$J$31</f>
        <v>0</v>
      </c>
      <c r="AY31" s="91" t="n">
        <f aca="false">('Income Statement'!AY24)*$H$31*$J$31</f>
        <v>0</v>
      </c>
      <c r="AZ31" s="91" t="n">
        <f aca="false">('Income Statement'!AZ24)*$H$31*$J$31</f>
        <v>0</v>
      </c>
      <c r="BA31" s="91" t="n">
        <f aca="false">('Income Statement'!BA24)*$H$31*$J$31</f>
        <v>0</v>
      </c>
      <c r="BB31" s="91" t="n">
        <f aca="false">('Income Statement'!BB24)*$H$31*$J$31</f>
        <v>0</v>
      </c>
      <c r="BC31" s="91" t="n">
        <f aca="false">('Income Statement'!BC24)*$H$31*$J$31</f>
        <v>0</v>
      </c>
      <c r="BD31" s="91" t="n">
        <f aca="false">('Income Statement'!BD24)*$H$31*$J$31</f>
        <v>0</v>
      </c>
      <c r="BE31" s="91" t="n">
        <f aca="false">('Income Statement'!BE24)*$H$31*$J$31</f>
        <v>0</v>
      </c>
      <c r="BF31" s="91" t="n">
        <f aca="false">('Income Statement'!BF24)*$H$31*$J$31</f>
        <v>-36.617</v>
      </c>
      <c r="BG31" s="59" t="n">
        <f aca="false">('Income Statement'!BG24)*$H$31*$J$31</f>
        <v>-36.617</v>
      </c>
      <c r="BH31" s="59" t="n">
        <f aca="false">('Income Statement'!BH24)*$H$31*$J$31</f>
        <v>-36.617</v>
      </c>
      <c r="BI31" s="59" t="n">
        <f aca="false">('Income Statement'!BI24)*$H$31*$J$31</f>
        <v>-36.617</v>
      </c>
      <c r="BJ31" s="59" t="n">
        <f aca="false">('Income Statement'!BJ24)*$H$31*$J$31</f>
        <v>0</v>
      </c>
      <c r="BK31" s="59" t="n">
        <f aca="false">('Income Statement'!BK24)*$H$31*$J$31</f>
        <v>0</v>
      </c>
      <c r="BL31" s="59" t="n">
        <f aca="false">('Income Statement'!BL24)*$H$31*$J$31</f>
        <v>0</v>
      </c>
      <c r="BM31" s="59" t="n">
        <f aca="false">('Income Statement'!BM24)*$H$31*$J$31</f>
        <v>0</v>
      </c>
      <c r="BN31" s="59" t="n">
        <f aca="false">('Income Statement'!BN24)*$H$31*$J$31</f>
        <v>0</v>
      </c>
      <c r="BO31" s="59" t="n">
        <f aca="false">('Income Statement'!BO24)*$H$31*$J$31</f>
        <v>0</v>
      </c>
      <c r="BP31" s="59" t="n">
        <f aca="false">('Income Statement'!BP24)*$H$31*$J$31</f>
        <v>0</v>
      </c>
      <c r="BQ31" s="59" t="n">
        <f aca="false">('Income Statement'!BQ24)*$H$31*$J$31</f>
        <v>0</v>
      </c>
      <c r="BR31" s="59" t="n">
        <f aca="false">('Income Statement'!BR24)*$H$31*$J$31</f>
        <v>0</v>
      </c>
      <c r="BS31" s="59" t="n">
        <f aca="false">('Income Statement'!BS24)*$H$31*$J$31</f>
        <v>0</v>
      </c>
      <c r="BT31" s="59" t="n">
        <f aca="false">('Income Statement'!BT24)*$H$31*$J$31</f>
        <v>0</v>
      </c>
      <c r="BU31" s="59" t="n">
        <f aca="false">('Income Statement'!BU24)*$H$31*$J$31</f>
        <v>0</v>
      </c>
      <c r="BV31" s="59" t="n">
        <f aca="false">('Income Statement'!BV24)*$H$31*$J$31</f>
        <v>0</v>
      </c>
      <c r="BW31" s="91" t="n">
        <f aca="false">('Income Statement'!BW24)*$H$31*$J$31</f>
        <v>0</v>
      </c>
      <c r="BX31" s="91" t="n">
        <f aca="false">('Income Statement'!BX24)*$H$31*$J$31</f>
        <v>0</v>
      </c>
      <c r="BY31" s="58"/>
      <c r="BZ31" s="58"/>
      <c r="CA31" s="58"/>
      <c r="CB31" s="92"/>
      <c r="CC31" s="92"/>
      <c r="CD31" s="92"/>
      <c r="CE31" s="92"/>
      <c r="CF31" s="92"/>
    </row>
    <row r="32" customFormat="false" ht="15" hidden="true" customHeight="true" outlineLevel="1" collapsed="false">
      <c r="B32" s="24"/>
      <c r="C32" s="24"/>
      <c r="D32" s="24"/>
      <c r="E32" s="24" t="n">
        <v>1</v>
      </c>
      <c r="F32" s="24"/>
      <c r="G32" s="24"/>
      <c r="H32" s="24"/>
      <c r="I32" s="24"/>
      <c r="J32" s="24" t="n">
        <v>1</v>
      </c>
      <c r="K32" s="24"/>
      <c r="L32" s="24" t="n">
        <v>169</v>
      </c>
      <c r="M32" s="24"/>
      <c r="N32" s="24" t="s">
        <v>2432</v>
      </c>
      <c r="O32" s="24" t="s">
        <v>2433</v>
      </c>
      <c r="P32" s="24"/>
      <c r="Q32" s="24"/>
      <c r="R32" s="24" t="n">
        <v>2</v>
      </c>
      <c r="S32" s="24"/>
      <c r="T32" s="24"/>
      <c r="U32" s="24"/>
      <c r="V32" s="24" t="s">
        <v>160</v>
      </c>
      <c r="W32" s="24" t="s">
        <v>781</v>
      </c>
      <c r="X32" s="24" t="s">
        <v>162</v>
      </c>
      <c r="Y32" s="24" t="s">
        <v>2370</v>
      </c>
      <c r="Z32" s="24" t="s">
        <v>163</v>
      </c>
      <c r="AA32" s="24" t="s">
        <v>2434</v>
      </c>
      <c r="AB32" s="91" t="n">
        <f aca="false">AB22+AB23+AB24+AB25+AB27+AB28+AB29+AB30+AB31</f>
        <v>989.808</v>
      </c>
      <c r="AC32" s="91" t="n">
        <f aca="false">AC22+AC23+AC24+AC25+AC27+AC28+AC29+AC30+AC31</f>
        <v>1044.154</v>
      </c>
      <c r="AD32" s="91" t="n">
        <f aca="false">AD22+AD23+AD24+AD25+AD27+AD28+AD29+AD30+AD31</f>
        <v>1072.486</v>
      </c>
      <c r="AE32" s="91" t="n">
        <f aca="false">AE22+AE23+AE24+AE25+AE27+AE28+AE29+AE30+AE31</f>
        <v>1123.501</v>
      </c>
      <c r="AF32" s="91" t="n">
        <f aca="false">AF22+AF23+AF24+AF25+AF27+AF28+AF29+AF30+AF31</f>
        <v>4229.949</v>
      </c>
      <c r="AG32" s="91" t="n">
        <f aca="false">AG22+AG23+AG24+AG25+AG27+AG28+AG29+AG30+AG31</f>
        <v>1098.26</v>
      </c>
      <c r="AH32" s="91" t="n">
        <f aca="false">AH22+AH23+AH24+AH25+AH27+AH28+AH29+AH30+AH31</f>
        <v>1209.476</v>
      </c>
      <c r="AI32" s="91" t="n">
        <f aca="false">AI22+AI23+AI24+AI25+AI27+AI28+AI29+AI30+AI31</f>
        <v>1244.85</v>
      </c>
      <c r="AJ32" s="91" t="n">
        <f aca="false">AJ22+AJ23+AJ24+AJ25+AJ27+AJ28+AJ29+AJ30+AJ31</f>
        <v>1345.159</v>
      </c>
      <c r="AK32" s="91" t="n">
        <f aca="false">AK22+AK23+AK24+AK25+AK27+AK28+AK29+AK30+AK31</f>
        <v>4897.745</v>
      </c>
      <c r="AL32" s="91" t="n">
        <f aca="false">AL22+AL23+AL24+AL25+AL27+AL28+AL29+AL30+AL31</f>
        <v>1367.636</v>
      </c>
      <c r="AM32" s="91" t="n">
        <f aca="false">AM22+AM23+AM24+AM25+AM27+AM28+AM29+AM30+AM31</f>
        <v>1478.488</v>
      </c>
      <c r="AN32" s="91" t="n">
        <f aca="false">AN22+AN23+AN24+AN25+AN27+AN28+AN29+AN30+AN31</f>
        <v>1556.217</v>
      </c>
      <c r="AO32" s="91" t="n">
        <f aca="false">AO22+AO23+AO24+AO25+AO27+AO28+AO29+AO30+AO31</f>
        <v>1691.376</v>
      </c>
      <c r="AP32" s="91" t="n">
        <f aca="false">AP22+AP23+AP24+AP25+AP27+AP28+AP29+AP30+AP31</f>
        <v>5985</v>
      </c>
      <c r="AQ32" s="91" t="n">
        <f aca="false">AQ22+AQ23+AQ24+AQ25+AQ27+AQ28+AQ29+AQ30+AQ31</f>
        <v>1742</v>
      </c>
      <c r="AR32" s="91" t="n">
        <f aca="false">AR22+AR23+AR24+AR25+AR27+AR28+AR29+AR30+AR31</f>
        <v>1823</v>
      </c>
      <c r="AS32" s="91" t="n">
        <f aca="false">AS22+AS23+AS24+AS25+AS27+AS28+AS29+AS30+AS31</f>
        <v>1832</v>
      </c>
      <c r="AT32" s="91" t="n">
        <f aca="false">AT22+AT23+AT24+AT25+AT27+AT28+AT29+AT30+AT31</f>
        <v>1916</v>
      </c>
      <c r="AU32" s="91" t="n">
        <f aca="false">AU22+AU23+AU24+AU25+AU27+AU28+AU29+AU30+AU31</f>
        <v>7313</v>
      </c>
      <c r="AV32" s="91" t="n">
        <f aca="false">AV22+AV23+AV24+AV25+AV27+AV28+AV29+AV30+AV31</f>
        <v>2048</v>
      </c>
      <c r="AW32" s="91" t="n">
        <f aca="false">AW22+AW23+AW24+AW25+AW27+AW28+AW29+AW30+AW31</f>
        <v>2317</v>
      </c>
      <c r="AX32" s="91" t="n">
        <f aca="false">AX22+AX23+AX24+AX25+AX27+AX28+AX29+AX30+AX31</f>
        <v>2411</v>
      </c>
      <c r="AY32" s="91" t="n">
        <f aca="false">AY22+AY23+AY24+AY25+AY27+AY28+AY29+AY30+AY31</f>
        <v>2520</v>
      </c>
      <c r="AZ32" s="91" t="n">
        <f aca="false">AZ22+AZ23+AZ24+AZ25+AZ27+AZ28+AZ29+AZ30+AZ31</f>
        <v>9296</v>
      </c>
      <c r="BA32" s="91" t="n">
        <f aca="false">BA22+BA23+BA24+BA25+BA27+BA28+BA29+BA30+BA31</f>
        <v>2613</v>
      </c>
      <c r="BB32" s="91" t="n">
        <f aca="false">BB22+BB23+BB24+BB25+BB27+BB28+BB29+BB30+BB31</f>
        <v>989.808</v>
      </c>
      <c r="BC32" s="91" t="n">
        <f aca="false">BC22+BC23+BC24+BC25+BC27+BC28+BC29+BC30+BC31</f>
        <v>2033.962</v>
      </c>
      <c r="BD32" s="91" t="n">
        <f aca="false">BD22+BD23+BD24+BD25+BD27+BD28+BD29+BD30+BD31</f>
        <v>3106.448</v>
      </c>
      <c r="BE32" s="91" t="n">
        <f aca="false">BE22+BE23+BE24+BE25+BE27+BE28+BE29+BE30+BE31</f>
        <v>4229.949</v>
      </c>
      <c r="BF32" s="59" t="n">
        <f aca="false">BF22+BF23+BF24+BF25+BF27+BF28+BF29+BF30+BF31</f>
        <v>1098.26</v>
      </c>
      <c r="BG32" s="59" t="n">
        <f aca="false">BG22+BG23+BG24+BG25+BG27+BG28+BG29+BG30+BG31</f>
        <v>2307.736</v>
      </c>
      <c r="BH32" s="59" t="n">
        <f aca="false">BH22+BH23+BH24+BH25+BH27+BH28+BH29+BH30+BH31</f>
        <v>3552.586</v>
      </c>
      <c r="BI32" s="59" t="n">
        <f aca="false">BI22+BI23+BI24+BI25+BI27+BI28+BI29+BI30+BI31</f>
        <v>4897.745</v>
      </c>
      <c r="BJ32" s="59" t="n">
        <f aca="false">BJ22+BJ23+BJ24+BJ25+BJ27+BJ28+BJ29+BJ30+BJ31</f>
        <v>1367.636</v>
      </c>
      <c r="BK32" s="59" t="n">
        <f aca="false">BK22+BK23+BK24+BK25+BK27+BK28+BK29+BK30+BK31</f>
        <v>2846.124</v>
      </c>
      <c r="BL32" s="59" t="n">
        <f aca="false">BL22+BL23+BL24+BL25+BL27+BL28+BL29+BL30+BL31</f>
        <v>4402.341</v>
      </c>
      <c r="BM32" s="59" t="n">
        <f aca="false">BM22+BM23+BM24+BM25+BM27+BM28+BM29+BM30+BM31</f>
        <v>5985</v>
      </c>
      <c r="BN32" s="59" t="n">
        <f aca="false">BN22+BN23+BN24+BN25+BN27+BN28+BN29+BN30+BN31</f>
        <v>1742</v>
      </c>
      <c r="BO32" s="59" t="n">
        <f aca="false">BO22+BO23+BO24+BO25+BO27+BO28+BO29+BO30+BO31</f>
        <v>3565</v>
      </c>
      <c r="BP32" s="59" t="n">
        <f aca="false">BP22+BP23+BP24+BP25+BP27+BP28+BP29+BP30+BP31</f>
        <v>5397</v>
      </c>
      <c r="BQ32" s="59" t="n">
        <f aca="false">BQ22+BQ23+BQ24+BQ25+BQ27+BQ28+BQ29+BQ30+BQ31</f>
        <v>7313</v>
      </c>
      <c r="BR32" s="59" t="n">
        <f aca="false">BR22+BR23+BR24+BR25+BR27+BR28+BR29+BR30+BR31</f>
        <v>2048</v>
      </c>
      <c r="BS32" s="59" t="n">
        <f aca="false">BS22+BS23+BS24+BS25+BS27+BS28+BS29+BS30+BS31</f>
        <v>4365</v>
      </c>
      <c r="BT32" s="59" t="n">
        <f aca="false">BT22+BT23+BT24+BT25+BT27+BT28+BT29+BT30+BT31</f>
        <v>6776</v>
      </c>
      <c r="BU32" s="59" t="n">
        <f aca="false">BU22+BU23+BU24+BU25+BU27+BU28+BU29+BU30+BU31</f>
        <v>9296</v>
      </c>
      <c r="BV32" s="59" t="n">
        <f aca="false">BV22+BV23+BV24+BV25+BV27+BV28+BV29+BV30+BV31</f>
        <v>2613</v>
      </c>
      <c r="BW32" s="91" t="n">
        <f aca="false">BW22+BW23+BW24+BW25+BW27+BW28+BW29+BW30+BW31</f>
        <v>0</v>
      </c>
      <c r="BX32" s="91" t="n">
        <f aca="false">BX22+BX23+BX24+BX25+BX27+BX28+BX29+BX30+BX31</f>
        <v>0</v>
      </c>
      <c r="BY32" s="58"/>
      <c r="BZ32" s="58"/>
      <c r="CA32" s="58"/>
      <c r="CB32" s="92"/>
      <c r="CC32" s="92"/>
      <c r="CD32" s="92"/>
      <c r="CE32" s="92"/>
      <c r="CF32" s="92"/>
    </row>
    <row r="33" customFormat="false" ht="15" hidden="true" customHeight="true" outlineLevel="1" collapsed="false">
      <c r="B33" s="24"/>
      <c r="C33" s="24"/>
      <c r="D33" s="24"/>
      <c r="E33" s="24" t="n">
        <v>1</v>
      </c>
      <c r="F33" s="24"/>
      <c r="G33" s="24"/>
      <c r="H33" s="24"/>
      <c r="I33" s="24"/>
      <c r="J33" s="24" t="n">
        <v>1</v>
      </c>
      <c r="K33" s="24"/>
      <c r="L33" s="24" t="n">
        <v>170</v>
      </c>
      <c r="M33" s="24"/>
      <c r="N33" s="24" t="s">
        <v>2435</v>
      </c>
      <c r="O33" s="24" t="s">
        <v>2436</v>
      </c>
      <c r="P33" s="24"/>
      <c r="Q33" s="24"/>
      <c r="R33" s="24" t="n">
        <v>2</v>
      </c>
      <c r="S33" s="24"/>
      <c r="T33" s="24"/>
      <c r="U33" s="24"/>
      <c r="V33" s="24" t="s">
        <v>160</v>
      </c>
      <c r="W33" s="24" t="s">
        <v>781</v>
      </c>
      <c r="X33" s="24" t="s">
        <v>162</v>
      </c>
      <c r="Y33" s="24" t="s">
        <v>2370</v>
      </c>
      <c r="Z33" s="24" t="s">
        <v>163</v>
      </c>
      <c r="AA33" s="24" t="s">
        <v>2437</v>
      </c>
      <c r="AB33" s="91" t="n">
        <f aca="false">AB19-AB32</f>
        <v>-55.3410000000001</v>
      </c>
      <c r="AC33" s="91" t="n">
        <f aca="false">AC19-AC32</f>
        <v>-33.4340000000001</v>
      </c>
      <c r="AD33" s="91" t="n">
        <f aca="false">AD19-AD32</f>
        <v>-22.0420000000001</v>
      </c>
      <c r="AE33" s="91" t="n">
        <f aca="false">AE19-AE32</f>
        <v>-34.816</v>
      </c>
      <c r="AF33" s="91" t="n">
        <f aca="false">AF19-AF32</f>
        <v>-145.633</v>
      </c>
      <c r="AG33" s="91" t="n">
        <f aca="false">AG19-AG32</f>
        <v>31.1049999999998</v>
      </c>
      <c r="AH33" s="91" t="n">
        <f aca="false">AH19-AH32</f>
        <v>19.8240000000001</v>
      </c>
      <c r="AI33" s="91" t="n">
        <f aca="false">AI19-AI32</f>
        <v>43.4340000000002</v>
      </c>
      <c r="AJ33" s="91" t="n">
        <f aca="false">AJ19-AJ32</f>
        <v>20.5599999999999</v>
      </c>
      <c r="AK33" s="91" t="n">
        <f aca="false">AK19-AK32</f>
        <v>114.923000000001</v>
      </c>
      <c r="AL33" s="91" t="n">
        <f aca="false">AL19-AL32</f>
        <v>51.9860000000001</v>
      </c>
      <c r="AM33" s="91" t="n">
        <f aca="false">AM19-AM32</f>
        <v>32.5510000000002</v>
      </c>
      <c r="AN33" s="91" t="n">
        <f aca="false">AN19-AN32</f>
        <v>3.03600000000006</v>
      </c>
      <c r="AO33" s="91" t="n">
        <f aca="false">AO19-AO32</f>
        <v>-23.345</v>
      </c>
      <c r="AP33" s="91" t="n">
        <f aca="false">AP19-AP32</f>
        <v>218</v>
      </c>
      <c r="AQ33" s="91" t="n">
        <f aca="false">AQ19-AQ32</f>
        <v>4</v>
      </c>
      <c r="AR33" s="91" t="n">
        <f aca="false">AR19-AR32</f>
        <v>84</v>
      </c>
      <c r="AS33" s="91" t="n">
        <f aca="false">AS19-AS32</f>
        <v>155</v>
      </c>
      <c r="AT33" s="91" t="n">
        <f aca="false">AT19-AT32</f>
        <v>211</v>
      </c>
      <c r="AU33" s="91" t="n">
        <f aca="false">AU19-AU32</f>
        <v>454</v>
      </c>
      <c r="AV33" s="91" t="n">
        <f aca="false">AV19-AV32</f>
        <v>191</v>
      </c>
      <c r="AW33" s="91" t="n">
        <f aca="false">AW19-AW32</f>
        <v>115</v>
      </c>
      <c r="AX33" s="91" t="n">
        <f aca="false">AX19-AX32</f>
        <v>92</v>
      </c>
      <c r="AY33" s="91" t="n">
        <f aca="false">AY19-AY32</f>
        <v>137</v>
      </c>
      <c r="AZ33" s="91" t="n">
        <f aca="false">AZ19-AZ32</f>
        <v>535</v>
      </c>
      <c r="BA33" s="91" t="n">
        <f aca="false">BA19-BA32</f>
        <v>210</v>
      </c>
      <c r="BB33" s="91" t="n">
        <f aca="false">BB19-BB32</f>
        <v>-55.3410000000001</v>
      </c>
      <c r="BC33" s="91" t="n">
        <f aca="false">BC19-BC32</f>
        <v>-88.7750000000001</v>
      </c>
      <c r="BD33" s="91" t="n">
        <f aca="false">BD19-BD32</f>
        <v>-110.817</v>
      </c>
      <c r="BE33" s="91" t="n">
        <f aca="false">BE19-BE32</f>
        <v>-145.633</v>
      </c>
      <c r="BF33" s="59" t="n">
        <f aca="false">BF19-BF32</f>
        <v>31.1049999999998</v>
      </c>
      <c r="BG33" s="59" t="n">
        <f aca="false">BG19-BG32</f>
        <v>50.9290000000001</v>
      </c>
      <c r="BH33" s="59" t="n">
        <f aca="false">BH19-BH32</f>
        <v>94.3630000000003</v>
      </c>
      <c r="BI33" s="59" t="n">
        <f aca="false">BI19-BI32</f>
        <v>114.923000000001</v>
      </c>
      <c r="BJ33" s="59" t="n">
        <f aca="false">BJ19-BJ32</f>
        <v>51.9860000000001</v>
      </c>
      <c r="BK33" s="59" t="n">
        <f aca="false">BK19-BK32</f>
        <v>84.5369999999998</v>
      </c>
      <c r="BL33" s="59" t="n">
        <f aca="false">BL19-BL32</f>
        <v>87.5729999999994</v>
      </c>
      <c r="BM33" s="59" t="n">
        <f aca="false">BM19-BM32</f>
        <v>218</v>
      </c>
      <c r="BN33" s="59" t="n">
        <f aca="false">BN19-BN32</f>
        <v>4</v>
      </c>
      <c r="BO33" s="59" t="n">
        <f aca="false">BO19-BO32</f>
        <v>88</v>
      </c>
      <c r="BP33" s="59" t="n">
        <f aca="false">BP19-BP32</f>
        <v>243</v>
      </c>
      <c r="BQ33" s="59" t="n">
        <f aca="false">BQ19-BQ32</f>
        <v>454</v>
      </c>
      <c r="BR33" s="59" t="n">
        <f aca="false">BR19-BR32</f>
        <v>191</v>
      </c>
      <c r="BS33" s="59" t="n">
        <f aca="false">BS19-BS32</f>
        <v>306</v>
      </c>
      <c r="BT33" s="59" t="n">
        <f aca="false">BT19-BT32</f>
        <v>398</v>
      </c>
      <c r="BU33" s="59" t="n">
        <f aca="false">BU19-BU32</f>
        <v>535</v>
      </c>
      <c r="BV33" s="59" t="n">
        <f aca="false">BV19-BV32</f>
        <v>210</v>
      </c>
      <c r="BW33" s="91" t="n">
        <f aca="false">BW19-BW32</f>
        <v>0</v>
      </c>
      <c r="BX33" s="91" t="n">
        <f aca="false">BX19-BX32</f>
        <v>0</v>
      </c>
      <c r="BY33" s="58"/>
      <c r="BZ33" s="58"/>
      <c r="CA33" s="58"/>
      <c r="CB33" s="92"/>
      <c r="CC33" s="92"/>
      <c r="CD33" s="92"/>
      <c r="CE33" s="92"/>
      <c r="CF33" s="92"/>
    </row>
    <row r="34" customFormat="false" ht="15" hidden="true" customHeight="true" outlineLevel="1" collapsed="false">
      <c r="B34" s="24"/>
      <c r="C34" s="24"/>
      <c r="D34" s="24"/>
      <c r="E34" s="24" t="n">
        <v>1</v>
      </c>
      <c r="F34" s="24"/>
      <c r="G34" s="24"/>
      <c r="H34" s="24"/>
      <c r="I34" s="24"/>
      <c r="J34" s="24" t="n">
        <v>1</v>
      </c>
      <c r="K34" s="24"/>
      <c r="L34" s="24" t="n">
        <v>171</v>
      </c>
      <c r="M34" s="24"/>
      <c r="N34" s="24" t="s">
        <v>2438</v>
      </c>
      <c r="O34" s="24" t="s">
        <v>2439</v>
      </c>
      <c r="P34" s="24"/>
      <c r="Q34" s="24"/>
      <c r="R34" s="24" t="n">
        <v>2</v>
      </c>
      <c r="S34" s="24"/>
      <c r="T34" s="24"/>
      <c r="U34" s="24"/>
      <c r="V34" s="24" t="s">
        <v>160</v>
      </c>
      <c r="W34" s="24" t="s">
        <v>781</v>
      </c>
      <c r="X34" s="24" t="s">
        <v>162</v>
      </c>
      <c r="Y34" s="24" t="s">
        <v>2370</v>
      </c>
      <c r="Z34" s="24" t="s">
        <v>163</v>
      </c>
      <c r="AA34" s="24" t="s">
        <v>2440</v>
      </c>
      <c r="AB34" s="91" t="n">
        <f aca="false">AB33+AB26</f>
        <v>55.4669999999999</v>
      </c>
      <c r="AC34" s="91" t="n">
        <f aca="false">AC33+AC26</f>
        <v>74.1619999999999</v>
      </c>
      <c r="AD34" s="91" t="n">
        <f aca="false">AD33+AD26</f>
        <v>89.9119999999999</v>
      </c>
      <c r="AE34" s="91" t="n">
        <f aca="false">AE33+AE26</f>
        <v>83.122</v>
      </c>
      <c r="AF34" s="91" t="n">
        <f aca="false">AF33+AF26</f>
        <v>302.663</v>
      </c>
      <c r="AG34" s="91" t="n">
        <f aca="false">AG33+AG26</f>
        <v>159.032</v>
      </c>
      <c r="AH34" s="91" t="n">
        <f aca="false">AH33+AH26</f>
        <v>151.499</v>
      </c>
      <c r="AI34" s="91" t="n">
        <f aca="false">AI33+AI26</f>
        <v>177.67</v>
      </c>
      <c r="AJ34" s="91" t="n">
        <f aca="false">AJ33+AJ26</f>
        <v>152.472</v>
      </c>
      <c r="AK34" s="91" t="n">
        <f aca="false">AK33+AK26</f>
        <v>640.673000000001</v>
      </c>
      <c r="AL34" s="91" t="n">
        <f aca="false">AL33+AL26</f>
        <v>184.758</v>
      </c>
      <c r="AM34" s="91" t="n">
        <f aca="false">AM33+AM26</f>
        <v>181.912</v>
      </c>
      <c r="AN34" s="91" t="n">
        <f aca="false">AN33+AN26</f>
        <v>172.382</v>
      </c>
      <c r="AO34" s="91" t="n">
        <f aca="false">AO33+AO26</f>
        <v>157.176</v>
      </c>
      <c r="AP34" s="91" t="n">
        <f aca="false">AP33+AP26</f>
        <v>850</v>
      </c>
      <c r="AQ34" s="91" t="n">
        <f aca="false">AQ33+AQ26</f>
        <v>189</v>
      </c>
      <c r="AR34" s="91" t="n">
        <f aca="false">AR33+AR26</f>
        <v>276</v>
      </c>
      <c r="AS34" s="91" t="n">
        <f aca="false">AS33+AS26</f>
        <v>343</v>
      </c>
      <c r="AT34" s="91" t="n">
        <f aca="false">AT33+AT26</f>
        <v>399</v>
      </c>
      <c r="AU34" s="91" t="n">
        <f aca="false">AU33+AU26</f>
        <v>1207</v>
      </c>
      <c r="AV34" s="91" t="n">
        <f aca="false">AV33+AV26</f>
        <v>388</v>
      </c>
      <c r="AW34" s="91" t="n">
        <f aca="false">AW33+AW26</f>
        <v>351</v>
      </c>
      <c r="AX34" s="91" t="n">
        <f aca="false">AX33+AX26</f>
        <v>348</v>
      </c>
      <c r="AY34" s="91" t="n">
        <f aca="false">AY33+AY26</f>
        <v>410</v>
      </c>
      <c r="AZ34" s="91" t="n">
        <f aca="false">AZ33+AZ26</f>
        <v>1497</v>
      </c>
      <c r="BA34" s="91" t="n">
        <f aca="false">BA33+BA26</f>
        <v>647</v>
      </c>
      <c r="BB34" s="91" t="n">
        <f aca="false">BB33+BB26</f>
        <v>55.4669999999999</v>
      </c>
      <c r="BC34" s="91" t="n">
        <f aca="false">BC33+BC26</f>
        <v>129.629</v>
      </c>
      <c r="BD34" s="91" t="n">
        <f aca="false">BD33+BD26</f>
        <v>219.541</v>
      </c>
      <c r="BE34" s="91" t="n">
        <f aca="false">BE33+BE26</f>
        <v>302.663</v>
      </c>
      <c r="BF34" s="59" t="n">
        <f aca="false">BF33+BF26</f>
        <v>159.032</v>
      </c>
      <c r="BG34" s="59" t="n">
        <f aca="false">BG33+BG26</f>
        <v>310.531</v>
      </c>
      <c r="BH34" s="59" t="n">
        <f aca="false">BH33+BH26</f>
        <v>488.201</v>
      </c>
      <c r="BI34" s="59" t="n">
        <f aca="false">BI33+BI26</f>
        <v>640.673000000001</v>
      </c>
      <c r="BJ34" s="59" t="n">
        <f aca="false">BJ33+BJ26</f>
        <v>184.758</v>
      </c>
      <c r="BK34" s="59" t="n">
        <f aca="false">BK33+BK26</f>
        <v>366.67</v>
      </c>
      <c r="BL34" s="59" t="n">
        <f aca="false">BL33+BL26</f>
        <v>539.051999999999</v>
      </c>
      <c r="BM34" s="59" t="n">
        <f aca="false">BM33+BM26</f>
        <v>850</v>
      </c>
      <c r="BN34" s="59" t="n">
        <f aca="false">BN33+BN26</f>
        <v>189</v>
      </c>
      <c r="BO34" s="59" t="n">
        <f aca="false">BO33+BO26</f>
        <v>465</v>
      </c>
      <c r="BP34" s="59" t="n">
        <f aca="false">BP33+BP26</f>
        <v>808</v>
      </c>
      <c r="BQ34" s="59" t="n">
        <f aca="false">BQ33+BQ26</f>
        <v>1207</v>
      </c>
      <c r="BR34" s="59" t="n">
        <f aca="false">BR33+BR26</f>
        <v>388</v>
      </c>
      <c r="BS34" s="59" t="n">
        <f aca="false">BS33+BS26</f>
        <v>739</v>
      </c>
      <c r="BT34" s="59" t="n">
        <f aca="false">BT33+BT26</f>
        <v>1087</v>
      </c>
      <c r="BU34" s="59" t="n">
        <f aca="false">BU33+BU26</f>
        <v>1497</v>
      </c>
      <c r="BV34" s="59" t="n">
        <f aca="false">BV33+BV26</f>
        <v>647</v>
      </c>
      <c r="BW34" s="91" t="n">
        <f aca="false">BW33+BW26</f>
        <v>0</v>
      </c>
      <c r="BX34" s="91" t="n">
        <f aca="false">BX33+BX26</f>
        <v>0</v>
      </c>
      <c r="BY34" s="58"/>
      <c r="BZ34" s="58"/>
      <c r="CA34" s="58"/>
      <c r="CB34" s="92"/>
      <c r="CC34" s="92"/>
      <c r="CD34" s="92"/>
      <c r="CE34" s="92"/>
      <c r="CF34" s="92"/>
    </row>
    <row r="35" customFormat="false" ht="15" hidden="true" customHeight="true" outlineLevel="1" collapsed="false">
      <c r="B35" s="24"/>
      <c r="C35" s="24"/>
      <c r="D35" s="24"/>
      <c r="E35" s="24" t="n">
        <v>1</v>
      </c>
      <c r="F35" s="24"/>
      <c r="G35" s="24"/>
      <c r="H35" s="24"/>
      <c r="I35" s="24"/>
      <c r="J35" s="24" t="n">
        <v>1</v>
      </c>
      <c r="K35" s="24"/>
      <c r="L35" s="24" t="n">
        <v>172</v>
      </c>
      <c r="M35" s="24"/>
      <c r="N35" s="24" t="s">
        <v>2441</v>
      </c>
      <c r="O35" s="24" t="s">
        <v>2442</v>
      </c>
      <c r="P35" s="24"/>
      <c r="Q35" s="24"/>
      <c r="R35" s="24" t="n">
        <v>2</v>
      </c>
      <c r="S35" s="24"/>
      <c r="T35" s="24"/>
      <c r="U35" s="24"/>
      <c r="V35" s="24" t="s">
        <v>160</v>
      </c>
      <c r="W35" s="24" t="s">
        <v>781</v>
      </c>
      <c r="X35" s="24" t="s">
        <v>162</v>
      </c>
      <c r="Y35" s="24" t="s">
        <v>2370</v>
      </c>
      <c r="Z35" s="24" t="s">
        <v>163</v>
      </c>
      <c r="AA35" s="24" t="s">
        <v>2443</v>
      </c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91"/>
      <c r="BX35" s="91"/>
      <c r="BY35" s="58"/>
      <c r="BZ35" s="58"/>
      <c r="CA35" s="58"/>
      <c r="CB35" s="92"/>
      <c r="CC35" s="92"/>
      <c r="CD35" s="92"/>
      <c r="CE35" s="92"/>
      <c r="CF35" s="92"/>
    </row>
    <row r="36" customFormat="false" ht="15" hidden="true" customHeight="true" outlineLevel="1" collapsed="false">
      <c r="B36" s="24"/>
      <c r="C36" s="24"/>
      <c r="D36" s="24" t="n">
        <v>203</v>
      </c>
      <c r="E36" s="24" t="n">
        <v>1</v>
      </c>
      <c r="F36" s="24"/>
      <c r="G36" s="24"/>
      <c r="H36" s="24" t="n">
        <v>1</v>
      </c>
      <c r="I36" s="24"/>
      <c r="J36" s="31" t="n">
        <v>-1</v>
      </c>
      <c r="K36" s="24"/>
      <c r="L36" s="24" t="n">
        <v>201</v>
      </c>
      <c r="M36" s="24"/>
      <c r="N36" s="24" t="s">
        <v>2444</v>
      </c>
      <c r="O36" s="24" t="s">
        <v>2445</v>
      </c>
      <c r="P36" s="24"/>
      <c r="Q36" s="24"/>
      <c r="R36" s="24" t="n">
        <v>2</v>
      </c>
      <c r="S36" s="24"/>
      <c r="T36" s="24"/>
      <c r="U36" s="24"/>
      <c r="V36" s="24" t="s">
        <v>160</v>
      </c>
      <c r="W36" s="24" t="s">
        <v>781</v>
      </c>
      <c r="X36" s="24" t="s">
        <v>162</v>
      </c>
      <c r="Y36" s="24" t="s">
        <v>2370</v>
      </c>
      <c r="Z36" s="24" t="s">
        <v>163</v>
      </c>
      <c r="AA36" s="24" t="s">
        <v>2446</v>
      </c>
      <c r="AB36" s="91" t="n">
        <f aca="false">('Income Statement'!AB28)*$H$36*$J$36</f>
        <v>20.359</v>
      </c>
      <c r="AC36" s="91" t="n">
        <f aca="false">('Income Statement'!AC28)*$H$36*$J$36</f>
        <v>18.314</v>
      </c>
      <c r="AD36" s="91" t="n">
        <f aca="false">('Income Statement'!AD28)*$H$36*$J$36</f>
        <v>17.682</v>
      </c>
      <c r="AE36" s="91" t="n">
        <f aca="false">('Income Statement'!AE28)*$H$36*$J$36</f>
        <v>16.882</v>
      </c>
      <c r="AF36" s="91" t="n">
        <f aca="false">('Income Statement'!AF28)*$H$36*$J$36</f>
        <v>73.237</v>
      </c>
      <c r="AG36" s="91" t="n">
        <f aca="false">('Income Statement'!AG28)*$H$36*$J$36</f>
        <v>16.675</v>
      </c>
      <c r="AH36" s="91" t="n">
        <f aca="false">('Income Statement'!AH28)*$H$36*$J$36</f>
        <v>18.096</v>
      </c>
      <c r="AI36" s="91" t="n">
        <f aca="false">('Income Statement'!AI28)*$H$36*$J$36</f>
        <v>18.249</v>
      </c>
      <c r="AJ36" s="91" t="n">
        <f aca="false">('Income Statement'!AJ28)*$H$36*$J$36</f>
        <v>19.465</v>
      </c>
      <c r="AK36" s="91" t="n">
        <f aca="false">('Income Statement'!AK28)*$H$36*$J$36</f>
        <v>72.485</v>
      </c>
      <c r="AL36" s="91" t="n">
        <f aca="false">('Income Statement'!AL28)*$H$36*$J$36</f>
        <v>22.011</v>
      </c>
      <c r="AM36" s="91" t="n">
        <f aca="false">('Income Statement'!AM28)*$H$36*$J$36</f>
        <v>20.708</v>
      </c>
      <c r="AN36" s="91" t="n">
        <f aca="false">('Income Statement'!AN28)*$H$36*$J$36</f>
        <v>21.946</v>
      </c>
      <c r="AO36" s="91" t="n">
        <f aca="false">('Income Statement'!AO28)*$H$36*$J$36</f>
        <v>24.323</v>
      </c>
      <c r="AP36" s="91" t="n">
        <f aca="false">('Income Statement'!AP28)*$H$36*$J$36</f>
        <v>89</v>
      </c>
      <c r="AQ36" s="91" t="n">
        <f aca="false">('Income Statement'!AQ28)*$H$36*$J$36</f>
        <v>22</v>
      </c>
      <c r="AR36" s="91" t="n">
        <f aca="false">('Income Statement'!AR28)*$H$36*$J$36</f>
        <v>22</v>
      </c>
      <c r="AS36" s="91" t="n">
        <f aca="false">('Income Statement'!AS28)*$H$36*$J$36</f>
        <v>21</v>
      </c>
      <c r="AT36" s="91" t="n">
        <f aca="false">('Income Statement'!AT28)*$H$36*$J$36</f>
        <v>22</v>
      </c>
      <c r="AU36" s="91" t="n">
        <f aca="false">('Income Statement'!AU28)*$H$36*$J$36</f>
        <v>87</v>
      </c>
      <c r="AV36" s="91" t="n">
        <f aca="false">('Income Statement'!AV28)*$H$36*$J$36</f>
        <v>-0</v>
      </c>
      <c r="AW36" s="91" t="n">
        <f aca="false">('Income Statement'!AW28)*$H$36*$J$36</f>
        <v>39</v>
      </c>
      <c r="AX36" s="91" t="n">
        <f aca="false">('Income Statement'!AX28)*$H$36*$J$36</f>
        <v>40</v>
      </c>
      <c r="AY36" s="91" t="n">
        <f aca="false">('Income Statement'!AY28)*$H$36*$J$36</f>
        <v>41</v>
      </c>
      <c r="AZ36" s="91" t="n">
        <f aca="false">('Income Statement'!AZ28)*$H$36*$J$36</f>
        <v>154</v>
      </c>
      <c r="BA36" s="91" t="n">
        <f aca="false">('Income Statement'!BA28)*$H$36*$J$36</f>
        <v>-0</v>
      </c>
      <c r="BB36" s="91" t="n">
        <f aca="false">('Income Statement'!BB28)*$H$36*$J$36</f>
        <v>20.359</v>
      </c>
      <c r="BC36" s="91" t="n">
        <f aca="false">('Income Statement'!BC28)*$H$36*$J$36</f>
        <v>38.673</v>
      </c>
      <c r="BD36" s="91" t="n">
        <f aca="false">('Income Statement'!BD28)*$H$36*$J$36</f>
        <v>56.355</v>
      </c>
      <c r="BE36" s="91" t="n">
        <f aca="false">('Income Statement'!BE28)*$H$36*$J$36</f>
        <v>73.237</v>
      </c>
      <c r="BF36" s="91" t="n">
        <f aca="false">('Income Statement'!BF28)*$H$36*$J$36</f>
        <v>16.675</v>
      </c>
      <c r="BG36" s="59" t="n">
        <f aca="false">('Income Statement'!BG28)*$H$36*$J$36</f>
        <v>34.771</v>
      </c>
      <c r="BH36" s="59" t="n">
        <f aca="false">('Income Statement'!BH28)*$H$36*$J$36</f>
        <v>53.02</v>
      </c>
      <c r="BI36" s="59" t="n">
        <f aca="false">('Income Statement'!BI28)*$H$36*$J$36</f>
        <v>72.485</v>
      </c>
      <c r="BJ36" s="59" t="n">
        <f aca="false">('Income Statement'!BJ28)*$H$36*$J$36</f>
        <v>22.011</v>
      </c>
      <c r="BK36" s="59" t="n">
        <f aca="false">('Income Statement'!BK28)*$H$36*$J$36</f>
        <v>42.719</v>
      </c>
      <c r="BL36" s="59" t="n">
        <f aca="false">('Income Statement'!BL28)*$H$36*$J$36</f>
        <v>64.665</v>
      </c>
      <c r="BM36" s="59" t="n">
        <f aca="false">('Income Statement'!BM28)*$H$36*$J$36</f>
        <v>89</v>
      </c>
      <c r="BN36" s="59" t="n">
        <f aca="false">('Income Statement'!BN28)*$H$36*$J$36</f>
        <v>22</v>
      </c>
      <c r="BO36" s="59" t="n">
        <f aca="false">('Income Statement'!BO28)*$H$36*$J$36</f>
        <v>44</v>
      </c>
      <c r="BP36" s="59" t="n">
        <f aca="false">('Income Statement'!BP28)*$H$36*$J$36</f>
        <v>65</v>
      </c>
      <c r="BQ36" s="59" t="n">
        <f aca="false">('Income Statement'!BQ28)*$H$36*$J$36</f>
        <v>87</v>
      </c>
      <c r="BR36" s="59" t="n">
        <f aca="false">('Income Statement'!BR28)*$H$36*$J$36</f>
        <v>-0</v>
      </c>
      <c r="BS36" s="59" t="n">
        <f aca="false">('Income Statement'!BS28)*$H$36*$J$36</f>
        <v>73</v>
      </c>
      <c r="BT36" s="59" t="n">
        <f aca="false">('Income Statement'!BT28)*$H$36*$J$36</f>
        <v>113</v>
      </c>
      <c r="BU36" s="59" t="n">
        <f aca="false">('Income Statement'!BU28)*$H$36*$J$36</f>
        <v>154</v>
      </c>
      <c r="BV36" s="59" t="n">
        <f aca="false">('Income Statement'!BV28)*$H$36*$J$36</f>
        <v>-0</v>
      </c>
      <c r="BW36" s="91" t="n">
        <f aca="false">('Income Statement'!BW28)*$H$36*$J$36</f>
        <v>-0</v>
      </c>
      <c r="BX36" s="91" t="n">
        <f aca="false">('Income Statement'!BX28)*$H$36*$J$36</f>
        <v>-0</v>
      </c>
      <c r="BY36" s="58"/>
      <c r="BZ36" s="58"/>
      <c r="CA36" s="58"/>
      <c r="CB36" s="92"/>
      <c r="CC36" s="92"/>
      <c r="CD36" s="92"/>
      <c r="CE36" s="92"/>
      <c r="CF36" s="92"/>
    </row>
    <row r="37" customFormat="false" ht="15" hidden="true" customHeight="true" outlineLevel="1" collapsed="false">
      <c r="B37" s="24"/>
      <c r="C37" s="24"/>
      <c r="D37" s="24" t="n">
        <v>203</v>
      </c>
      <c r="E37" s="24" t="n">
        <v>1</v>
      </c>
      <c r="F37" s="24"/>
      <c r="G37" s="24"/>
      <c r="H37" s="24"/>
      <c r="I37" s="24"/>
      <c r="J37" s="24" t="n">
        <v>1</v>
      </c>
      <c r="K37" s="24"/>
      <c r="L37" s="24" t="n">
        <v>202</v>
      </c>
      <c r="M37" s="24"/>
      <c r="N37" s="24" t="s">
        <v>2447</v>
      </c>
      <c r="O37" s="24" t="s">
        <v>2448</v>
      </c>
      <c r="P37" s="24"/>
      <c r="Q37" s="24"/>
      <c r="R37" s="24" t="n">
        <v>2</v>
      </c>
      <c r="S37" s="24"/>
      <c r="T37" s="24"/>
      <c r="U37" s="24"/>
      <c r="V37" s="24" t="s">
        <v>160</v>
      </c>
      <c r="W37" s="24" t="s">
        <v>781</v>
      </c>
      <c r="X37" s="24" t="s">
        <v>162</v>
      </c>
      <c r="Y37" s="24" t="s">
        <v>2370</v>
      </c>
      <c r="Z37" s="24" t="s">
        <v>163</v>
      </c>
      <c r="AA37" s="24" t="s">
        <v>2449</v>
      </c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1"/>
      <c r="AV37" s="91"/>
      <c r="AW37" s="91"/>
      <c r="AX37" s="91"/>
      <c r="AY37" s="91"/>
      <c r="AZ37" s="91"/>
      <c r="BA37" s="91"/>
      <c r="BB37" s="91"/>
      <c r="BC37" s="91"/>
      <c r="BD37" s="91"/>
      <c r="BE37" s="91"/>
      <c r="BF37" s="91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91"/>
      <c r="BX37" s="91"/>
      <c r="BY37" s="58"/>
      <c r="BZ37" s="58"/>
      <c r="CA37" s="58"/>
      <c r="CB37" s="92"/>
      <c r="CC37" s="92"/>
      <c r="CD37" s="92"/>
      <c r="CE37" s="92"/>
      <c r="CF37" s="92"/>
    </row>
    <row r="38" customFormat="false" ht="15" hidden="true" customHeight="true" outlineLevel="1" collapsed="false">
      <c r="B38" s="24"/>
      <c r="C38" s="24"/>
      <c r="D38" s="24" t="n">
        <v>207</v>
      </c>
      <c r="E38" s="24" t="n">
        <v>1</v>
      </c>
      <c r="F38" s="24"/>
      <c r="G38" s="24"/>
      <c r="H38" s="24"/>
      <c r="I38" s="24"/>
      <c r="J38" s="24" t="n">
        <v>1</v>
      </c>
      <c r="K38" s="24"/>
      <c r="L38" s="24" t="n">
        <v>203</v>
      </c>
      <c r="M38" s="24"/>
      <c r="N38" s="24" t="s">
        <v>2450</v>
      </c>
      <c r="O38" s="24" t="s">
        <v>2451</v>
      </c>
      <c r="P38" s="24"/>
      <c r="Q38" s="24"/>
      <c r="R38" s="24" t="n">
        <v>2</v>
      </c>
      <c r="S38" s="24"/>
      <c r="T38" s="24"/>
      <c r="U38" s="24"/>
      <c r="V38" s="24" t="s">
        <v>160</v>
      </c>
      <c r="W38" s="24" t="s">
        <v>781</v>
      </c>
      <c r="X38" s="24" t="s">
        <v>162</v>
      </c>
      <c r="Y38" s="24" t="s">
        <v>2370</v>
      </c>
      <c r="Z38" s="24" t="s">
        <v>163</v>
      </c>
      <c r="AA38" s="24" t="s">
        <v>2452</v>
      </c>
      <c r="AB38" s="91" t="n">
        <f aca="false">AB36+AB37</f>
        <v>20.359</v>
      </c>
      <c r="AC38" s="91" t="n">
        <f aca="false">AC36+AC37</f>
        <v>18.314</v>
      </c>
      <c r="AD38" s="91" t="n">
        <f aca="false">AD36+AD37</f>
        <v>17.682</v>
      </c>
      <c r="AE38" s="91" t="n">
        <f aca="false">AE36+AE37</f>
        <v>16.882</v>
      </c>
      <c r="AF38" s="91" t="n">
        <f aca="false">AF36+AF37</f>
        <v>73.237</v>
      </c>
      <c r="AG38" s="91" t="n">
        <f aca="false">AG36+AG37</f>
        <v>16.675</v>
      </c>
      <c r="AH38" s="91" t="n">
        <f aca="false">AH36+AH37</f>
        <v>18.096</v>
      </c>
      <c r="AI38" s="91" t="n">
        <f aca="false">AI36+AI37</f>
        <v>18.249</v>
      </c>
      <c r="AJ38" s="91" t="n">
        <f aca="false">AJ36+AJ37</f>
        <v>19.465</v>
      </c>
      <c r="AK38" s="91" t="n">
        <f aca="false">AK36+AK37</f>
        <v>72.485</v>
      </c>
      <c r="AL38" s="91" t="n">
        <f aca="false">AL36+AL37</f>
        <v>22.011</v>
      </c>
      <c r="AM38" s="91" t="n">
        <f aca="false">AM36+AM37</f>
        <v>20.708</v>
      </c>
      <c r="AN38" s="91" t="n">
        <f aca="false">AN36+AN37</f>
        <v>21.946</v>
      </c>
      <c r="AO38" s="91" t="n">
        <f aca="false">AO36+AO37</f>
        <v>24.323</v>
      </c>
      <c r="AP38" s="91" t="n">
        <f aca="false">AP36+AP37</f>
        <v>89</v>
      </c>
      <c r="AQ38" s="91" t="n">
        <f aca="false">AQ36+AQ37</f>
        <v>22</v>
      </c>
      <c r="AR38" s="91" t="n">
        <f aca="false">AR36+AR37</f>
        <v>22</v>
      </c>
      <c r="AS38" s="91" t="n">
        <f aca="false">AS36+AS37</f>
        <v>21</v>
      </c>
      <c r="AT38" s="91" t="n">
        <f aca="false">AT36+AT37</f>
        <v>22</v>
      </c>
      <c r="AU38" s="91" t="n">
        <f aca="false">AU36+AU37</f>
        <v>87</v>
      </c>
      <c r="AV38" s="91" t="n">
        <f aca="false">AV36+AV37</f>
        <v>0</v>
      </c>
      <c r="AW38" s="91" t="n">
        <f aca="false">AW36+AW37</f>
        <v>39</v>
      </c>
      <c r="AX38" s="91" t="n">
        <f aca="false">AX36+AX37</f>
        <v>40</v>
      </c>
      <c r="AY38" s="91" t="n">
        <f aca="false">AY36+AY37</f>
        <v>41</v>
      </c>
      <c r="AZ38" s="91" t="n">
        <f aca="false">AZ36+AZ37</f>
        <v>154</v>
      </c>
      <c r="BA38" s="91" t="n">
        <f aca="false">BA36+BA37</f>
        <v>0</v>
      </c>
      <c r="BB38" s="91" t="n">
        <f aca="false">BB36+BB37</f>
        <v>20.359</v>
      </c>
      <c r="BC38" s="91" t="n">
        <f aca="false">BC36+BC37</f>
        <v>38.673</v>
      </c>
      <c r="BD38" s="91" t="n">
        <f aca="false">BD36+BD37</f>
        <v>56.355</v>
      </c>
      <c r="BE38" s="91" t="n">
        <f aca="false">BE36+BE37</f>
        <v>73.237</v>
      </c>
      <c r="BF38" s="91" t="n">
        <f aca="false">BF36+BF37</f>
        <v>16.675</v>
      </c>
      <c r="BG38" s="59" t="n">
        <f aca="false">BG36+BG37</f>
        <v>34.771</v>
      </c>
      <c r="BH38" s="59" t="n">
        <f aca="false">BH36+BH37</f>
        <v>53.02</v>
      </c>
      <c r="BI38" s="59" t="n">
        <f aca="false">BI36+BI37</f>
        <v>72.485</v>
      </c>
      <c r="BJ38" s="59" t="n">
        <f aca="false">BJ36+BJ37</f>
        <v>22.011</v>
      </c>
      <c r="BK38" s="59" t="n">
        <f aca="false">BK36+BK37</f>
        <v>42.719</v>
      </c>
      <c r="BL38" s="59" t="n">
        <f aca="false">BL36+BL37</f>
        <v>64.665</v>
      </c>
      <c r="BM38" s="59" t="n">
        <f aca="false">BM36+BM37</f>
        <v>89</v>
      </c>
      <c r="BN38" s="59" t="n">
        <f aca="false">BN36+BN37</f>
        <v>22</v>
      </c>
      <c r="BO38" s="59" t="n">
        <f aca="false">BO36+BO37</f>
        <v>44</v>
      </c>
      <c r="BP38" s="59" t="n">
        <f aca="false">BP36+BP37</f>
        <v>65</v>
      </c>
      <c r="BQ38" s="59" t="n">
        <f aca="false">BQ36+BQ37</f>
        <v>87</v>
      </c>
      <c r="BR38" s="59" t="n">
        <f aca="false">BR36+BR37</f>
        <v>0</v>
      </c>
      <c r="BS38" s="59" t="n">
        <f aca="false">BS36+BS37</f>
        <v>73</v>
      </c>
      <c r="BT38" s="59" t="n">
        <f aca="false">BT36+BT37</f>
        <v>113</v>
      </c>
      <c r="BU38" s="59" t="n">
        <f aca="false">BU36+BU37</f>
        <v>154</v>
      </c>
      <c r="BV38" s="59" t="n">
        <f aca="false">BV36+BV37</f>
        <v>0</v>
      </c>
      <c r="BW38" s="91" t="n">
        <f aca="false">BW36+BW37</f>
        <v>0</v>
      </c>
      <c r="BX38" s="91" t="n">
        <f aca="false">BX36+BX37</f>
        <v>0</v>
      </c>
      <c r="BY38" s="58"/>
      <c r="BZ38" s="58"/>
      <c r="CA38" s="58"/>
      <c r="CB38" s="92"/>
      <c r="CC38" s="92"/>
      <c r="CD38" s="92"/>
      <c r="CE38" s="92"/>
      <c r="CF38" s="92"/>
    </row>
    <row r="39" customFormat="false" ht="15" hidden="true" customHeight="true" outlineLevel="1" collapsed="false">
      <c r="B39" s="24"/>
      <c r="C39" s="24"/>
      <c r="D39" s="24" t="n">
        <v>207</v>
      </c>
      <c r="E39" s="24" t="n">
        <v>1</v>
      </c>
      <c r="F39" s="24"/>
      <c r="G39" s="24"/>
      <c r="H39" s="24" t="n">
        <v>1</v>
      </c>
      <c r="I39" s="24"/>
      <c r="J39" s="31" t="n">
        <v>-1</v>
      </c>
      <c r="K39" s="24"/>
      <c r="L39" s="24" t="n">
        <v>204</v>
      </c>
      <c r="M39" s="24"/>
      <c r="N39" s="24" t="s">
        <v>2453</v>
      </c>
      <c r="O39" s="24" t="s">
        <v>2454</v>
      </c>
      <c r="P39" s="24"/>
      <c r="Q39" s="24"/>
      <c r="R39" s="24" t="n">
        <v>2</v>
      </c>
      <c r="S39" s="24"/>
      <c r="T39" s="24"/>
      <c r="U39" s="24"/>
      <c r="V39" s="24" t="s">
        <v>160</v>
      </c>
      <c r="W39" s="24" t="s">
        <v>781</v>
      </c>
      <c r="X39" s="24" t="s">
        <v>162</v>
      </c>
      <c r="Y39" s="24" t="s">
        <v>2370</v>
      </c>
      <c r="Z39" s="24" t="s">
        <v>163</v>
      </c>
      <c r="AA39" s="24" t="s">
        <v>2455</v>
      </c>
      <c r="AB39" s="91" t="n">
        <f aca="false">('Income Statement'!AB30+'Income Statement'!AB29)*$H$39*$J$39</f>
        <v>-0</v>
      </c>
      <c r="AC39" s="91" t="n">
        <f aca="false">('Income Statement'!AC30+'Income Statement'!AC29)*$H$39*$J$39</f>
        <v>-0</v>
      </c>
      <c r="AD39" s="91" t="n">
        <f aca="false">('Income Statement'!AD30+'Income Statement'!AD29)*$H$39*$J$39</f>
        <v>-15.625</v>
      </c>
      <c r="AE39" s="91" t="n">
        <f aca="false">('Income Statement'!AE30+'Income Statement'!AE29)*$H$39*$J$39</f>
        <v>-0</v>
      </c>
      <c r="AF39" s="91" t="n">
        <f aca="false">('Income Statement'!AF30+'Income Statement'!AF29)*$H$39*$J$39</f>
        <v>-15.625</v>
      </c>
      <c r="AG39" s="91" t="n">
        <f aca="false">('Income Statement'!AG30+'Income Statement'!AG29)*$H$39*$J$39</f>
        <v>-0</v>
      </c>
      <c r="AH39" s="91" t="n">
        <f aca="false">('Income Statement'!AH30+'Income Statement'!AH29)*$H$39*$J$39</f>
        <v>-0</v>
      </c>
      <c r="AI39" s="91" t="n">
        <f aca="false">('Income Statement'!AI30+'Income Statement'!AI29)*$H$39*$J$39</f>
        <v>-21.792</v>
      </c>
      <c r="AJ39" s="91" t="n">
        <f aca="false">('Income Statement'!AJ30+'Income Statement'!AJ29)*$H$39*$J$39</f>
        <v>-0</v>
      </c>
      <c r="AK39" s="91" t="n">
        <f aca="false">('Income Statement'!AK30+'Income Statement'!AK29)*$H$39*$J$39</f>
        <v>-21.792</v>
      </c>
      <c r="AL39" s="91" t="n">
        <f aca="false">('Income Statement'!AL30+'Income Statement'!AL29)*$H$39*$J$39</f>
        <v>-12.864</v>
      </c>
      <c r="AM39" s="91" t="n">
        <f aca="false">('Income Statement'!AM30+'Income Statement'!AM29)*$H$39*$J$39</f>
        <v>-0</v>
      </c>
      <c r="AN39" s="91" t="n">
        <f aca="false">('Income Statement'!AN30+'Income Statement'!AN29)*$H$39*$J$39</f>
        <v>-0.833</v>
      </c>
      <c r="AO39" s="91" t="n">
        <f aca="false">('Income Statement'!AO30+'Income Statement'!AO29)*$H$39*$J$39</f>
        <v>-0</v>
      </c>
      <c r="AP39" s="91" t="n">
        <f aca="false">('Income Statement'!AP30+'Income Statement'!AP29)*$H$39*$J$39</f>
        <v>-31</v>
      </c>
      <c r="AQ39" s="91" t="n">
        <f aca="false">('Income Statement'!AQ30+'Income Statement'!AQ29)*$H$39*$J$39</f>
        <v>-3</v>
      </c>
      <c r="AR39" s="91" t="n">
        <f aca="false">('Income Statement'!AR30+'Income Statement'!AR29)*$H$39*$J$39</f>
        <v>8</v>
      </c>
      <c r="AS39" s="91" t="n">
        <f aca="false">('Income Statement'!AS30+'Income Statement'!AS29)*$H$39*$J$39</f>
        <v>-1</v>
      </c>
      <c r="AT39" s="91" t="n">
        <f aca="false">('Income Statement'!AT30+'Income Statement'!AT29)*$H$39*$J$39</f>
        <v>-23</v>
      </c>
      <c r="AU39" s="91" t="n">
        <f aca="false">('Income Statement'!AU30+'Income Statement'!AU29)*$H$39*$J$39</f>
        <v>-19</v>
      </c>
      <c r="AV39" s="91" t="n">
        <f aca="false">('Income Statement'!AV30+'Income Statement'!AV29)*$H$39*$J$39</f>
        <v>-211</v>
      </c>
      <c r="AW39" s="91" t="n">
        <f aca="false">('Income Statement'!AW30+'Income Statement'!AW29)*$H$39*$J$39</f>
        <v>-143</v>
      </c>
      <c r="AX39" s="91" t="n">
        <f aca="false">('Income Statement'!AX30+'Income Statement'!AX29)*$H$39*$J$39</f>
        <v>-63</v>
      </c>
      <c r="AY39" s="91" t="n">
        <f aca="false">('Income Statement'!AY30+'Income Statement'!AY29)*$H$39*$J$39</f>
        <v>-125</v>
      </c>
      <c r="AZ39" s="91" t="n">
        <f aca="false">('Income Statement'!AZ30+'Income Statement'!AZ29)*$H$39*$J$39</f>
        <v>-542</v>
      </c>
      <c r="BA39" s="91" t="n">
        <f aca="false">('Income Statement'!BA30+'Income Statement'!BA29)*$H$39*$J$39</f>
        <v>-281</v>
      </c>
      <c r="BB39" s="91" t="n">
        <f aca="false">('Income Statement'!BB30+'Income Statement'!BB29)*$H$39*$J$39</f>
        <v>-0</v>
      </c>
      <c r="BC39" s="91" t="n">
        <f aca="false">('Income Statement'!BC30+'Income Statement'!BC29)*$H$39*$J$39</f>
        <v>-0</v>
      </c>
      <c r="BD39" s="91" t="n">
        <f aca="false">('Income Statement'!BD30+'Income Statement'!BD29)*$H$39*$J$39</f>
        <v>-15.625</v>
      </c>
      <c r="BE39" s="91" t="n">
        <f aca="false">('Income Statement'!BE30+'Income Statement'!BE29)*$H$39*$J$39</f>
        <v>-15.625</v>
      </c>
      <c r="BF39" s="91" t="n">
        <f aca="false">('Income Statement'!BF30+'Income Statement'!BF29)*$H$39*$J$39</f>
        <v>-0</v>
      </c>
      <c r="BG39" s="91" t="n">
        <f aca="false">('Income Statement'!BG30+'Income Statement'!BG29)*$H$39*$J$39</f>
        <v>-0</v>
      </c>
      <c r="BH39" s="91" t="n">
        <f aca="false">('Income Statement'!BH30+'Income Statement'!BH29)*$H$39*$J$39</f>
        <v>-21.792</v>
      </c>
      <c r="BI39" s="91" t="n">
        <f aca="false">('Income Statement'!BI30+'Income Statement'!BI29)*$H$39*$J$39</f>
        <v>-21.792</v>
      </c>
      <c r="BJ39" s="91" t="n">
        <f aca="false">('Income Statement'!BJ30+'Income Statement'!BJ29)*$H$39*$J$39</f>
        <v>-12.864</v>
      </c>
      <c r="BK39" s="91" t="n">
        <f aca="false">('Income Statement'!BK30+'Income Statement'!BK29)*$H$39*$J$39</f>
        <v>-12.864</v>
      </c>
      <c r="BL39" s="91" t="n">
        <f aca="false">('Income Statement'!BL30+'Income Statement'!BL29)*$H$39*$J$39</f>
        <v>-13.697</v>
      </c>
      <c r="BM39" s="91" t="n">
        <f aca="false">('Income Statement'!BM30+'Income Statement'!BM29)*$H$39*$J$39</f>
        <v>-31</v>
      </c>
      <c r="BN39" s="59" t="n">
        <f aca="false">('Income Statement'!BN30+'Income Statement'!BN29)*$H$39*$J$39</f>
        <v>-3</v>
      </c>
      <c r="BO39" s="59" t="n">
        <f aca="false">('Income Statement'!BO30+'Income Statement'!BO29)*$H$39*$J$39</f>
        <v>5</v>
      </c>
      <c r="BP39" s="59" t="n">
        <f aca="false">('Income Statement'!BP30+'Income Statement'!BP29)*$H$39*$J$39</f>
        <v>4</v>
      </c>
      <c r="BQ39" s="59" t="n">
        <f aca="false">('Income Statement'!BQ30+'Income Statement'!BQ29)*$H$39*$J$39</f>
        <v>-19</v>
      </c>
      <c r="BR39" s="59" t="n">
        <f aca="false">('Income Statement'!BR30+'Income Statement'!BR29)*$H$39*$J$39</f>
        <v>-211</v>
      </c>
      <c r="BS39" s="59" t="n">
        <f aca="false">('Income Statement'!BS30+'Income Statement'!BS29)*$H$39*$J$39</f>
        <v>-354</v>
      </c>
      <c r="BT39" s="59" t="n">
        <f aca="false">('Income Statement'!BT30+'Income Statement'!BT29)*$H$39*$J$39</f>
        <v>-417</v>
      </c>
      <c r="BU39" s="59" t="n">
        <f aca="false">('Income Statement'!BU30+'Income Statement'!BU29)*$H$39*$J$39</f>
        <v>-542</v>
      </c>
      <c r="BV39" s="59" t="n">
        <f aca="false">('Income Statement'!BV30+'Income Statement'!BV29)*$H$39*$J$39</f>
        <v>-281</v>
      </c>
      <c r="BW39" s="91" t="n">
        <f aca="false">('Income Statement'!BW30+'Income Statement'!BW29)*$H$39*$J$39</f>
        <v>-0</v>
      </c>
      <c r="BX39" s="91" t="n">
        <f aca="false">('Income Statement'!BX30+'Income Statement'!BX29)*$H$39*$J$39</f>
        <v>-0</v>
      </c>
      <c r="BY39" s="91" t="n">
        <f aca="false">('Income Statement'!BY30+'Income Statement'!BY29)*$H$39*$J$39</f>
        <v>-0</v>
      </c>
      <c r="BZ39" s="91" t="n">
        <f aca="false">('Income Statement'!BZ30+'Income Statement'!BZ29)*$H$39*$J$39</f>
        <v>-0</v>
      </c>
      <c r="CA39" s="91" t="n">
        <f aca="false">('Income Statement'!CA30+'Income Statement'!CA29)*$H$39*$J$39</f>
        <v>-0</v>
      </c>
      <c r="CB39" s="91" t="n">
        <f aca="false">('Income Statement'!CB30+'Income Statement'!CB29)*$H$39*$J$39</f>
        <v>-0</v>
      </c>
      <c r="CC39" s="92"/>
      <c r="CD39" s="92"/>
      <c r="CE39" s="92"/>
      <c r="CF39" s="92"/>
    </row>
    <row r="40" customFormat="false" ht="15" hidden="true" customHeight="true" outlineLevel="1" collapsed="false">
      <c r="B40" s="24"/>
      <c r="C40" s="24"/>
      <c r="D40" s="24" t="n">
        <v>207</v>
      </c>
      <c r="E40" s="24" t="n">
        <v>1</v>
      </c>
      <c r="F40" s="24"/>
      <c r="G40" s="24"/>
      <c r="H40" s="24"/>
      <c r="I40" s="24"/>
      <c r="J40" s="24" t="n">
        <v>1</v>
      </c>
      <c r="K40" s="24"/>
      <c r="L40" s="24" t="n">
        <v>205</v>
      </c>
      <c r="M40" s="24"/>
      <c r="N40" s="24" t="s">
        <v>2456</v>
      </c>
      <c r="O40" s="24" t="s">
        <v>2457</v>
      </c>
      <c r="P40" s="24"/>
      <c r="Q40" s="24"/>
      <c r="R40" s="24" t="n">
        <v>2</v>
      </c>
      <c r="S40" s="24"/>
      <c r="T40" s="24"/>
      <c r="U40" s="24"/>
      <c r="V40" s="24" t="s">
        <v>160</v>
      </c>
      <c r="W40" s="24" t="s">
        <v>781</v>
      </c>
      <c r="X40" s="24" t="s">
        <v>162</v>
      </c>
      <c r="Y40" s="24" t="s">
        <v>2370</v>
      </c>
      <c r="Z40" s="24" t="s">
        <v>163</v>
      </c>
      <c r="AA40" s="24" t="s">
        <v>2458</v>
      </c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91"/>
      <c r="BX40" s="91"/>
      <c r="BY40" s="58"/>
      <c r="BZ40" s="58"/>
      <c r="CA40" s="58"/>
      <c r="CB40" s="92"/>
      <c r="CC40" s="92"/>
      <c r="CD40" s="92"/>
      <c r="CE40" s="92"/>
      <c r="CF40" s="92"/>
    </row>
    <row r="41" customFormat="false" ht="15" hidden="true" customHeight="true" outlineLevel="1" collapsed="false">
      <c r="B41" s="24"/>
      <c r="C41" s="24"/>
      <c r="D41" s="24" t="n">
        <v>207</v>
      </c>
      <c r="E41" s="24" t="n">
        <v>1</v>
      </c>
      <c r="F41" s="24"/>
      <c r="G41" s="24"/>
      <c r="H41" s="24" t="n">
        <v>1</v>
      </c>
      <c r="I41" s="24"/>
      <c r="J41" s="31" t="n">
        <v>-1</v>
      </c>
      <c r="K41" s="24"/>
      <c r="L41" s="24" t="n">
        <v>206</v>
      </c>
      <c r="M41" s="24"/>
      <c r="N41" s="24" t="s">
        <v>2459</v>
      </c>
      <c r="O41" s="24" t="s">
        <v>2460</v>
      </c>
      <c r="P41" s="24"/>
      <c r="Q41" s="24"/>
      <c r="R41" s="24" t="n">
        <v>2</v>
      </c>
      <c r="S41" s="24"/>
      <c r="T41" s="24"/>
      <c r="U41" s="24"/>
      <c r="V41" s="24" t="s">
        <v>160</v>
      </c>
      <c r="W41" s="24" t="s">
        <v>781</v>
      </c>
      <c r="X41" s="24" t="s">
        <v>162</v>
      </c>
      <c r="Y41" s="24" t="s">
        <v>2370</v>
      </c>
      <c r="Z41" s="24" t="s">
        <v>163</v>
      </c>
      <c r="AA41" s="24" t="s">
        <v>2461</v>
      </c>
      <c r="AB41" s="93" t="n">
        <f aca="false">('Income Statement'!AB27+'Income Statement'!AB32)*$H$41*$J$41</f>
        <v>9.069</v>
      </c>
      <c r="AC41" s="93" t="n">
        <f aca="false">('Income Statement'!AC27+'Income Statement'!AC32)*$H$41*$J$41</f>
        <v>1.221</v>
      </c>
      <c r="AD41" s="93" t="n">
        <f aca="false">('Income Statement'!AD27+'Income Statement'!AD32)*$H$41*$J$41</f>
        <v>-2.25</v>
      </c>
      <c r="AE41" s="93" t="n">
        <f aca="false">('Income Statement'!AE27+'Income Statement'!AE32)*$H$41*$J$41</f>
        <v>1.8</v>
      </c>
      <c r="AF41" s="93" t="n">
        <f aca="false">('Income Statement'!AF27+'Income Statement'!AF32)*$H$41*$J$41</f>
        <v>9.84</v>
      </c>
      <c r="AG41" s="93" t="n">
        <f aca="false">('Income Statement'!AG27+'Income Statement'!AG32)*$H$41*$J$41</f>
        <v>-3.643</v>
      </c>
      <c r="AH41" s="93" t="n">
        <f aca="false">('Income Statement'!AH27+'Income Statement'!AH32)*$H$41*$J$41</f>
        <v>-5.23</v>
      </c>
      <c r="AI41" s="93" t="n">
        <f aca="false">('Income Statement'!AI27+'Income Statement'!AI32)*$H$41*$J$41</f>
        <v>3.586</v>
      </c>
      <c r="AJ41" s="93" t="n">
        <f aca="false">('Income Statement'!AJ27+'Income Statement'!AJ32)*$H$41*$J$41</f>
        <v>5.238</v>
      </c>
      <c r="AK41" s="93" t="n">
        <f aca="false">('Income Statement'!AK27+'Income Statement'!AK32)*$H$41*$J$41</f>
        <v>-0.0489999999999995</v>
      </c>
      <c r="AL41" s="93" t="n">
        <f aca="false">('Income Statement'!AL27+'Income Statement'!AL32)*$H$41*$J$41</f>
        <v>5.684</v>
      </c>
      <c r="AM41" s="93" t="n">
        <f aca="false">('Income Statement'!AM27+'Income Statement'!AM32)*$H$41*$J$41</f>
        <v>-12.44</v>
      </c>
      <c r="AN41" s="93" t="n">
        <f aca="false">('Income Statement'!AN27+'Income Statement'!AN32)*$H$41*$J$41</f>
        <v>-5.491</v>
      </c>
      <c r="AO41" s="93" t="n">
        <f aca="false">('Income Statement'!AO27+'Income Statement'!AO32)*$H$41*$J$41</f>
        <v>-24.199</v>
      </c>
      <c r="AP41" s="93" t="n">
        <f aca="false">('Income Statement'!AP27+'Income Statement'!AP32)*$H$41*$J$41</f>
        <v>-19</v>
      </c>
      <c r="AQ41" s="93" t="n">
        <f aca="false">('Income Statement'!AQ27+'Income Statement'!AQ32)*$H$41*$J$41</f>
        <v>-5</v>
      </c>
      <c r="AR41" s="93" t="n">
        <f aca="false">('Income Statement'!AR27+'Income Statement'!AR32)*$H$41*$J$41</f>
        <v>-9</v>
      </c>
      <c r="AS41" s="93" t="n">
        <f aca="false">('Income Statement'!AS27+'Income Statement'!AS32)*$H$41*$J$41</f>
        <v>-11</v>
      </c>
      <c r="AT41" s="93" t="n">
        <f aca="false">('Income Statement'!AT27+'Income Statement'!AT32)*$H$41*$J$41</f>
        <v>-9</v>
      </c>
      <c r="AU41" s="93" t="n">
        <f aca="false">('Income Statement'!AU27+'Income Statement'!AU32)*$H$41*$J$41</f>
        <v>-34</v>
      </c>
      <c r="AV41" s="93" t="n">
        <f aca="false">('Income Statement'!AV27+'Income Statement'!AV32)*$H$41*$J$41</f>
        <v>17</v>
      </c>
      <c r="AW41" s="93" t="n">
        <f aca="false">('Income Statement'!AW27+'Income Statement'!AW32)*$H$41*$J$41</f>
        <v>-12</v>
      </c>
      <c r="AX41" s="93" t="n">
        <f aca="false">('Income Statement'!AX27+'Income Statement'!AX32)*$H$41*$J$41</f>
        <v>-13</v>
      </c>
      <c r="AY41" s="93" t="n">
        <f aca="false">('Income Statement'!AY27+'Income Statement'!AY32)*$H$41*$J$41</f>
        <v>-18</v>
      </c>
      <c r="AZ41" s="93" t="n">
        <f aca="false">('Income Statement'!AZ27+'Income Statement'!AZ32)*$H$41*$J$41</f>
        <v>-60</v>
      </c>
      <c r="BA41" s="93" t="n">
        <f aca="false">('Income Statement'!BA27+'Income Statement'!BA32)*$H$41*$J$41</f>
        <v>9</v>
      </c>
      <c r="BB41" s="93" t="n">
        <f aca="false">('Income Statement'!BB27+'Income Statement'!BB32)*$H$41*$J$41</f>
        <v>9.069</v>
      </c>
      <c r="BC41" s="93" t="n">
        <f aca="false">('Income Statement'!BC27+'Income Statement'!BC32)*$H$41*$J$41</f>
        <v>10.29</v>
      </c>
      <c r="BD41" s="93" t="n">
        <f aca="false">('Income Statement'!BD27+'Income Statement'!BD32)*$H$41*$J$41</f>
        <v>8.04</v>
      </c>
      <c r="BE41" s="93" t="n">
        <f aca="false">('Income Statement'!BE27+'Income Statement'!BE32)*$H$41*$J$41</f>
        <v>9.84</v>
      </c>
      <c r="BF41" s="93" t="n">
        <f aca="false">('Income Statement'!BF27+'Income Statement'!BF32)*$H$41*$J$41</f>
        <v>-3.643</v>
      </c>
      <c r="BG41" s="93" t="n">
        <f aca="false">('Income Statement'!BG27+'Income Statement'!BG32)*$H$41*$J$41</f>
        <v>-8.873</v>
      </c>
      <c r="BH41" s="93" t="n">
        <f aca="false">('Income Statement'!BH27+'Income Statement'!BH32)*$H$41*$J$41</f>
        <v>-5.287</v>
      </c>
      <c r="BI41" s="93" t="n">
        <f aca="false">('Income Statement'!BI27+'Income Statement'!BI32)*$H$41*$J$41</f>
        <v>-0.0489999999999995</v>
      </c>
      <c r="BJ41" s="93" t="n">
        <f aca="false">('Income Statement'!BJ27+'Income Statement'!BJ32)*$H$41*$J$41</f>
        <v>5.684</v>
      </c>
      <c r="BK41" s="93" t="n">
        <f aca="false">('Income Statement'!BK27+'Income Statement'!BK32)*$H$41*$J$41</f>
        <v>-6.756</v>
      </c>
      <c r="BL41" s="93" t="n">
        <f aca="false">('Income Statement'!BL27+'Income Statement'!BL32)*$H$41*$J$41</f>
        <v>-12.247</v>
      </c>
      <c r="BM41" s="93" t="n">
        <f aca="false">('Income Statement'!BM27+'Income Statement'!BM32)*$H$41*$J$41</f>
        <v>-19</v>
      </c>
      <c r="BN41" s="93" t="n">
        <f aca="false">('Income Statement'!BN27+'Income Statement'!BN32)*$H$41*$J$41</f>
        <v>-5</v>
      </c>
      <c r="BO41" s="93" t="n">
        <f aca="false">('Income Statement'!BO27+'Income Statement'!BO32)*$H$41*$J$41</f>
        <v>-14</v>
      </c>
      <c r="BP41" s="93" t="n">
        <f aca="false">('Income Statement'!BP27+'Income Statement'!BP32)*$H$41*$J$41</f>
        <v>-25</v>
      </c>
      <c r="BQ41" s="93" t="n">
        <f aca="false">('Income Statement'!BQ27+'Income Statement'!BQ32)*$H$41*$J$41</f>
        <v>-34</v>
      </c>
      <c r="BR41" s="93" t="n">
        <f aca="false">('Income Statement'!BR27+'Income Statement'!BR32)*$H$41*$J$41</f>
        <v>17</v>
      </c>
      <c r="BS41" s="93" t="n">
        <f aca="false">('Income Statement'!BS27+'Income Statement'!BS32)*$H$41*$J$41</f>
        <v>-29</v>
      </c>
      <c r="BT41" s="93" t="n">
        <f aca="false">('Income Statement'!BT27+'Income Statement'!BT32)*$H$41*$J$41</f>
        <v>-42</v>
      </c>
      <c r="BU41" s="93" t="n">
        <f aca="false">('Income Statement'!BU27+'Income Statement'!BU32)*$H$41*$J$41</f>
        <v>-60</v>
      </c>
      <c r="BV41" s="93" t="n">
        <f aca="false">('Income Statement'!BV27+'Income Statement'!BV32)*$H$41*$J$41</f>
        <v>9</v>
      </c>
      <c r="BW41" s="93" t="n">
        <f aca="false">('Income Statement'!BW27+'Income Statement'!BW32)*$H$41*$J$41</f>
        <v>-0</v>
      </c>
      <c r="BX41" s="93" t="n">
        <f aca="false">('Income Statement'!BX27+'Income Statement'!BX32)*$H$41*$J$41</f>
        <v>-0</v>
      </c>
      <c r="BY41" s="93" t="n">
        <f aca="false">('Income Statement'!BY27+'Income Statement'!BY32)*$H$41*$J$41</f>
        <v>-0</v>
      </c>
      <c r="BZ41" s="93" t="n">
        <f aca="false">('Income Statement'!BZ27+'Income Statement'!BZ32)*$H$41*$J$41</f>
        <v>-0</v>
      </c>
      <c r="CA41" s="93" t="n">
        <f aca="false">('Income Statement'!CA27+'Income Statement'!CA32)*$H$41*$J$41</f>
        <v>-0</v>
      </c>
      <c r="CB41" s="92"/>
      <c r="CC41" s="92"/>
      <c r="CD41" s="92"/>
      <c r="CE41" s="92"/>
      <c r="CF41" s="92"/>
    </row>
    <row r="42" customFormat="false" ht="15" hidden="true" customHeight="true" outlineLevel="1" collapsed="false">
      <c r="B42" s="24"/>
      <c r="C42" s="24"/>
      <c r="D42" s="24"/>
      <c r="E42" s="24" t="n">
        <v>1</v>
      </c>
      <c r="F42" s="24"/>
      <c r="G42" s="24"/>
      <c r="H42" s="24"/>
      <c r="I42" s="24"/>
      <c r="J42" s="24" t="n">
        <v>1</v>
      </c>
      <c r="K42" s="24"/>
      <c r="L42" s="24" t="n">
        <v>207</v>
      </c>
      <c r="M42" s="24"/>
      <c r="N42" s="24" t="s">
        <v>2462</v>
      </c>
      <c r="O42" s="24" t="s">
        <v>2463</v>
      </c>
      <c r="P42" s="24"/>
      <c r="Q42" s="24"/>
      <c r="R42" s="24" t="n">
        <v>2</v>
      </c>
      <c r="S42" s="24"/>
      <c r="T42" s="24"/>
      <c r="U42" s="24"/>
      <c r="V42" s="24" t="s">
        <v>160</v>
      </c>
      <c r="W42" s="24" t="s">
        <v>781</v>
      </c>
      <c r="X42" s="24" t="s">
        <v>162</v>
      </c>
      <c r="Y42" s="24" t="s">
        <v>2370</v>
      </c>
      <c r="Z42" s="24" t="s">
        <v>163</v>
      </c>
      <c r="AA42" s="24" t="s">
        <v>2464</v>
      </c>
      <c r="AB42" s="91" t="n">
        <f aca="false">AB38+AB39+AB40+AB41</f>
        <v>29.428</v>
      </c>
      <c r="AC42" s="91" t="n">
        <f aca="false">AC38+AC39+AC40+AC41</f>
        <v>19.535</v>
      </c>
      <c r="AD42" s="91" t="n">
        <f aca="false">AD38+AD39+AD40+AD41</f>
        <v>-0.193000000000001</v>
      </c>
      <c r="AE42" s="91" t="n">
        <f aca="false">AE38+AE39+AE40+AE41</f>
        <v>18.682</v>
      </c>
      <c r="AF42" s="91" t="n">
        <f aca="false">AF38+AF39+AF40+AF41</f>
        <v>67.452</v>
      </c>
      <c r="AG42" s="91" t="n">
        <f aca="false">AG38+AG39+AG40+AG41</f>
        <v>13.032</v>
      </c>
      <c r="AH42" s="91" t="n">
        <f aca="false">AH38+AH39+AH40+AH41</f>
        <v>12.866</v>
      </c>
      <c r="AI42" s="91" t="n">
        <f aca="false">AI38+AI39+AI40+AI41</f>
        <v>0.042999999999997</v>
      </c>
      <c r="AJ42" s="91" t="n">
        <f aca="false">AJ38+AJ39+AJ40+AJ41</f>
        <v>24.703</v>
      </c>
      <c r="AK42" s="91" t="n">
        <f aca="false">AK38+AK39+AK40+AK41</f>
        <v>50.644</v>
      </c>
      <c r="AL42" s="91" t="n">
        <f aca="false">AL38+AL39+AL40+AL41</f>
        <v>14.831</v>
      </c>
      <c r="AM42" s="91" t="n">
        <f aca="false">AM38+AM39+AM40+AM41</f>
        <v>8.268</v>
      </c>
      <c r="AN42" s="91" t="n">
        <f aca="false">AN38+AN39+AN40+AN41</f>
        <v>15.622</v>
      </c>
      <c r="AO42" s="91" t="n">
        <f aca="false">AO38+AO39+AO40+AO41</f>
        <v>0.124000000000002</v>
      </c>
      <c r="AP42" s="91" t="n">
        <f aca="false">AP38+AP39+AP40+AP41</f>
        <v>39</v>
      </c>
      <c r="AQ42" s="91" t="n">
        <f aca="false">AQ38+AQ39+AQ40+AQ41</f>
        <v>14</v>
      </c>
      <c r="AR42" s="91" t="n">
        <f aca="false">AR38+AR39+AR40+AR41</f>
        <v>21</v>
      </c>
      <c r="AS42" s="91" t="n">
        <f aca="false">AS38+AS39+AS40+AS41</f>
        <v>9</v>
      </c>
      <c r="AT42" s="91" t="n">
        <f aca="false">AT38+AT39+AT40+AT41</f>
        <v>-10</v>
      </c>
      <c r="AU42" s="91" t="n">
        <f aca="false">AU38+AU39+AU40+AU41</f>
        <v>34</v>
      </c>
      <c r="AV42" s="91" t="n">
        <f aca="false">AV38+AV39+AV40+AV41</f>
        <v>-194</v>
      </c>
      <c r="AW42" s="91" t="n">
        <f aca="false">AW38+AW39+AW40+AW41</f>
        <v>-116</v>
      </c>
      <c r="AX42" s="91" t="n">
        <f aca="false">AX38+AX39+AX40+AX41</f>
        <v>-36</v>
      </c>
      <c r="AY42" s="91" t="n">
        <f aca="false">AY38+AY39+AY40+AY41</f>
        <v>-102</v>
      </c>
      <c r="AZ42" s="91" t="n">
        <f aca="false">AZ38+AZ39+AZ40+AZ41</f>
        <v>-448</v>
      </c>
      <c r="BA42" s="91" t="n">
        <f aca="false">BA38+BA39+BA40+BA41</f>
        <v>-272</v>
      </c>
      <c r="BB42" s="91" t="n">
        <f aca="false">BB38+BB39+BB40+BB41</f>
        <v>29.428</v>
      </c>
      <c r="BC42" s="91" t="n">
        <f aca="false">BC38+BC39+BC40+BC41</f>
        <v>48.963</v>
      </c>
      <c r="BD42" s="91" t="n">
        <f aca="false">BD38+BD39+BD40+BD41</f>
        <v>48.77</v>
      </c>
      <c r="BE42" s="91" t="n">
        <f aca="false">BE38+BE39+BE40+BE41</f>
        <v>67.452</v>
      </c>
      <c r="BF42" s="91" t="n">
        <f aca="false">BF38+BF39+BF40+BF41</f>
        <v>13.032</v>
      </c>
      <c r="BG42" s="59" t="n">
        <f aca="false">BG38+BG39+BG40+BG41</f>
        <v>25.898</v>
      </c>
      <c r="BH42" s="59" t="n">
        <f aca="false">BH38+BH39+BH40+BH41</f>
        <v>25.941</v>
      </c>
      <c r="BI42" s="59" t="n">
        <f aca="false">BI38+BI39+BI40+BI41</f>
        <v>50.644</v>
      </c>
      <c r="BJ42" s="59" t="n">
        <f aca="false">BJ38+BJ39+BJ40+BJ41</f>
        <v>14.831</v>
      </c>
      <c r="BK42" s="59" t="n">
        <f aca="false">BK38+BK39+BK40+BK41</f>
        <v>23.099</v>
      </c>
      <c r="BL42" s="59" t="n">
        <f aca="false">BL38+BL39+BL40+BL41</f>
        <v>38.721</v>
      </c>
      <c r="BM42" s="59" t="n">
        <f aca="false">BM38+BM39+BM40+BM41</f>
        <v>39</v>
      </c>
      <c r="BN42" s="59" t="n">
        <f aca="false">BN38+BN39+BN40+BN41</f>
        <v>14</v>
      </c>
      <c r="BO42" s="59" t="n">
        <f aca="false">BO38+BO39+BO40+BO41</f>
        <v>35</v>
      </c>
      <c r="BP42" s="59" t="n">
        <f aca="false">BP38+BP39+BP40+BP41</f>
        <v>44</v>
      </c>
      <c r="BQ42" s="59" t="n">
        <f aca="false">BQ38+BQ39+BQ40+BQ41</f>
        <v>34</v>
      </c>
      <c r="BR42" s="59" t="n">
        <f aca="false">BR38+BR39+BR40+BR41</f>
        <v>-194</v>
      </c>
      <c r="BS42" s="59" t="n">
        <f aca="false">BS38+BS39+BS40+BS41</f>
        <v>-310</v>
      </c>
      <c r="BT42" s="59" t="n">
        <f aca="false">BT38+BT39+BT40+BT41</f>
        <v>-346</v>
      </c>
      <c r="BU42" s="59" t="n">
        <f aca="false">BU38+BU39+BU40+BU41</f>
        <v>-448</v>
      </c>
      <c r="BV42" s="59" t="n">
        <f aca="false">BV38+BV39+BV40+BV41</f>
        <v>-272</v>
      </c>
      <c r="BW42" s="91" t="n">
        <f aca="false">BW38+BW39+BW40+BW41</f>
        <v>0</v>
      </c>
      <c r="BX42" s="91" t="n">
        <f aca="false">BX38+BX39+BX40+BX41</f>
        <v>0</v>
      </c>
      <c r="BY42" s="58"/>
      <c r="BZ42" s="58"/>
      <c r="CA42" s="58"/>
      <c r="CB42" s="92"/>
      <c r="CC42" s="92"/>
      <c r="CD42" s="92"/>
      <c r="CE42" s="92"/>
      <c r="CF42" s="92"/>
    </row>
    <row r="43" customFormat="false" ht="15" hidden="true" customHeight="true" outlineLevel="1" collapsed="false">
      <c r="B43" s="24"/>
      <c r="C43" s="24"/>
      <c r="D43" s="24"/>
      <c r="E43" s="24" t="n">
        <v>1</v>
      </c>
      <c r="F43" s="24"/>
      <c r="G43" s="24"/>
      <c r="H43" s="24"/>
      <c r="I43" s="24"/>
      <c r="J43" s="24" t="n">
        <v>1</v>
      </c>
      <c r="K43" s="24"/>
      <c r="L43" s="24" t="n">
        <v>208</v>
      </c>
      <c r="M43" s="24"/>
      <c r="N43" s="24" t="s">
        <v>2465</v>
      </c>
      <c r="O43" s="24" t="s">
        <v>2466</v>
      </c>
      <c r="P43" s="24"/>
      <c r="Q43" s="24"/>
      <c r="R43" s="24" t="n">
        <v>2</v>
      </c>
      <c r="S43" s="24"/>
      <c r="T43" s="24"/>
      <c r="U43" s="24"/>
      <c r="V43" s="24" t="s">
        <v>160</v>
      </c>
      <c r="W43" s="24" t="s">
        <v>781</v>
      </c>
      <c r="X43" s="24" t="s">
        <v>162</v>
      </c>
      <c r="Y43" s="24" t="s">
        <v>2370</v>
      </c>
      <c r="Z43" s="24" t="s">
        <v>163</v>
      </c>
      <c r="AA43" s="24" t="s">
        <v>2467</v>
      </c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1"/>
      <c r="AO43" s="91"/>
      <c r="AP43" s="91"/>
      <c r="AQ43" s="91"/>
      <c r="AR43" s="91"/>
      <c r="AS43" s="91"/>
      <c r="AT43" s="91"/>
      <c r="AU43" s="91"/>
      <c r="AV43" s="91"/>
      <c r="AW43" s="91"/>
      <c r="AX43" s="91"/>
      <c r="AY43" s="91"/>
      <c r="AZ43" s="91"/>
      <c r="BA43" s="91"/>
      <c r="BB43" s="91"/>
      <c r="BC43" s="91"/>
      <c r="BD43" s="91"/>
      <c r="BE43" s="91"/>
      <c r="BF43" s="91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91"/>
      <c r="BX43" s="91"/>
      <c r="BY43" s="58"/>
      <c r="BZ43" s="58"/>
      <c r="CA43" s="58"/>
      <c r="CB43" s="92"/>
      <c r="CC43" s="92"/>
      <c r="CD43" s="92"/>
      <c r="CE43" s="92"/>
      <c r="CF43" s="92"/>
    </row>
    <row r="44" customFormat="false" ht="15" hidden="true" customHeight="true" outlineLevel="1" collapsed="false">
      <c r="B44" s="24"/>
      <c r="C44" s="24"/>
      <c r="D44" s="24"/>
      <c r="E44" s="24" t="n">
        <v>1</v>
      </c>
      <c r="F44" s="24"/>
      <c r="G44" s="24"/>
      <c r="H44" s="24"/>
      <c r="I44" s="24"/>
      <c r="J44" s="24" t="n">
        <v>1</v>
      </c>
      <c r="K44" s="24"/>
      <c r="L44" s="24" t="n">
        <v>168</v>
      </c>
      <c r="M44" s="24"/>
      <c r="N44" s="24" t="s">
        <v>2468</v>
      </c>
      <c r="O44" s="24" t="s">
        <v>2469</v>
      </c>
      <c r="P44" s="24"/>
      <c r="Q44" s="24"/>
      <c r="R44" s="24" t="n">
        <v>2</v>
      </c>
      <c r="S44" s="24"/>
      <c r="T44" s="24"/>
      <c r="U44" s="24"/>
      <c r="V44" s="24" t="s">
        <v>160</v>
      </c>
      <c r="W44" s="24" t="s">
        <v>781</v>
      </c>
      <c r="X44" s="24" t="s">
        <v>162</v>
      </c>
      <c r="Y44" s="24" t="s">
        <v>2370</v>
      </c>
      <c r="Z44" s="24" t="s">
        <v>163</v>
      </c>
      <c r="AA44" s="24" t="s">
        <v>2470</v>
      </c>
      <c r="AB44" s="91" t="n">
        <f aca="false">AB33-AB42+AB43</f>
        <v>-84.7690000000001</v>
      </c>
      <c r="AC44" s="91" t="n">
        <f aca="false">AC33-AC42+AC43</f>
        <v>-52.9690000000001</v>
      </c>
      <c r="AD44" s="91" t="n">
        <f aca="false">AD33-AD42+AD43</f>
        <v>-21.8490000000001</v>
      </c>
      <c r="AE44" s="91" t="n">
        <f aca="false">AE33-AE42+AE43</f>
        <v>-53.498</v>
      </c>
      <c r="AF44" s="91" t="n">
        <f aca="false">AF33-AF42+AF43</f>
        <v>-213.085</v>
      </c>
      <c r="AG44" s="91" t="n">
        <f aca="false">AG33-AG42+AG43</f>
        <v>18.0729999999998</v>
      </c>
      <c r="AH44" s="91" t="n">
        <f aca="false">AH33-AH42+AH43</f>
        <v>6.95800000000007</v>
      </c>
      <c r="AI44" s="91" t="n">
        <f aca="false">AI33-AI42+AI43</f>
        <v>43.3910000000002</v>
      </c>
      <c r="AJ44" s="91" t="n">
        <f aca="false">AJ33-AJ42+AJ43</f>
        <v>-4.14300000000005</v>
      </c>
      <c r="AK44" s="91" t="n">
        <f aca="false">AK33-AK42+AK43</f>
        <v>64.2790000000007</v>
      </c>
      <c r="AL44" s="91" t="n">
        <f aca="false">AL33-AL42+AL43</f>
        <v>37.1550000000001</v>
      </c>
      <c r="AM44" s="91" t="n">
        <f aca="false">AM33-AM42+AM43</f>
        <v>24.2830000000002</v>
      </c>
      <c r="AN44" s="91" t="n">
        <f aca="false">AN33-AN42+AN43</f>
        <v>-12.5859999999999</v>
      </c>
      <c r="AO44" s="91" t="n">
        <f aca="false">AO33-AO42+AO43</f>
        <v>-23.469</v>
      </c>
      <c r="AP44" s="91" t="n">
        <f aca="false">AP33-AP42+AP43</f>
        <v>179</v>
      </c>
      <c r="AQ44" s="91" t="n">
        <f aca="false">AQ33-AQ42+AQ43</f>
        <v>-10</v>
      </c>
      <c r="AR44" s="91" t="n">
        <f aca="false">AR33-AR42+AR43</f>
        <v>63</v>
      </c>
      <c r="AS44" s="91" t="n">
        <f aca="false">AS33-AS42+AS43</f>
        <v>146</v>
      </c>
      <c r="AT44" s="91" t="n">
        <f aca="false">AT33-AT42+AT43</f>
        <v>221</v>
      </c>
      <c r="AU44" s="91" t="n">
        <f aca="false">AU33-AU42+AU43</f>
        <v>420</v>
      </c>
      <c r="AV44" s="91" t="n">
        <f aca="false">AV33-AV42+AV43</f>
        <v>385</v>
      </c>
      <c r="AW44" s="91" t="n">
        <f aca="false">AW33-AW42+AW43</f>
        <v>231</v>
      </c>
      <c r="AX44" s="91" t="n">
        <f aca="false">AX33-AX42+AX43</f>
        <v>128</v>
      </c>
      <c r="AY44" s="91" t="n">
        <f aca="false">AY33-AY42+AY43</f>
        <v>239</v>
      </c>
      <c r="AZ44" s="91" t="n">
        <f aca="false">AZ33-AZ42+AZ43</f>
        <v>983</v>
      </c>
      <c r="BA44" s="91" t="n">
        <f aca="false">BA33-BA42+BA43</f>
        <v>482</v>
      </c>
      <c r="BB44" s="91" t="n">
        <f aca="false">BB33-BB42+BB43</f>
        <v>-84.7690000000001</v>
      </c>
      <c r="BC44" s="91" t="n">
        <f aca="false">BC33-BC42+BC43</f>
        <v>-137.738</v>
      </c>
      <c r="BD44" s="91" t="n">
        <f aca="false">BD33-BD42+BD43</f>
        <v>-159.587</v>
      </c>
      <c r="BE44" s="91" t="n">
        <f aca="false">BE33-BE42+BE43</f>
        <v>-213.085</v>
      </c>
      <c r="BF44" s="91" t="n">
        <f aca="false">BF33-BF42+BF43</f>
        <v>18.0729999999998</v>
      </c>
      <c r="BG44" s="59" t="n">
        <f aca="false">BG33-BG42+BG43</f>
        <v>25.0310000000001</v>
      </c>
      <c r="BH44" s="59" t="n">
        <f aca="false">BH33-BH42+BH43</f>
        <v>68.4220000000003</v>
      </c>
      <c r="BI44" s="59" t="n">
        <f aca="false">BI33-BI42+BI43</f>
        <v>64.2790000000007</v>
      </c>
      <c r="BJ44" s="59" t="n">
        <f aca="false">BJ33-BJ42+BJ43</f>
        <v>37.1550000000001</v>
      </c>
      <c r="BK44" s="59" t="n">
        <f aca="false">BK33-BK42+BK43</f>
        <v>61.4379999999998</v>
      </c>
      <c r="BL44" s="59" t="n">
        <f aca="false">BL33-BL42+BL43</f>
        <v>48.8519999999994</v>
      </c>
      <c r="BM44" s="59" t="n">
        <f aca="false">BM33-BM42+BM43</f>
        <v>179</v>
      </c>
      <c r="BN44" s="59" t="n">
        <f aca="false">BN33-BN42+BN43</f>
        <v>-10</v>
      </c>
      <c r="BO44" s="59" t="n">
        <f aca="false">BO33-BO42+BO43</f>
        <v>53</v>
      </c>
      <c r="BP44" s="59" t="n">
        <f aca="false">BP33-BP42+BP43</f>
        <v>199</v>
      </c>
      <c r="BQ44" s="59" t="n">
        <f aca="false">BQ33-BQ42+BQ43</f>
        <v>420</v>
      </c>
      <c r="BR44" s="59" t="n">
        <f aca="false">BR33-BR42+BR43</f>
        <v>385</v>
      </c>
      <c r="BS44" s="59" t="n">
        <f aca="false">BS33-BS42+BS43</f>
        <v>616</v>
      </c>
      <c r="BT44" s="59" t="n">
        <f aca="false">BT33-BT42+BT43</f>
        <v>744</v>
      </c>
      <c r="BU44" s="59" t="n">
        <f aca="false">BU33-BU42+BU43</f>
        <v>983</v>
      </c>
      <c r="BV44" s="59" t="n">
        <f aca="false">BV33-BV42+BV43</f>
        <v>482</v>
      </c>
      <c r="BW44" s="91" t="n">
        <f aca="false">BW33-BW42+BW43</f>
        <v>0</v>
      </c>
      <c r="BX44" s="91" t="n">
        <f aca="false">BX33-BX42+BX43</f>
        <v>0</v>
      </c>
      <c r="BY44" s="58"/>
      <c r="BZ44" s="58"/>
      <c r="CA44" s="58"/>
      <c r="CB44" s="92"/>
      <c r="CC44" s="92"/>
      <c r="CD44" s="92"/>
      <c r="CE44" s="92"/>
      <c r="CF44" s="92"/>
    </row>
    <row r="45" customFormat="false" ht="15" hidden="true" customHeight="true" outlineLevel="1" collapsed="false">
      <c r="B45" s="24"/>
      <c r="C45" s="24"/>
      <c r="D45" s="24" t="n">
        <v>211</v>
      </c>
      <c r="E45" s="24" t="n">
        <v>1</v>
      </c>
      <c r="F45" s="24"/>
      <c r="G45" s="24"/>
      <c r="H45" s="24" t="n">
        <v>1</v>
      </c>
      <c r="I45" s="24"/>
      <c r="J45" s="91" t="n">
        <v>-1</v>
      </c>
      <c r="K45" s="24"/>
      <c r="L45" s="24" t="n">
        <v>209</v>
      </c>
      <c r="M45" s="24"/>
      <c r="N45" s="24" t="s">
        <v>2471</v>
      </c>
      <c r="O45" s="24" t="s">
        <v>2472</v>
      </c>
      <c r="P45" s="24"/>
      <c r="Q45" s="24"/>
      <c r="R45" s="24" t="n">
        <v>2</v>
      </c>
      <c r="S45" s="24"/>
      <c r="T45" s="24"/>
      <c r="U45" s="24"/>
      <c r="V45" s="24" t="s">
        <v>160</v>
      </c>
      <c r="W45" s="24" t="s">
        <v>781</v>
      </c>
      <c r="X45" s="24" t="s">
        <v>162</v>
      </c>
      <c r="Y45" s="24" t="s">
        <v>2370</v>
      </c>
      <c r="Z45" s="24" t="s">
        <v>163</v>
      </c>
      <c r="AA45" s="24" t="s">
        <v>2473</v>
      </c>
      <c r="AB45" s="91" t="n">
        <f aca="false">('Income Statement'!AB34)*$H$45*$J$45</f>
        <v>12.142</v>
      </c>
      <c r="AC45" s="91" t="n">
        <f aca="false">('Income Statement'!AC34)*$H$45*$J$45</f>
        <v>8.119</v>
      </c>
      <c r="AD45" s="91" t="n">
        <f aca="false">('Income Statement'!AD34)*$H$45*$J$45</f>
        <v>17.075</v>
      </c>
      <c r="AE45" s="91" t="n">
        <f aca="false">('Income Statement'!AE34)*$H$45*$J$45</f>
        <v>12.267</v>
      </c>
      <c r="AF45" s="91" t="n">
        <f aca="false">('Income Statement'!AF34)*$H$45*$J$45</f>
        <v>49.603</v>
      </c>
      <c r="AG45" s="91" t="n">
        <f aca="false">('Income Statement'!AG34)*$H$45*$J$45</f>
        <v>13.981</v>
      </c>
      <c r="AH45" s="91" t="n">
        <f aca="false">('Income Statement'!AH34)*$H$45*$J$45</f>
        <v>7.81</v>
      </c>
      <c r="AI45" s="91" t="n">
        <f aca="false">('Income Statement'!AI34)*$H$45*$J$45</f>
        <v>68.548</v>
      </c>
      <c r="AJ45" s="91" t="n">
        <f aca="false">('Income Statement'!AJ34)*$H$45*$J$45</f>
        <v>21.366</v>
      </c>
      <c r="AK45" s="91" t="n">
        <f aca="false">('Income Statement'!AK34)*$H$45*$J$45</f>
        <v>111.705</v>
      </c>
      <c r="AL45" s="91" t="n">
        <f aca="false">('Income Statement'!AL34)*$H$45*$J$45</f>
        <v>-1.604</v>
      </c>
      <c r="AM45" s="91" t="n">
        <f aca="false">('Income Statement'!AM34)*$H$45*$J$45</f>
        <v>-205.339</v>
      </c>
      <c r="AN45" s="91" t="n">
        <f aca="false">('Income Statement'!AN34)*$H$45*$J$45</f>
        <v>24.723</v>
      </c>
      <c r="AO45" s="91" t="n">
        <f aca="false">('Income Statement'!AO34)*$H$45*$J$45</f>
        <v>27.971</v>
      </c>
      <c r="AP45" s="91" t="n">
        <f aca="false">('Income Statement'!AP34)*$H$45*$J$45</f>
        <v>-144</v>
      </c>
      <c r="AQ45" s="91" t="n">
        <f aca="false">('Income Statement'!AQ34)*$H$45*$J$45</f>
        <v>-11</v>
      </c>
      <c r="AR45" s="91" t="n">
        <f aca="false">('Income Statement'!AR34)*$H$45*$J$45</f>
        <v>17</v>
      </c>
      <c r="AS45" s="91" t="n">
        <f aca="false">('Income Statement'!AS34)*$H$45*$J$45</f>
        <v>39</v>
      </c>
      <c r="AT45" s="91" t="n">
        <f aca="false">('Income Statement'!AT34)*$H$45*$J$45</f>
        <v>15</v>
      </c>
      <c r="AU45" s="91" t="n">
        <f aca="false">('Income Statement'!AU34)*$H$45*$J$45</f>
        <v>60</v>
      </c>
      <c r="AV45" s="91" t="n">
        <f aca="false">('Income Statement'!AV34)*$H$45*$J$45</f>
        <v>41</v>
      </c>
      <c r="AW45" s="91" t="n">
        <f aca="false">('Income Statement'!AW34)*$H$45*$J$45</f>
        <v>-68</v>
      </c>
      <c r="AX45" s="91" t="n">
        <f aca="false">('Income Statement'!AX34)*$H$45*$J$45</f>
        <v>23</v>
      </c>
      <c r="AY45" s="91" t="n">
        <f aca="false">('Income Statement'!AY34)*$H$45*$J$45</f>
        <v>-123</v>
      </c>
      <c r="AZ45" s="91" t="n">
        <f aca="false">('Income Statement'!AZ34)*$H$45*$J$45</f>
        <v>-127</v>
      </c>
      <c r="BA45" s="91" t="n">
        <f aca="false">('Income Statement'!BA34)*$H$45*$J$45</f>
        <v>90</v>
      </c>
      <c r="BB45" s="91" t="n">
        <f aca="false">('Income Statement'!BB34)*$H$45*$J$45</f>
        <v>12.142</v>
      </c>
      <c r="BC45" s="91" t="n">
        <f aca="false">('Income Statement'!BC34)*$H$45*$J$45</f>
        <v>20.261</v>
      </c>
      <c r="BD45" s="91" t="n">
        <f aca="false">('Income Statement'!BD34)*$H$45*$J$45</f>
        <v>37.336</v>
      </c>
      <c r="BE45" s="91" t="n">
        <f aca="false">('Income Statement'!BE34)*$H$45*$J$45</f>
        <v>49.603</v>
      </c>
      <c r="BF45" s="91" t="n">
        <f aca="false">('Income Statement'!BF34)*$H$45*$J$45</f>
        <v>13.981</v>
      </c>
      <c r="BG45" s="59" t="n">
        <f aca="false">('Income Statement'!BG34)*$H$45*$J$45</f>
        <v>21.791</v>
      </c>
      <c r="BH45" s="59" t="n">
        <f aca="false">('Income Statement'!BH34)*$H$45*$J$45</f>
        <v>90.339</v>
      </c>
      <c r="BI45" s="59" t="n">
        <f aca="false">('Income Statement'!BI34)*$H$45*$J$45</f>
        <v>111.705</v>
      </c>
      <c r="BJ45" s="59" t="n">
        <f aca="false">('Income Statement'!BJ34)*$H$45*$J$45</f>
        <v>-1.604</v>
      </c>
      <c r="BK45" s="59" t="n">
        <f aca="false">('Income Statement'!BK34)*$H$45*$J$45</f>
        <v>-206.943</v>
      </c>
      <c r="BL45" s="59" t="n">
        <f aca="false">('Income Statement'!BL34)*$H$45*$J$45</f>
        <v>-182.22</v>
      </c>
      <c r="BM45" s="59" t="n">
        <f aca="false">('Income Statement'!BM34)*$H$45*$J$45</f>
        <v>-144</v>
      </c>
      <c r="BN45" s="59" t="n">
        <f aca="false">('Income Statement'!BN34)*$H$45*$J$45</f>
        <v>-11</v>
      </c>
      <c r="BO45" s="59" t="n">
        <f aca="false">('Income Statement'!BO34)*$H$45*$J$45</f>
        <v>6</v>
      </c>
      <c r="BP45" s="59" t="n">
        <f aca="false">('Income Statement'!BP34)*$H$45*$J$45</f>
        <v>45</v>
      </c>
      <c r="BQ45" s="59" t="n">
        <f aca="false">('Income Statement'!BQ34)*$H$45*$J$45</f>
        <v>60</v>
      </c>
      <c r="BR45" s="59" t="n">
        <f aca="false">('Income Statement'!BR34)*$H$45*$J$45</f>
        <v>41</v>
      </c>
      <c r="BS45" s="59" t="n">
        <f aca="false">('Income Statement'!BS34)*$H$45*$J$45</f>
        <v>-27</v>
      </c>
      <c r="BT45" s="59" t="n">
        <f aca="false">('Income Statement'!BT34)*$H$45*$J$45</f>
        <v>-4</v>
      </c>
      <c r="BU45" s="59" t="n">
        <f aca="false">('Income Statement'!BU34)*$H$45*$J$45</f>
        <v>-127</v>
      </c>
      <c r="BV45" s="59" t="n">
        <f aca="false">('Income Statement'!BV34)*$H$45*$J$45</f>
        <v>90</v>
      </c>
      <c r="BW45" s="91" t="n">
        <f aca="false">('Income Statement'!BE34)*$H$45*$J$45</f>
        <v>49.603</v>
      </c>
      <c r="BX45" s="91" t="n">
        <f aca="false">('Income Statement'!BF34)*$H$45*$J$45</f>
        <v>13.981</v>
      </c>
      <c r="BY45" s="58"/>
      <c r="BZ45" s="58"/>
      <c r="CA45" s="58"/>
      <c r="CB45" s="92"/>
      <c r="CC45" s="92"/>
      <c r="CD45" s="92"/>
      <c r="CE45" s="92"/>
      <c r="CF45" s="92"/>
    </row>
    <row r="46" customFormat="false" ht="15" hidden="true" customHeight="true" outlineLevel="1" collapsed="false">
      <c r="B46" s="24"/>
      <c r="C46" s="24"/>
      <c r="D46" s="24" t="n">
        <v>211</v>
      </c>
      <c r="E46" s="24" t="n">
        <v>1</v>
      </c>
      <c r="F46" s="24"/>
      <c r="G46" s="24"/>
      <c r="H46" s="24"/>
      <c r="I46" s="24"/>
      <c r="J46" s="24" t="n">
        <v>1</v>
      </c>
      <c r="K46" s="24"/>
      <c r="L46" s="24" t="n">
        <v>210</v>
      </c>
      <c r="M46" s="24"/>
      <c r="N46" s="24" t="s">
        <v>2474</v>
      </c>
      <c r="O46" s="24" t="s">
        <v>2475</v>
      </c>
      <c r="P46" s="24"/>
      <c r="Q46" s="24"/>
      <c r="R46" s="24" t="n">
        <v>2</v>
      </c>
      <c r="S46" s="24"/>
      <c r="T46" s="24"/>
      <c r="U46" s="24"/>
      <c r="V46" s="24" t="s">
        <v>160</v>
      </c>
      <c r="W46" s="24" t="s">
        <v>781</v>
      </c>
      <c r="X46" s="24" t="s">
        <v>162</v>
      </c>
      <c r="Y46" s="24" t="s">
        <v>2370</v>
      </c>
      <c r="Z46" s="24" t="s">
        <v>163</v>
      </c>
      <c r="AA46" s="24" t="s">
        <v>2476</v>
      </c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  <c r="BE46" s="91"/>
      <c r="BF46" s="91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91"/>
      <c r="BX46" s="91"/>
      <c r="BY46" s="58"/>
      <c r="BZ46" s="58"/>
      <c r="CA46" s="58"/>
      <c r="CB46" s="92"/>
      <c r="CC46" s="92"/>
      <c r="CD46" s="92"/>
      <c r="CE46" s="92"/>
      <c r="CF46" s="92"/>
    </row>
    <row r="47" customFormat="false" ht="15" hidden="true" customHeight="true" outlineLevel="1" collapsed="false">
      <c r="B47" s="24"/>
      <c r="C47" s="24"/>
      <c r="D47" s="24"/>
      <c r="E47" s="24" t="n">
        <v>1</v>
      </c>
      <c r="F47" s="24"/>
      <c r="G47" s="24"/>
      <c r="H47" s="24"/>
      <c r="I47" s="24"/>
      <c r="J47" s="24" t="n">
        <v>1</v>
      </c>
      <c r="K47" s="24"/>
      <c r="L47" s="24" t="n">
        <v>211</v>
      </c>
      <c r="M47" s="24"/>
      <c r="N47" s="24" t="s">
        <v>2477</v>
      </c>
      <c r="O47" s="24" t="s">
        <v>2478</v>
      </c>
      <c r="P47" s="24"/>
      <c r="Q47" s="24"/>
      <c r="R47" s="24" t="n">
        <v>2</v>
      </c>
      <c r="S47" s="24"/>
      <c r="T47" s="24"/>
      <c r="U47" s="24"/>
      <c r="V47" s="24" t="s">
        <v>160</v>
      </c>
      <c r="W47" s="24" t="s">
        <v>781</v>
      </c>
      <c r="X47" s="24" t="s">
        <v>162</v>
      </c>
      <c r="Y47" s="24" t="s">
        <v>2370</v>
      </c>
      <c r="Z47" s="24" t="s">
        <v>163</v>
      </c>
      <c r="AA47" s="24" t="s">
        <v>2479</v>
      </c>
      <c r="AB47" s="91" t="n">
        <f aca="false">AB45+AB46</f>
        <v>12.142</v>
      </c>
      <c r="AC47" s="91" t="n">
        <f aca="false">AC45+AC46</f>
        <v>8.119</v>
      </c>
      <c r="AD47" s="91" t="n">
        <f aca="false">AD45+AD46</f>
        <v>17.075</v>
      </c>
      <c r="AE47" s="91" t="n">
        <f aca="false">AE45+AE46</f>
        <v>12.267</v>
      </c>
      <c r="AF47" s="91" t="n">
        <f aca="false">AF45+AF46</f>
        <v>49.603</v>
      </c>
      <c r="AG47" s="91" t="n">
        <f aca="false">AG45+AG46</f>
        <v>13.981</v>
      </c>
      <c r="AH47" s="91" t="n">
        <f aca="false">AH45+AH46</f>
        <v>7.81</v>
      </c>
      <c r="AI47" s="91" t="n">
        <f aca="false">AI45+AI46</f>
        <v>68.548</v>
      </c>
      <c r="AJ47" s="91" t="n">
        <f aca="false">AJ45+AJ46</f>
        <v>21.366</v>
      </c>
      <c r="AK47" s="91" t="n">
        <f aca="false">AK45+AK46</f>
        <v>111.705</v>
      </c>
      <c r="AL47" s="91" t="n">
        <f aca="false">AL45+AL46</f>
        <v>-1.604</v>
      </c>
      <c r="AM47" s="91" t="n">
        <f aca="false">AM45+AM46</f>
        <v>-205.339</v>
      </c>
      <c r="AN47" s="91" t="n">
        <f aca="false">AN45+AN46</f>
        <v>24.723</v>
      </c>
      <c r="AO47" s="91" t="n">
        <f aca="false">AO45+AO46</f>
        <v>27.971</v>
      </c>
      <c r="AP47" s="91" t="n">
        <f aca="false">AP45+AP46</f>
        <v>-144</v>
      </c>
      <c r="AQ47" s="91" t="n">
        <f aca="false">AQ45+AQ46</f>
        <v>-11</v>
      </c>
      <c r="AR47" s="91" t="n">
        <f aca="false">AR45+AR46</f>
        <v>17</v>
      </c>
      <c r="AS47" s="91" t="n">
        <f aca="false">AS45+AS46</f>
        <v>39</v>
      </c>
      <c r="AT47" s="91" t="n">
        <f aca="false">AT45+AT46</f>
        <v>15</v>
      </c>
      <c r="AU47" s="91" t="n">
        <f aca="false">AU45+AU46</f>
        <v>60</v>
      </c>
      <c r="AV47" s="91" t="n">
        <f aca="false">AV45+AV46</f>
        <v>41</v>
      </c>
      <c r="AW47" s="91" t="n">
        <f aca="false">AW45+AW46</f>
        <v>-68</v>
      </c>
      <c r="AX47" s="91" t="n">
        <f aca="false">AX45+AX46</f>
        <v>23</v>
      </c>
      <c r="AY47" s="91" t="n">
        <f aca="false">AY45+AY46</f>
        <v>-123</v>
      </c>
      <c r="AZ47" s="91" t="n">
        <f aca="false">AZ45+AZ46</f>
        <v>-127</v>
      </c>
      <c r="BA47" s="91" t="n">
        <f aca="false">BA45+BA46</f>
        <v>90</v>
      </c>
      <c r="BB47" s="91" t="n">
        <f aca="false">BB45+BB46</f>
        <v>12.142</v>
      </c>
      <c r="BC47" s="91" t="n">
        <f aca="false">BC45+BC46</f>
        <v>20.261</v>
      </c>
      <c r="BD47" s="91" t="n">
        <f aca="false">BD45+BD46</f>
        <v>37.336</v>
      </c>
      <c r="BE47" s="91" t="n">
        <f aca="false">BE45+BE46</f>
        <v>49.603</v>
      </c>
      <c r="BF47" s="91" t="n">
        <f aca="false">BF45+BF46</f>
        <v>13.981</v>
      </c>
      <c r="BG47" s="59" t="n">
        <f aca="false">BG45+BG46</f>
        <v>21.791</v>
      </c>
      <c r="BH47" s="59" t="n">
        <f aca="false">BH45+BH46</f>
        <v>90.339</v>
      </c>
      <c r="BI47" s="59" t="n">
        <f aca="false">BI45+BI46</f>
        <v>111.705</v>
      </c>
      <c r="BJ47" s="59" t="n">
        <f aca="false">BJ45+BJ46</f>
        <v>-1.604</v>
      </c>
      <c r="BK47" s="59" t="n">
        <f aca="false">BK45+BK46</f>
        <v>-206.943</v>
      </c>
      <c r="BL47" s="59" t="n">
        <f aca="false">BL45+BL46</f>
        <v>-182.22</v>
      </c>
      <c r="BM47" s="59" t="n">
        <f aca="false">BM45+BM46</f>
        <v>-144</v>
      </c>
      <c r="BN47" s="59" t="n">
        <f aca="false">BN45+BN46</f>
        <v>-11</v>
      </c>
      <c r="BO47" s="59" t="n">
        <f aca="false">BO45+BO46</f>
        <v>6</v>
      </c>
      <c r="BP47" s="59" t="n">
        <f aca="false">BP45+BP46</f>
        <v>45</v>
      </c>
      <c r="BQ47" s="59" t="n">
        <f aca="false">BQ45+BQ46</f>
        <v>60</v>
      </c>
      <c r="BR47" s="59" t="n">
        <f aca="false">BR45+BR46</f>
        <v>41</v>
      </c>
      <c r="BS47" s="59" t="n">
        <f aca="false">BS45+BS46</f>
        <v>-27</v>
      </c>
      <c r="BT47" s="59" t="n">
        <f aca="false">BT45+BT46</f>
        <v>-4</v>
      </c>
      <c r="BU47" s="59" t="n">
        <f aca="false">BU45+BU46</f>
        <v>-127</v>
      </c>
      <c r="BV47" s="59" t="n">
        <f aca="false">BV45+BV46</f>
        <v>90</v>
      </c>
      <c r="BW47" s="91" t="n">
        <f aca="false">BW45+BW46</f>
        <v>49.603</v>
      </c>
      <c r="BX47" s="91" t="n">
        <f aca="false">BX45+BX46</f>
        <v>13.981</v>
      </c>
      <c r="BY47" s="58"/>
      <c r="BZ47" s="58"/>
      <c r="CA47" s="58"/>
      <c r="CB47" s="92"/>
      <c r="CC47" s="92"/>
      <c r="CD47" s="92"/>
      <c r="CE47" s="92"/>
      <c r="CF47" s="92"/>
    </row>
    <row r="48" customFormat="false" ht="15" hidden="true" customHeight="true" outlineLevel="1" collapsed="false">
      <c r="B48" s="24"/>
      <c r="C48" s="24"/>
      <c r="D48" s="24"/>
      <c r="E48" s="24" t="n">
        <v>1</v>
      </c>
      <c r="F48" s="24"/>
      <c r="G48" s="24"/>
      <c r="H48" s="24"/>
      <c r="I48" s="24"/>
      <c r="J48" s="24" t="n">
        <v>1</v>
      </c>
      <c r="K48" s="24"/>
      <c r="L48" s="24" t="n">
        <v>216</v>
      </c>
      <c r="M48" s="24"/>
      <c r="N48" s="24" t="s">
        <v>2480</v>
      </c>
      <c r="O48" s="24" t="s">
        <v>2481</v>
      </c>
      <c r="P48" s="24"/>
      <c r="Q48" s="24"/>
      <c r="R48" s="24" t="n">
        <v>2</v>
      </c>
      <c r="S48" s="24"/>
      <c r="T48" s="24"/>
      <c r="U48" s="24"/>
      <c r="V48" s="24" t="s">
        <v>2482</v>
      </c>
      <c r="W48" s="24" t="s">
        <v>161</v>
      </c>
      <c r="X48" s="24"/>
      <c r="Y48" s="24" t="s">
        <v>2370</v>
      </c>
      <c r="Z48" s="24" t="s">
        <v>1216</v>
      </c>
      <c r="AA48" s="24" t="s">
        <v>2483</v>
      </c>
      <c r="AB48" s="94" t="n">
        <f aca="false">AB47/AB44</f>
        <v>-0.143236324599795</v>
      </c>
      <c r="AC48" s="94" t="n">
        <f aca="false">AC47/AC44</f>
        <v>-0.153278332609639</v>
      </c>
      <c r="AD48" s="94" t="n">
        <f aca="false">AD47/AD44</f>
        <v>-0.781500297496448</v>
      </c>
      <c r="AE48" s="94" t="n">
        <f aca="false">AE47/AE44</f>
        <v>-0.229298291524917</v>
      </c>
      <c r="AF48" s="94" t="n">
        <f aca="false">AF47/AF44</f>
        <v>-0.232785038834268</v>
      </c>
      <c r="AG48" s="94" t="n">
        <f aca="false">AG47/AG44</f>
        <v>0.773584905660386</v>
      </c>
      <c r="AH48" s="94" t="n">
        <f aca="false">AH47/AH44</f>
        <v>1.12244897959183</v>
      </c>
      <c r="AI48" s="94" t="n">
        <f aca="false">AI47/AI44</f>
        <v>1.57977460763752</v>
      </c>
      <c r="AJ48" s="94" t="n">
        <f aca="false">AJ47/AJ44</f>
        <v>-5.15713251267191</v>
      </c>
      <c r="AK48" s="94" t="n">
        <f aca="false">AK47/AK44</f>
        <v>1.73781483843866</v>
      </c>
      <c r="AL48" s="94" t="n">
        <f aca="false">AL47/AL44</f>
        <v>-0.043170501951285</v>
      </c>
      <c r="AM48" s="94" t="n">
        <f aca="false">AM47/AM44</f>
        <v>-8.45608038545479</v>
      </c>
      <c r="AN48" s="94" t="n">
        <f aca="false">AN47/AN44</f>
        <v>-1.96432544096616</v>
      </c>
      <c r="AO48" s="94" t="n">
        <f aca="false">AO47/AO44</f>
        <v>-1.19182751715028</v>
      </c>
      <c r="AP48" s="94" t="n">
        <f aca="false">AP47/AP44</f>
        <v>-0.804469273743017</v>
      </c>
      <c r="AQ48" s="94" t="n">
        <f aca="false">AQ47/AQ44</f>
        <v>1.1</v>
      </c>
      <c r="AR48" s="94" t="n">
        <f aca="false">AR47/AR44</f>
        <v>0.26984126984127</v>
      </c>
      <c r="AS48" s="94" t="n">
        <f aca="false">AS47/AS44</f>
        <v>0.267123287671233</v>
      </c>
      <c r="AT48" s="94" t="n">
        <f aca="false">AT47/AT44</f>
        <v>0.0678733031674208</v>
      </c>
      <c r="AU48" s="94" t="n">
        <f aca="false">AU47/AU44</f>
        <v>0.142857142857143</v>
      </c>
      <c r="AV48" s="94" t="n">
        <f aca="false">AV47/AV44</f>
        <v>0.106493506493506</v>
      </c>
      <c r="AW48" s="94" t="n">
        <f aca="false">AW47/AW44</f>
        <v>-0.294372294372294</v>
      </c>
      <c r="AX48" s="94" t="n">
        <f aca="false">AX47/AX44</f>
        <v>0.1796875</v>
      </c>
      <c r="AY48" s="94" t="n">
        <f aca="false">AY47/AY44</f>
        <v>-0.514644351464435</v>
      </c>
      <c r="AZ48" s="94" t="n">
        <f aca="false">AZ47/AZ44</f>
        <v>-0.129196337741607</v>
      </c>
      <c r="BA48" s="94" t="n">
        <f aca="false">BA47/BA44</f>
        <v>0.186721991701245</v>
      </c>
      <c r="BB48" s="94" t="n">
        <f aca="false">BB47/BB44</f>
        <v>-0.143236324599795</v>
      </c>
      <c r="BC48" s="94" t="n">
        <f aca="false">BC47/BC44</f>
        <v>-0.147098113810277</v>
      </c>
      <c r="BD48" s="94" t="n">
        <f aca="false">BD47/BD44</f>
        <v>-0.233953893487565</v>
      </c>
      <c r="BE48" s="94" t="n">
        <f aca="false">BE47/BE44</f>
        <v>-0.232785038834268</v>
      </c>
      <c r="BF48" s="94" t="n">
        <f aca="false">BF47/BF44</f>
        <v>0.773584905660386</v>
      </c>
      <c r="BG48" s="95" t="n">
        <f aca="false">BG47/BG44</f>
        <v>0.870560504973829</v>
      </c>
      <c r="BH48" s="95" t="n">
        <f aca="false">BH47/BH44</f>
        <v>1.32032094940223</v>
      </c>
      <c r="BI48" s="95" t="n">
        <f aca="false">BI47/BI44</f>
        <v>1.73781483843866</v>
      </c>
      <c r="BJ48" s="95" t="n">
        <f aca="false">BJ47/BJ44</f>
        <v>-0.043170501951285</v>
      </c>
      <c r="BK48" s="95" t="n">
        <f aca="false">BK47/BK44</f>
        <v>-3.36832253654091</v>
      </c>
      <c r="BL48" s="95" t="n">
        <f aca="false">BL47/BL44</f>
        <v>-3.73004175878167</v>
      </c>
      <c r="BM48" s="95" t="n">
        <f aca="false">BM47/BM44</f>
        <v>-0.804469273743017</v>
      </c>
      <c r="BN48" s="95" t="n">
        <f aca="false">BN47/BN44</f>
        <v>1.1</v>
      </c>
      <c r="BO48" s="95" t="n">
        <f aca="false">BO47/BO44</f>
        <v>0.113207547169811</v>
      </c>
      <c r="BP48" s="95" t="n">
        <f aca="false">BP47/BP44</f>
        <v>0.226130653266332</v>
      </c>
      <c r="BQ48" s="95" t="n">
        <f aca="false">BQ47/BQ44</f>
        <v>0.142857142857143</v>
      </c>
      <c r="BR48" s="95" t="n">
        <f aca="false">BR47/BR44</f>
        <v>0.106493506493506</v>
      </c>
      <c r="BS48" s="95" t="n">
        <f aca="false">BS47/BS44</f>
        <v>-0.0438311688311688</v>
      </c>
      <c r="BT48" s="95" t="n">
        <f aca="false">BT47/BT44</f>
        <v>-0.00537634408602151</v>
      </c>
      <c r="BU48" s="95" t="n">
        <f aca="false">BU47/BU44</f>
        <v>-0.129196337741607</v>
      </c>
      <c r="BV48" s="95" t="n">
        <f aca="false">BV47/BV44</f>
        <v>0.186721991701245</v>
      </c>
      <c r="BW48" s="94" t="e">
        <f aca="false">BW47/BW44</f>
        <v>#DIV/0!</v>
      </c>
      <c r="BX48" s="94" t="e">
        <f aca="false">BX47/BX44</f>
        <v>#DIV/0!</v>
      </c>
      <c r="BY48" s="96"/>
      <c r="BZ48" s="96"/>
      <c r="CA48" s="96"/>
      <c r="CB48" s="92"/>
      <c r="CC48" s="92"/>
      <c r="CD48" s="92"/>
      <c r="CE48" s="92"/>
      <c r="CF48" s="92"/>
    </row>
    <row r="49" customFormat="false" ht="15" hidden="true" customHeight="true" outlineLevel="1" collapsed="false">
      <c r="B49" s="24"/>
      <c r="C49" s="24"/>
      <c r="D49" s="24"/>
      <c r="E49" s="24" t="n">
        <v>1</v>
      </c>
      <c r="F49" s="24"/>
      <c r="G49" s="24"/>
      <c r="H49" s="24"/>
      <c r="I49" s="24"/>
      <c r="J49" s="24" t="n">
        <v>1</v>
      </c>
      <c r="K49" s="24"/>
      <c r="L49" s="24" t="n">
        <v>167</v>
      </c>
      <c r="M49" s="24"/>
      <c r="N49" s="24" t="s">
        <v>2484</v>
      </c>
      <c r="O49" s="24" t="s">
        <v>2485</v>
      </c>
      <c r="P49" s="24"/>
      <c r="Q49" s="24"/>
      <c r="R49" s="24" t="n">
        <v>2</v>
      </c>
      <c r="S49" s="24"/>
      <c r="T49" s="24"/>
      <c r="U49" s="24"/>
      <c r="V49" s="24" t="s">
        <v>160</v>
      </c>
      <c r="W49" s="24" t="s">
        <v>781</v>
      </c>
      <c r="X49" s="24" t="s">
        <v>162</v>
      </c>
      <c r="Y49" s="24" t="s">
        <v>2370</v>
      </c>
      <c r="Z49" s="24" t="s">
        <v>163</v>
      </c>
      <c r="AA49" s="24" t="s">
        <v>2486</v>
      </c>
      <c r="AB49" s="91" t="n">
        <f aca="false">AB44-AB47</f>
        <v>-96.9110000000001</v>
      </c>
      <c r="AC49" s="91" t="n">
        <f aca="false">AC44-AC47</f>
        <v>-61.0880000000001</v>
      </c>
      <c r="AD49" s="91" t="n">
        <f aca="false">AD44-AD47</f>
        <v>-38.9240000000001</v>
      </c>
      <c r="AE49" s="91" t="n">
        <f aca="false">AE44-AE47</f>
        <v>-65.765</v>
      </c>
      <c r="AF49" s="91" t="n">
        <f aca="false">AF44-AF47</f>
        <v>-262.688</v>
      </c>
      <c r="AG49" s="91" t="n">
        <f aca="false">AG44-AG47</f>
        <v>4.09199999999979</v>
      </c>
      <c r="AH49" s="91" t="n">
        <f aca="false">AH44-AH47</f>
        <v>-0.85199999999993</v>
      </c>
      <c r="AI49" s="91" t="n">
        <f aca="false">AI44-AI47</f>
        <v>-25.1569999999998</v>
      </c>
      <c r="AJ49" s="91" t="n">
        <f aca="false">AJ44-AJ47</f>
        <v>-25.5090000000001</v>
      </c>
      <c r="AK49" s="91" t="n">
        <f aca="false">AK44-AK47</f>
        <v>-47.4259999999993</v>
      </c>
      <c r="AL49" s="91" t="n">
        <f aca="false">AL44-AL47</f>
        <v>38.7590000000001</v>
      </c>
      <c r="AM49" s="91" t="n">
        <f aca="false">AM44-AM47</f>
        <v>229.622</v>
      </c>
      <c r="AN49" s="91" t="n">
        <f aca="false">AN44-AN47</f>
        <v>-37.3089999999999</v>
      </c>
      <c r="AO49" s="91" t="n">
        <f aca="false">AO44-AO47</f>
        <v>-51.44</v>
      </c>
      <c r="AP49" s="91" t="n">
        <f aca="false">AP44-AP47</f>
        <v>323</v>
      </c>
      <c r="AQ49" s="91" t="n">
        <f aca="false">AQ44-AQ47</f>
        <v>1</v>
      </c>
      <c r="AR49" s="91" t="n">
        <f aca="false">AR44-AR47</f>
        <v>46</v>
      </c>
      <c r="AS49" s="91" t="n">
        <f aca="false">AS44-AS47</f>
        <v>107</v>
      </c>
      <c r="AT49" s="91" t="n">
        <f aca="false">AT44-AT47</f>
        <v>206</v>
      </c>
      <c r="AU49" s="91" t="n">
        <f aca="false">AU44-AU47</f>
        <v>360</v>
      </c>
      <c r="AV49" s="91" t="n">
        <f aca="false">AV44-AV47</f>
        <v>344</v>
      </c>
      <c r="AW49" s="91" t="n">
        <f aca="false">AW44-AW47</f>
        <v>299</v>
      </c>
      <c r="AX49" s="91" t="n">
        <f aca="false">AX44-AX47</f>
        <v>105</v>
      </c>
      <c r="AY49" s="91" t="n">
        <f aca="false">AY44-AY47</f>
        <v>362</v>
      </c>
      <c r="AZ49" s="91" t="n">
        <f aca="false">AZ44-AZ47</f>
        <v>1110</v>
      </c>
      <c r="BA49" s="91" t="n">
        <f aca="false">BA44-BA47</f>
        <v>392</v>
      </c>
      <c r="BB49" s="91" t="n">
        <f aca="false">BB44-BB47</f>
        <v>-96.9110000000001</v>
      </c>
      <c r="BC49" s="91" t="n">
        <f aca="false">BC44-BC47</f>
        <v>-157.999</v>
      </c>
      <c r="BD49" s="91" t="n">
        <f aca="false">BD44-BD47</f>
        <v>-196.923</v>
      </c>
      <c r="BE49" s="91" t="n">
        <f aca="false">BE44-BE47</f>
        <v>-262.688</v>
      </c>
      <c r="BF49" s="91" t="n">
        <f aca="false">BF44-BF47</f>
        <v>4.09199999999979</v>
      </c>
      <c r="BG49" s="59" t="n">
        <f aca="false">BG44-BG47</f>
        <v>3.24000000000009</v>
      </c>
      <c r="BH49" s="59" t="n">
        <f aca="false">BH44-BH47</f>
        <v>-21.9169999999997</v>
      </c>
      <c r="BI49" s="59" t="n">
        <f aca="false">BI44-BI47</f>
        <v>-47.4259999999993</v>
      </c>
      <c r="BJ49" s="59" t="n">
        <f aca="false">BJ44-BJ47</f>
        <v>38.7590000000001</v>
      </c>
      <c r="BK49" s="59" t="n">
        <f aca="false">BK44-BK47</f>
        <v>268.381</v>
      </c>
      <c r="BL49" s="59" t="n">
        <f aca="false">BL44-BL47</f>
        <v>231.071999999999</v>
      </c>
      <c r="BM49" s="59" t="n">
        <f aca="false">BM44-BM47</f>
        <v>323</v>
      </c>
      <c r="BN49" s="59" t="n">
        <f aca="false">BN44-BN47</f>
        <v>1</v>
      </c>
      <c r="BO49" s="59" t="n">
        <f aca="false">BO44-BO47</f>
        <v>47</v>
      </c>
      <c r="BP49" s="59" t="n">
        <f aca="false">BP44-BP47</f>
        <v>154</v>
      </c>
      <c r="BQ49" s="59" t="n">
        <f aca="false">BQ44-BQ47</f>
        <v>360</v>
      </c>
      <c r="BR49" s="59" t="n">
        <f aca="false">BR44-BR47</f>
        <v>344</v>
      </c>
      <c r="BS49" s="59" t="n">
        <f aca="false">BS44-BS47</f>
        <v>643</v>
      </c>
      <c r="BT49" s="59" t="n">
        <f aca="false">BT44-BT47</f>
        <v>748</v>
      </c>
      <c r="BU49" s="59" t="n">
        <f aca="false">BU44-BU47</f>
        <v>1110</v>
      </c>
      <c r="BV49" s="59" t="n">
        <f aca="false">BV44-BV47</f>
        <v>392</v>
      </c>
      <c r="BW49" s="91" t="n">
        <f aca="false">BW44-BW47</f>
        <v>-49.603</v>
      </c>
      <c r="BX49" s="91" t="n">
        <f aca="false">BX44-BX47</f>
        <v>-13.981</v>
      </c>
      <c r="BY49" s="58"/>
      <c r="BZ49" s="58"/>
      <c r="CA49" s="58"/>
      <c r="CB49" s="92"/>
      <c r="CC49" s="92"/>
      <c r="CD49" s="92"/>
      <c r="CE49" s="92"/>
      <c r="CF49" s="92"/>
    </row>
    <row r="50" customFormat="false" ht="15" hidden="true" customHeight="true" outlineLevel="1" collapsed="false">
      <c r="B50" s="24"/>
      <c r="C50" s="24"/>
      <c r="D50" s="24"/>
      <c r="E50" s="24" t="n">
        <v>1</v>
      </c>
      <c r="F50" s="24"/>
      <c r="G50" s="24"/>
      <c r="H50" s="24"/>
      <c r="I50" s="24"/>
      <c r="J50" s="24" t="n">
        <v>1</v>
      </c>
      <c r="K50" s="24"/>
      <c r="L50" s="24" t="n">
        <v>212</v>
      </c>
      <c r="M50" s="24"/>
      <c r="N50" s="24" t="s">
        <v>2487</v>
      </c>
      <c r="O50" s="24" t="s">
        <v>2488</v>
      </c>
      <c r="P50" s="24"/>
      <c r="Q50" s="24"/>
      <c r="R50" s="24" t="n">
        <v>2</v>
      </c>
      <c r="S50" s="24"/>
      <c r="T50" s="24"/>
      <c r="U50" s="24"/>
      <c r="V50" s="24" t="s">
        <v>160</v>
      </c>
      <c r="W50" s="24" t="s">
        <v>781</v>
      </c>
      <c r="X50" s="24" t="s">
        <v>162</v>
      </c>
      <c r="Y50" s="24" t="s">
        <v>2370</v>
      </c>
      <c r="Z50" s="24" t="s">
        <v>163</v>
      </c>
      <c r="AA50" s="24" t="s">
        <v>2489</v>
      </c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1"/>
      <c r="BA50" s="91"/>
      <c r="BB50" s="91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91"/>
      <c r="BX50" s="91"/>
      <c r="BY50" s="58"/>
      <c r="BZ50" s="58"/>
      <c r="CA50" s="58"/>
      <c r="CB50" s="92"/>
      <c r="CC50" s="92"/>
      <c r="CD50" s="92"/>
      <c r="CE50" s="92"/>
      <c r="CF50" s="92"/>
    </row>
    <row r="51" customFormat="false" ht="15" hidden="true" customHeight="true" outlineLevel="1" collapsed="false">
      <c r="B51" s="24"/>
      <c r="C51" s="24"/>
      <c r="D51" s="24"/>
      <c r="E51" s="24" t="n">
        <v>1</v>
      </c>
      <c r="F51" s="24"/>
      <c r="G51" s="24"/>
      <c r="H51" s="24"/>
      <c r="I51" s="24"/>
      <c r="J51" s="24" t="n">
        <v>1</v>
      </c>
      <c r="K51" s="24"/>
      <c r="L51" s="24" t="n">
        <v>213</v>
      </c>
      <c r="M51" s="24"/>
      <c r="N51" s="24" t="s">
        <v>2465</v>
      </c>
      <c r="O51" s="24" t="s">
        <v>2490</v>
      </c>
      <c r="P51" s="24"/>
      <c r="Q51" s="24"/>
      <c r="R51" s="24" t="n">
        <v>2</v>
      </c>
      <c r="S51" s="24"/>
      <c r="T51" s="24"/>
      <c r="U51" s="24"/>
      <c r="V51" s="24" t="s">
        <v>160</v>
      </c>
      <c r="W51" s="24" t="s">
        <v>781</v>
      </c>
      <c r="X51" s="24" t="s">
        <v>162</v>
      </c>
      <c r="Y51" s="24" t="s">
        <v>2370</v>
      </c>
      <c r="Z51" s="24" t="s">
        <v>163</v>
      </c>
      <c r="AA51" s="24" t="s">
        <v>2467</v>
      </c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1"/>
      <c r="BA51" s="91"/>
      <c r="BB51" s="91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91"/>
      <c r="BX51" s="91"/>
      <c r="BY51" s="58"/>
      <c r="BZ51" s="58"/>
      <c r="CA51" s="58"/>
      <c r="CB51" s="92"/>
      <c r="CC51" s="92"/>
      <c r="CD51" s="92"/>
      <c r="CE51" s="92"/>
      <c r="CF51" s="92"/>
    </row>
    <row r="52" customFormat="false" ht="15" hidden="true" customHeight="true" outlineLevel="1" collapsed="false">
      <c r="B52" s="24"/>
      <c r="C52" s="24"/>
      <c r="D52" s="24"/>
      <c r="E52" s="24" t="n">
        <v>1</v>
      </c>
      <c r="F52" s="24"/>
      <c r="G52" s="24"/>
      <c r="H52" s="24"/>
      <c r="I52" s="24"/>
      <c r="J52" s="24" t="n">
        <v>1</v>
      </c>
      <c r="K52" s="24"/>
      <c r="L52" s="24" t="n">
        <v>214</v>
      </c>
      <c r="M52" s="24"/>
      <c r="N52" s="24" t="s">
        <v>2491</v>
      </c>
      <c r="O52" s="24" t="s">
        <v>2492</v>
      </c>
      <c r="P52" s="24"/>
      <c r="Q52" s="24"/>
      <c r="R52" s="24" t="n">
        <v>2</v>
      </c>
      <c r="S52" s="24"/>
      <c r="T52" s="24"/>
      <c r="U52" s="24"/>
      <c r="V52" s="24" t="s">
        <v>160</v>
      </c>
      <c r="W52" s="24" t="s">
        <v>781</v>
      </c>
      <c r="X52" s="24" t="s">
        <v>162</v>
      </c>
      <c r="Y52" s="24" t="s">
        <v>2370</v>
      </c>
      <c r="Z52" s="24" t="s">
        <v>163</v>
      </c>
      <c r="AA52" s="24" t="s">
        <v>2493</v>
      </c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91"/>
      <c r="BX52" s="91"/>
      <c r="BY52" s="58"/>
      <c r="BZ52" s="58"/>
      <c r="CA52" s="58"/>
      <c r="CB52" s="92"/>
      <c r="CC52" s="92"/>
      <c r="CD52" s="92"/>
      <c r="CE52" s="92"/>
      <c r="CF52" s="92"/>
    </row>
    <row r="53" customFormat="false" ht="15" hidden="true" customHeight="true" outlineLevel="1" collapsed="false">
      <c r="B53" s="24"/>
      <c r="C53" s="24"/>
      <c r="D53" s="24"/>
      <c r="E53" s="24" t="n">
        <v>1</v>
      </c>
      <c r="F53" s="24"/>
      <c r="G53" s="24"/>
      <c r="H53" s="24"/>
      <c r="I53" s="24"/>
      <c r="J53" s="24" t="n">
        <v>1</v>
      </c>
      <c r="K53" s="24"/>
      <c r="L53" s="24" t="n">
        <v>215</v>
      </c>
      <c r="M53" s="24"/>
      <c r="N53" s="24" t="s">
        <v>2494</v>
      </c>
      <c r="O53" s="24" t="s">
        <v>2495</v>
      </c>
      <c r="P53" s="24"/>
      <c r="Q53" s="24"/>
      <c r="R53" s="24" t="n">
        <v>2</v>
      </c>
      <c r="S53" s="24"/>
      <c r="T53" s="24"/>
      <c r="U53" s="24"/>
      <c r="V53" s="24" t="s">
        <v>160</v>
      </c>
      <c r="W53" s="24" t="s">
        <v>781</v>
      </c>
      <c r="X53" s="24" t="s">
        <v>162</v>
      </c>
      <c r="Y53" s="24" t="s">
        <v>2370</v>
      </c>
      <c r="Z53" s="24" t="s">
        <v>163</v>
      </c>
      <c r="AA53" s="24" t="s">
        <v>2496</v>
      </c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91"/>
      <c r="BX53" s="91"/>
      <c r="BY53" s="58"/>
      <c r="BZ53" s="58"/>
      <c r="CA53" s="58"/>
      <c r="CB53" s="92"/>
      <c r="CC53" s="92"/>
      <c r="CD53" s="92"/>
      <c r="CE53" s="92"/>
      <c r="CF53" s="92"/>
    </row>
    <row r="54" customFormat="false" ht="15" hidden="true" customHeight="true" outlineLevel="1" collapsed="false">
      <c r="B54" s="24"/>
      <c r="C54" s="24"/>
      <c r="D54" s="24"/>
      <c r="E54" s="24" t="n">
        <v>1</v>
      </c>
      <c r="F54" s="24"/>
      <c r="G54" s="24"/>
      <c r="H54" s="24"/>
      <c r="I54" s="24"/>
      <c r="J54" s="24" t="n">
        <v>1</v>
      </c>
      <c r="K54" s="24"/>
      <c r="L54" s="24" t="n">
        <v>166</v>
      </c>
      <c r="M54" s="24"/>
      <c r="N54" s="24" t="s">
        <v>2497</v>
      </c>
      <c r="O54" s="24" t="s">
        <v>2498</v>
      </c>
      <c r="P54" s="24"/>
      <c r="Q54" s="24"/>
      <c r="R54" s="24" t="n">
        <v>2</v>
      </c>
      <c r="S54" s="24"/>
      <c r="T54" s="24"/>
      <c r="U54" s="24"/>
      <c r="V54" s="24" t="s">
        <v>160</v>
      </c>
      <c r="W54" s="24" t="s">
        <v>781</v>
      </c>
      <c r="X54" s="24" t="s">
        <v>162</v>
      </c>
      <c r="Y54" s="24" t="s">
        <v>2370</v>
      </c>
      <c r="Z54" s="24" t="s">
        <v>163</v>
      </c>
      <c r="AA54" s="24" t="s">
        <v>2499</v>
      </c>
      <c r="AB54" s="91" t="n">
        <f aca="false">AB49+AB50+AB51+AB52+AB53</f>
        <v>-96.9110000000001</v>
      </c>
      <c r="AC54" s="91" t="n">
        <f aca="false">AC49+AC50+AC51+AC52+AC53</f>
        <v>-61.0880000000001</v>
      </c>
      <c r="AD54" s="91" t="n">
        <f aca="false">AD49+AD50+AD51+AD52+AD53</f>
        <v>-38.9240000000001</v>
      </c>
      <c r="AE54" s="91" t="n">
        <f aca="false">AE49+AE50+AE51+AE52+AE53</f>
        <v>-65.765</v>
      </c>
      <c r="AF54" s="91" t="n">
        <f aca="false">AF49+AF50+AF51+AF52+AF53</f>
        <v>-262.688</v>
      </c>
      <c r="AG54" s="91" t="n">
        <f aca="false">AG49+AG50+AG51+AG52+AG53</f>
        <v>4.09199999999979</v>
      </c>
      <c r="AH54" s="91" t="n">
        <f aca="false">AH49+AH50+AH51+AH52+AH53</f>
        <v>-0.85199999999993</v>
      </c>
      <c r="AI54" s="91" t="n">
        <f aca="false">AI49+AI50+AI51+AI52+AI53</f>
        <v>-25.1569999999998</v>
      </c>
      <c r="AJ54" s="91" t="n">
        <f aca="false">AJ49+AJ50+AJ51+AJ52+AJ53</f>
        <v>-25.5090000000001</v>
      </c>
      <c r="AK54" s="91" t="n">
        <f aca="false">AK49+AK50+AK51+AK52+AK53</f>
        <v>-47.4259999999993</v>
      </c>
      <c r="AL54" s="91" t="n">
        <f aca="false">AL49+AL50+AL51+AL52+AL53</f>
        <v>38.7590000000001</v>
      </c>
      <c r="AM54" s="91" t="n">
        <f aca="false">AM49+AM50+AM51+AM52+AM53</f>
        <v>229.622</v>
      </c>
      <c r="AN54" s="91" t="n">
        <f aca="false">AN49+AN50+AN51+AN52+AN53</f>
        <v>-37.3089999999999</v>
      </c>
      <c r="AO54" s="91" t="n">
        <f aca="false">AO49+AO50+AO51+AO52+AO53</f>
        <v>-51.44</v>
      </c>
      <c r="AP54" s="91" t="n">
        <f aca="false">AP49+AP50+AP51+AP52+AP53</f>
        <v>323</v>
      </c>
      <c r="AQ54" s="91" t="n">
        <f aca="false">AQ49+AQ50+AQ51+AQ52+AQ53</f>
        <v>1</v>
      </c>
      <c r="AR54" s="91" t="n">
        <f aca="false">AR49+AR50+AR51+AR52+AR53</f>
        <v>46</v>
      </c>
      <c r="AS54" s="91" t="n">
        <f aca="false">AS49+AS50+AS51+AS52+AS53</f>
        <v>107</v>
      </c>
      <c r="AT54" s="91" t="n">
        <f aca="false">AT49+AT50+AT51+AT52+AT53</f>
        <v>206</v>
      </c>
      <c r="AU54" s="91" t="n">
        <f aca="false">AU49+AU50+AU51+AU52+AU53</f>
        <v>360</v>
      </c>
      <c r="AV54" s="91" t="n">
        <f aca="false">AV49+AV50+AV51+AV52+AV53</f>
        <v>344</v>
      </c>
      <c r="AW54" s="91" t="n">
        <f aca="false">AW49+AW50+AW51+AW52+AW53</f>
        <v>299</v>
      </c>
      <c r="AX54" s="91" t="n">
        <f aca="false">AX49+AX50+AX51+AX52+AX53</f>
        <v>105</v>
      </c>
      <c r="AY54" s="91" t="n">
        <f aca="false">AY49+AY50+AY51+AY52+AY53</f>
        <v>362</v>
      </c>
      <c r="AZ54" s="91" t="n">
        <f aca="false">AZ49+AZ50+AZ51+AZ52+AZ53</f>
        <v>1110</v>
      </c>
      <c r="BA54" s="91" t="n">
        <f aca="false">BA49+BA50+BA51+BA52+BA53</f>
        <v>392</v>
      </c>
      <c r="BB54" s="91" t="n">
        <f aca="false">BB49+BB50+BB51+BB52+BB53</f>
        <v>-96.9110000000001</v>
      </c>
      <c r="BC54" s="91" t="n">
        <f aca="false">BC49+BC50+BC51+BC52+BC53</f>
        <v>-157.999</v>
      </c>
      <c r="BD54" s="91" t="n">
        <f aca="false">BD49+BD50+BD51+BD52+BD53</f>
        <v>-196.923</v>
      </c>
      <c r="BE54" s="91" t="n">
        <f aca="false">BE49+BE50+BE51+BE52+BE53</f>
        <v>-262.688</v>
      </c>
      <c r="BF54" s="59" t="n">
        <f aca="false">BF49+BF50+BF51+BF52+BF53</f>
        <v>4.09199999999979</v>
      </c>
      <c r="BG54" s="59" t="n">
        <f aca="false">BG49+BG50+BG51+BG52+BG53</f>
        <v>3.24000000000009</v>
      </c>
      <c r="BH54" s="59" t="n">
        <f aca="false">BH49+BH50+BH51+BH52+BH53</f>
        <v>-21.9169999999997</v>
      </c>
      <c r="BI54" s="59" t="n">
        <f aca="false">BI49+BI50+BI51+BI52+BI53</f>
        <v>-47.4259999999993</v>
      </c>
      <c r="BJ54" s="59" t="n">
        <f aca="false">BJ49+BJ50+BJ51+BJ52+BJ53</f>
        <v>38.7590000000001</v>
      </c>
      <c r="BK54" s="59" t="n">
        <f aca="false">BK49+BK50+BK51+BK52+BK53</f>
        <v>268.381</v>
      </c>
      <c r="BL54" s="59" t="n">
        <f aca="false">BL49+BL50+BL51+BL52+BL53</f>
        <v>231.071999999999</v>
      </c>
      <c r="BM54" s="59" t="n">
        <f aca="false">BM49+BM50+BM51+BM52+BM53</f>
        <v>323</v>
      </c>
      <c r="BN54" s="59" t="n">
        <f aca="false">BN49+BN50+BN51+BN52+BN53</f>
        <v>1</v>
      </c>
      <c r="BO54" s="59" t="n">
        <f aca="false">BO49+BO50+BO51+BO52+BO53</f>
        <v>47</v>
      </c>
      <c r="BP54" s="59" t="n">
        <f aca="false">BP49+BP50+BP51+BP52+BP53</f>
        <v>154</v>
      </c>
      <c r="BQ54" s="59" t="n">
        <f aca="false">BQ49+BQ50+BQ51+BQ52+BQ53</f>
        <v>360</v>
      </c>
      <c r="BR54" s="59" t="n">
        <f aca="false">BR49+BR50+BR51+BR52+BR53</f>
        <v>344</v>
      </c>
      <c r="BS54" s="59" t="n">
        <f aca="false">BS49+BS50+BS51+BS52+BS53</f>
        <v>643</v>
      </c>
      <c r="BT54" s="59" t="n">
        <f aca="false">BT49+BT50+BT51+BT52+BT53</f>
        <v>748</v>
      </c>
      <c r="BU54" s="59" t="n">
        <f aca="false">BU49+BU50+BU51+BU52+BU53</f>
        <v>1110</v>
      </c>
      <c r="BV54" s="59" t="n">
        <f aca="false">BV49+BV50+BV51+BV52+BV53</f>
        <v>392</v>
      </c>
      <c r="BW54" s="91" t="n">
        <f aca="false">BW49+BW50+BW51+BW52+BW53</f>
        <v>-49.603</v>
      </c>
      <c r="BX54" s="91" t="n">
        <f aca="false">BX49+BX50+BX51+BX52+BX53</f>
        <v>-13.981</v>
      </c>
      <c r="BY54" s="58"/>
      <c r="BZ54" s="58"/>
      <c r="CA54" s="58"/>
      <c r="CB54" s="92"/>
      <c r="CC54" s="92"/>
      <c r="CD54" s="92"/>
      <c r="CE54" s="92"/>
      <c r="CF54" s="92"/>
    </row>
    <row r="55" customFormat="false" ht="15" hidden="true" customHeight="true" outlineLevel="1" collapsed="false">
      <c r="B55" s="24"/>
      <c r="C55" s="24"/>
      <c r="D55" s="24"/>
      <c r="E55" s="24" t="n">
        <v>1</v>
      </c>
      <c r="F55" s="24"/>
      <c r="G55" s="24"/>
      <c r="H55" s="24"/>
      <c r="I55" s="24"/>
      <c r="J55" s="24" t="n">
        <v>1</v>
      </c>
      <c r="K55" s="24"/>
      <c r="L55" s="24" t="n">
        <v>161</v>
      </c>
      <c r="M55" s="24"/>
      <c r="N55" s="24" t="s">
        <v>2500</v>
      </c>
      <c r="O55" s="24" t="s">
        <v>2501</v>
      </c>
      <c r="P55" s="24"/>
      <c r="Q55" s="24"/>
      <c r="R55" s="24" t="n">
        <v>2</v>
      </c>
      <c r="S55" s="24"/>
      <c r="T55" s="24"/>
      <c r="U55" s="24"/>
      <c r="V55" s="24" t="s">
        <v>1215</v>
      </c>
      <c r="W55" s="24" t="s">
        <v>781</v>
      </c>
      <c r="X55" s="24" t="s">
        <v>162</v>
      </c>
      <c r="Y55" s="24" t="s">
        <v>2370</v>
      </c>
      <c r="Z55" s="24" t="s">
        <v>1216</v>
      </c>
      <c r="AA55" s="24" t="s">
        <v>2502</v>
      </c>
      <c r="AB55" s="97" t="n">
        <f aca="false">AB54/AB57</f>
        <v>-0.158218941016666</v>
      </c>
      <c r="AC55" s="97" t="n">
        <f aca="false">AC54/AC57</f>
        <v>-0.0990055363232073</v>
      </c>
      <c r="AD55" s="97" t="n">
        <f aca="false">AD54/AD57</f>
        <v>-0.0618284864696578</v>
      </c>
      <c r="AE55" s="97" t="n">
        <f aca="false">AE54/AE57</f>
        <v>-0.103206276021274</v>
      </c>
      <c r="AF55" s="97" t="n">
        <f aca="false">AF54/AF57</f>
        <v>-0.420874536167704</v>
      </c>
      <c r="AG55" s="97" t="n">
        <f aca="false">AG54/AG57</f>
        <v>0.0062587085830874</v>
      </c>
      <c r="AH55" s="97" t="n">
        <f aca="false">AH54/AH57</f>
        <v>-0.00129215033835522</v>
      </c>
      <c r="AI55" s="97" t="n">
        <f aca="false">AI54/AI57</f>
        <v>-0.0378795749633729</v>
      </c>
      <c r="AJ55" s="97" t="n">
        <f aca="false">AJ54/AJ57</f>
        <v>-0.0381286200067263</v>
      </c>
      <c r="AK55" s="97" t="n">
        <f aca="false">AK54/AK57</f>
        <v>-0.0716787048078497</v>
      </c>
      <c r="AL55" s="97" t="n">
        <f aca="false">AL54/AL57</f>
        <v>0.0572076739373653</v>
      </c>
      <c r="AM55" s="97" t="n">
        <f aca="false">AM54/AM57</f>
        <v>0.337121178754005</v>
      </c>
      <c r="AN55" s="97" t="n">
        <f aca="false">AN54/AN57</f>
        <v>-0.0540343650972962</v>
      </c>
      <c r="AO55" s="97" t="n">
        <f aca="false">AO54/AO57</f>
        <v>-0.0733815125379105</v>
      </c>
      <c r="AP55" s="97" t="n">
        <f aca="false">AP54/AP57</f>
        <v>0.469476744186047</v>
      </c>
      <c r="AQ55" s="97" t="n">
        <f aca="false">AQ54/AQ57</f>
        <v>0.00141643059490085</v>
      </c>
      <c r="AR55" s="97" t="n">
        <f aca="false">AR54/AR57</f>
        <v>0.0646067415730337</v>
      </c>
      <c r="AS55" s="97" t="n">
        <f aca="false">AS54/AS57</f>
        <v>0.149232914923292</v>
      </c>
      <c r="AT55" s="97" t="n">
        <f aca="false">AT54/AT57</f>
        <v>0.284530386740331</v>
      </c>
      <c r="AU55" s="97" t="n">
        <f aca="false">AU54/AU57</f>
        <v>0.503496503496504</v>
      </c>
      <c r="AV55" s="97" t="n">
        <f aca="false">AV54/AV57</f>
        <v>0.471879286694101</v>
      </c>
      <c r="AW55" s="97" t="n">
        <f aca="false">AW54/AW57</f>
        <v>0.400267737617135</v>
      </c>
      <c r="AX55" s="97" t="n">
        <f aca="false">AX54/AX57</f>
        <v>0.138157894736842</v>
      </c>
      <c r="AY55" s="97" t="n">
        <f aca="false">AY54/AY57</f>
        <v>0.472584856396867</v>
      </c>
      <c r="AZ55" s="97" t="n">
        <f aca="false">AZ54/AZ57</f>
        <v>1.4780292942743</v>
      </c>
      <c r="BA55" s="97" t="n">
        <f aca="false">BA54/BA57</f>
        <v>0.508430609597925</v>
      </c>
      <c r="BB55" s="97" t="n">
        <f aca="false">BB54/BB57</f>
        <v>-0.158218941016666</v>
      </c>
      <c r="BC55" s="97" t="n">
        <f aca="false">BC54/BC57</f>
        <v>-0.25699377192797</v>
      </c>
      <c r="BD55" s="97" t="n">
        <f aca="false">BD54/BD57</f>
        <v>-0.317746890671692</v>
      </c>
      <c r="BE55" s="97" t="n">
        <f aca="false">BE54/BE57</f>
        <v>-0.420874536167704</v>
      </c>
      <c r="BF55" s="98" t="n">
        <f aca="false">BF54/BF57</f>
        <v>0.0062587085830874</v>
      </c>
      <c r="BG55" s="98" t="n">
        <f aca="false">BG54/BG57</f>
        <v>0.00493424058382435</v>
      </c>
      <c r="BH55" s="98" t="n">
        <f aca="false">BH54/BH57</f>
        <v>-0.0332498938042353</v>
      </c>
      <c r="BI55" s="98" t="n">
        <f aca="false">BI54/BI57</f>
        <v>-0.0716787048078497</v>
      </c>
      <c r="BJ55" s="98" t="n">
        <f aca="false">BJ54/BJ57</f>
        <v>0.0572076739373653</v>
      </c>
      <c r="BK55" s="98" t="n">
        <f aca="false">BK54/BK57</f>
        <v>0.395300539526224</v>
      </c>
      <c r="BL55" s="98" t="n">
        <f aca="false">BL54/BL57</f>
        <v>0.33828203345167</v>
      </c>
      <c r="BM55" s="98" t="n">
        <f aca="false">BM54/BM57</f>
        <v>0.469476744186047</v>
      </c>
      <c r="BN55" s="98" t="n">
        <f aca="false">BN54/BN57</f>
        <v>0.00141643059490085</v>
      </c>
      <c r="BO55" s="98" t="n">
        <f aca="false">BO54/BO57</f>
        <v>0.0662905500705219</v>
      </c>
      <c r="BP55" s="98" t="n">
        <f aca="false">BP54/BP57</f>
        <v>0.216292134831461</v>
      </c>
      <c r="BQ55" s="98" t="n">
        <f aca="false">BQ54/BQ57</f>
        <v>0.503496503496504</v>
      </c>
      <c r="BR55" s="98" t="n">
        <f aca="false">BR54/BR57</f>
        <v>0.471879286694101</v>
      </c>
      <c r="BS55" s="98" t="n">
        <f aca="false">BS54/BS57</f>
        <v>0.872455902306649</v>
      </c>
      <c r="BT55" s="98" t="n">
        <f aca="false">BT54/BT57</f>
        <v>1.00268096514745</v>
      </c>
      <c r="BU55" s="98" t="n">
        <f aca="false">BU54/BU57</f>
        <v>1.4780292942743</v>
      </c>
      <c r="BV55" s="98" t="n">
        <f aca="false">BV54/BV57</f>
        <v>0.508430609597925</v>
      </c>
      <c r="BW55" s="97" t="e">
        <f aca="false">BW54/BW57</f>
        <v>#DIV/0!</v>
      </c>
      <c r="BX55" s="97" t="e">
        <f aca="false">BX54/BX57</f>
        <v>#DIV/0!</v>
      </c>
      <c r="BY55" s="99"/>
      <c r="BZ55" s="99"/>
      <c r="CA55" s="99"/>
      <c r="CB55" s="92"/>
      <c r="CC55" s="92"/>
      <c r="CD55" s="92"/>
      <c r="CE55" s="92"/>
      <c r="CF55" s="92"/>
    </row>
    <row r="56" customFormat="false" ht="15" hidden="true" customHeight="true" outlineLevel="1" collapsed="false">
      <c r="B56" s="24"/>
      <c r="C56" s="24"/>
      <c r="D56" s="24"/>
      <c r="E56" s="24" t="n">
        <v>1</v>
      </c>
      <c r="F56" s="24"/>
      <c r="G56" s="24"/>
      <c r="H56" s="24"/>
      <c r="I56" s="24"/>
      <c r="J56" s="24" t="n">
        <v>1</v>
      </c>
      <c r="K56" s="24"/>
      <c r="L56" s="24" t="n">
        <v>162</v>
      </c>
      <c r="M56" s="24"/>
      <c r="N56" s="24" t="s">
        <v>2503</v>
      </c>
      <c r="O56" s="24" t="s">
        <v>2504</v>
      </c>
      <c r="P56" s="24"/>
      <c r="Q56" s="24"/>
      <c r="R56" s="24" t="n">
        <v>2</v>
      </c>
      <c r="S56" s="24"/>
      <c r="T56" s="24"/>
      <c r="U56" s="24"/>
      <c r="V56" s="24" t="s">
        <v>1215</v>
      </c>
      <c r="W56" s="24" t="s">
        <v>781</v>
      </c>
      <c r="X56" s="24" t="s">
        <v>162</v>
      </c>
      <c r="Y56" s="24" t="s">
        <v>2370</v>
      </c>
      <c r="Z56" s="24" t="s">
        <v>1216</v>
      </c>
      <c r="AA56" s="24" t="s">
        <v>2505</v>
      </c>
      <c r="AB56" s="97" t="n">
        <f aca="false">AB54/AB58</f>
        <v>-0.158218941016666</v>
      </c>
      <c r="AC56" s="97" t="n">
        <f aca="false">AC54/AC58</f>
        <v>-0.0990055363232073</v>
      </c>
      <c r="AD56" s="97" t="n">
        <f aca="false">AD54/AD58</f>
        <v>-0.0618284864696578</v>
      </c>
      <c r="AE56" s="97" t="n">
        <f aca="false">AE54/AE58</f>
        <v>-0.103206276021274</v>
      </c>
      <c r="AF56" s="97" t="n">
        <f aca="false">AF54/AF58</f>
        <v>-0.420874536167704</v>
      </c>
      <c r="AG56" s="97" t="n">
        <f aca="false">AG54/AG58</f>
        <v>0.00615977480393159</v>
      </c>
      <c r="AH56" s="97" t="n">
        <f aca="false">AH54/AH58</f>
        <v>-0.00129215033835522</v>
      </c>
      <c r="AI56" s="97" t="n">
        <f aca="false">AI54/AI58</f>
        <v>-0.0378795749633729</v>
      </c>
      <c r="AJ56" s="97" t="n">
        <f aca="false">AJ54/AJ58</f>
        <v>-0.0381286200067263</v>
      </c>
      <c r="AK56" s="97" t="n">
        <f aca="false">AK54/AK58</f>
        <v>-0.0716787048078497</v>
      </c>
      <c r="AL56" s="97" t="n">
        <f aca="false">AL54/AL58</f>
        <v>0.0564342697062752</v>
      </c>
      <c r="AM56" s="97" t="n">
        <f aca="false">AM54/AM58</f>
        <v>0.329931835946481</v>
      </c>
      <c r="AN56" s="97" t="n">
        <f aca="false">AN54/AN58</f>
        <v>-0.0540343650972962</v>
      </c>
      <c r="AO56" s="97" t="n">
        <f aca="false">AO54/AO58</f>
        <v>-0.0733815125379105</v>
      </c>
      <c r="AP56" s="97" t="n">
        <f aca="false">AP54/AP58</f>
        <v>0.461428571428571</v>
      </c>
      <c r="AQ56" s="97" t="n">
        <f aca="false">AQ54/AQ58</f>
        <v>0.00138504155124654</v>
      </c>
      <c r="AR56" s="97" t="n">
        <f aca="false">AR54/AR58</f>
        <v>0.0631001371742112</v>
      </c>
      <c r="AS56" s="97" t="n">
        <f aca="false">AS54/AS58</f>
        <v>0.144986449864499</v>
      </c>
      <c r="AT56" s="97" t="n">
        <f aca="false">AT54/AT58</f>
        <v>0.275033377837116</v>
      </c>
      <c r="AU56" s="97" t="n">
        <f aca="false">AU54/AU58</f>
        <v>0.489795918367347</v>
      </c>
      <c r="AV56" s="97" t="n">
        <f aca="false">AV54/AV58</f>
        <v>0.456233421750663</v>
      </c>
      <c r="AW56" s="97" t="n">
        <f aca="false">AW54/AW58</f>
        <v>0.386304909560723</v>
      </c>
      <c r="AX56" s="97" t="n">
        <f aca="false">AX54/AX58</f>
        <v>0.133757961783439</v>
      </c>
      <c r="AY56" s="97" t="n">
        <f aca="false">AY54/AY58</f>
        <v>0.460559796437659</v>
      </c>
      <c r="AZ56" s="97" t="n">
        <f aca="false">AZ54/AZ58</f>
        <v>1.43225806451613</v>
      </c>
      <c r="BA56" s="97" t="n">
        <f aca="false">BA54/BA58</f>
        <v>0.494325346784363</v>
      </c>
      <c r="BB56" s="97" t="n">
        <f aca="false">BB54/BB58</f>
        <v>-0.158218941016666</v>
      </c>
      <c r="BC56" s="97" t="n">
        <f aca="false">BC54/BC58</f>
        <v>-0.25699377192797</v>
      </c>
      <c r="BD56" s="97" t="n">
        <f aca="false">BD54/BD58</f>
        <v>-0.317746890671692</v>
      </c>
      <c r="BE56" s="97" t="n">
        <f aca="false">BE54/BE58</f>
        <v>-0.420874536167704</v>
      </c>
      <c r="BF56" s="98" t="n">
        <f aca="false">BF54/BF58</f>
        <v>0.00615977480393159</v>
      </c>
      <c r="BG56" s="98" t="n">
        <f aca="false">BG54/BG58</f>
        <v>0.00481977177488109</v>
      </c>
      <c r="BH56" s="98" t="n">
        <f aca="false">BH54/BH58</f>
        <v>-0.0332498938042353</v>
      </c>
      <c r="BI56" s="98" t="n">
        <f aca="false">BI54/BI58</f>
        <v>-0.0716787048078497</v>
      </c>
      <c r="BJ56" s="98" t="n">
        <f aca="false">BJ54/BJ58</f>
        <v>0.0564342697062752</v>
      </c>
      <c r="BK56" s="98" t="n">
        <f aca="false">BK54/BK58</f>
        <v>0.387994171001309</v>
      </c>
      <c r="BL56" s="98" t="n">
        <f aca="false">BL54/BL58</f>
        <v>0.331877453296698</v>
      </c>
      <c r="BM56" s="98" t="n">
        <f aca="false">BM54/BM58</f>
        <v>0.461428571428571</v>
      </c>
      <c r="BN56" s="98" t="n">
        <f aca="false">BN54/BN58</f>
        <v>0.00138504155124654</v>
      </c>
      <c r="BO56" s="98" t="n">
        <f aca="false">BO54/BO58</f>
        <v>0.0647382920110193</v>
      </c>
      <c r="BP56" s="98" t="n">
        <f aca="false">BP54/BP58</f>
        <v>0.210958904109589</v>
      </c>
      <c r="BQ56" s="98" t="n">
        <f aca="false">BQ54/BQ58</f>
        <v>0.489795918367347</v>
      </c>
      <c r="BR56" s="98" t="n">
        <f aca="false">BR54/BR58</f>
        <v>0.456233421750663</v>
      </c>
      <c r="BS56" s="98" t="n">
        <f aca="false">BS54/BS58</f>
        <v>0.842726081258191</v>
      </c>
      <c r="BT56" s="98" t="n">
        <f aca="false">BT54/BT58</f>
        <v>0.968911917098446</v>
      </c>
      <c r="BU56" s="98" t="n">
        <f aca="false">BU54/BU58</f>
        <v>1.43225806451613</v>
      </c>
      <c r="BV56" s="98" t="n">
        <f aca="false">BV54/BV58</f>
        <v>0.494325346784363</v>
      </c>
      <c r="BW56" s="97" t="e">
        <f aca="false">BW54/BW58</f>
        <v>#DIV/0!</v>
      </c>
      <c r="BX56" s="97" t="e">
        <f aca="false">BX54/BX58</f>
        <v>#DIV/0!</v>
      </c>
      <c r="BY56" s="99"/>
      <c r="BZ56" s="99"/>
      <c r="CA56" s="99"/>
      <c r="CB56" s="92"/>
      <c r="CC56" s="92"/>
      <c r="CD56" s="92"/>
      <c r="CE56" s="92"/>
      <c r="CF56" s="92"/>
    </row>
    <row r="57" customFormat="false" ht="15" hidden="true" customHeight="true" outlineLevel="1" collapsed="false">
      <c r="B57" s="24"/>
      <c r="C57" s="24"/>
      <c r="D57" s="24"/>
      <c r="E57" s="24" t="n">
        <v>1</v>
      </c>
      <c r="F57" s="24"/>
      <c r="G57" s="24"/>
      <c r="H57" s="24" t="n">
        <v>1</v>
      </c>
      <c r="I57" s="24"/>
      <c r="J57" s="24" t="n">
        <v>1</v>
      </c>
      <c r="K57" s="24"/>
      <c r="L57" s="24" t="n">
        <v>163</v>
      </c>
      <c r="M57" s="24"/>
      <c r="N57" s="24" t="s">
        <v>2506</v>
      </c>
      <c r="O57" s="24" t="s">
        <v>2507</v>
      </c>
      <c r="P57" s="24"/>
      <c r="Q57" s="24"/>
      <c r="R57" s="24" t="n">
        <v>2</v>
      </c>
      <c r="S57" s="24"/>
      <c r="T57" s="24"/>
      <c r="U57" s="24"/>
      <c r="V57" s="24" t="s">
        <v>1223</v>
      </c>
      <c r="W57" s="24" t="s">
        <v>161</v>
      </c>
      <c r="X57" s="24" t="s">
        <v>162</v>
      </c>
      <c r="Y57" s="24" t="s">
        <v>2370</v>
      </c>
      <c r="Z57" s="24" t="s">
        <v>163</v>
      </c>
      <c r="AA57" s="24" t="s">
        <v>2508</v>
      </c>
      <c r="AB57" s="91" t="n">
        <f aca="false">('Income Statement'!AB38)*$H$57*$J$57</f>
        <v>612.512</v>
      </c>
      <c r="AC57" s="91" t="n">
        <f aca="false">('Income Statement'!AC38)*$H$57*$J$57</f>
        <v>617.016</v>
      </c>
      <c r="AD57" s="91" t="n">
        <f aca="false">('Income Statement'!AD38)*$H$57*$J$57</f>
        <v>629.548</v>
      </c>
      <c r="AE57" s="91" t="n">
        <f aca="false">('Income Statement'!AE38)*$H$57*$J$57</f>
        <v>637.219</v>
      </c>
      <c r="AF57" s="91" t="n">
        <f aca="false">('Income Statement'!AF38)*$H$57*$J$57</f>
        <v>624.148</v>
      </c>
      <c r="AG57" s="91" t="n">
        <f aca="false">('Income Statement'!AG38)*$H$57*$J$57</f>
        <v>653.809</v>
      </c>
      <c r="AH57" s="91" t="n">
        <f aca="false">('Income Statement'!AH38)*$H$57*$J$57</f>
        <v>659.366</v>
      </c>
      <c r="AI57" s="91" t="n">
        <f aca="false">('Income Statement'!AI38)*$H$57*$J$57</f>
        <v>664.131</v>
      </c>
      <c r="AJ57" s="91" t="n">
        <f aca="false">('Income Statement'!AJ38)*$H$57*$J$57</f>
        <v>669.025</v>
      </c>
      <c r="AK57" s="91" t="n">
        <f aca="false">('Income Statement'!AK38)*$H$57*$J$57</f>
        <v>661.647</v>
      </c>
      <c r="AL57" s="91" t="n">
        <f aca="false">('Income Statement'!AL38)*$H$57*$J$57</f>
        <v>677.514</v>
      </c>
      <c r="AM57" s="91" t="n">
        <f aca="false">('Income Statement'!AM38)*$H$57*$J$57</f>
        <v>681.126</v>
      </c>
      <c r="AN57" s="91" t="n">
        <f aca="false">('Income Statement'!AN38)*$H$57*$J$57</f>
        <v>690.468</v>
      </c>
      <c r="AO57" s="91" t="n">
        <f aca="false">('Income Statement'!AO38)*$H$57*$J$57</f>
        <v>700.994</v>
      </c>
      <c r="AP57" s="91" t="n">
        <f aca="false">('Income Statement'!AP38)*$H$57*$J$57</f>
        <v>688</v>
      </c>
      <c r="AQ57" s="91" t="n">
        <f aca="false">('Income Statement'!AQ38)*$H$57*$J$57</f>
        <v>706</v>
      </c>
      <c r="AR57" s="91" t="n">
        <f aca="false">('Income Statement'!AR38)*$H$57*$J$57</f>
        <v>712</v>
      </c>
      <c r="AS57" s="91" t="n">
        <f aca="false">('Income Statement'!AS38)*$H$57*$J$57</f>
        <v>717</v>
      </c>
      <c r="AT57" s="91" t="n">
        <f aca="false">('Income Statement'!AT38)*$H$57*$J$57</f>
        <v>724</v>
      </c>
      <c r="AU57" s="91" t="n">
        <f aca="false">('Income Statement'!AU38)*$H$57*$J$57</f>
        <v>715</v>
      </c>
      <c r="AV57" s="91" t="n">
        <f aca="false">('Income Statement'!AV38)*$H$57*$J$57</f>
        <v>729</v>
      </c>
      <c r="AW57" s="91" t="n">
        <f aca="false">('Income Statement'!AW38)*$H$57*$J$57</f>
        <v>747</v>
      </c>
      <c r="AX57" s="91" t="n">
        <f aca="false">('Income Statement'!AX38)*$H$57*$J$57</f>
        <v>760</v>
      </c>
      <c r="AY57" s="91" t="n">
        <f aca="false">('Income Statement'!AY38)*$H$57*$J$57</f>
        <v>766</v>
      </c>
      <c r="AZ57" s="91" t="n">
        <f aca="false">('Income Statement'!AZ38)*$H$57*$J$57</f>
        <v>751</v>
      </c>
      <c r="BA57" s="91" t="n">
        <f aca="false">('Income Statement'!BA38)*$H$57*$J$57</f>
        <v>771</v>
      </c>
      <c r="BB57" s="91" t="n">
        <f aca="false">('Income Statement'!BB38)*$H$57*$J$57</f>
        <v>612.512</v>
      </c>
      <c r="BC57" s="91" t="n">
        <f aca="false">('Income Statement'!BC38)*$H$57*$J$57</f>
        <v>614.797</v>
      </c>
      <c r="BD57" s="91" t="n">
        <f aca="false">('Income Statement'!BD38)*$H$57*$J$57</f>
        <v>619.748</v>
      </c>
      <c r="BE57" s="91" t="n">
        <f aca="false">('Income Statement'!BE38)*$H$57*$J$57</f>
        <v>624.148</v>
      </c>
      <c r="BF57" s="59" t="n">
        <f aca="false">('Income Statement'!BF38)*$H$57*$J$57</f>
        <v>653.809</v>
      </c>
      <c r="BG57" s="59" t="n">
        <f aca="false">('Income Statement'!BG38)*$H$57*$J$57</f>
        <v>656.636</v>
      </c>
      <c r="BH57" s="59" t="n">
        <f aca="false">('Income Statement'!BH38)*$H$57*$J$57</f>
        <v>659.16</v>
      </c>
      <c r="BI57" s="59" t="n">
        <f aca="false">('Income Statement'!BI38)*$H$57*$J$57</f>
        <v>661.647</v>
      </c>
      <c r="BJ57" s="59" t="n">
        <f aca="false">('Income Statement'!BJ38)*$H$57*$J$57</f>
        <v>677.514</v>
      </c>
      <c r="BK57" s="59" t="n">
        <f aca="false">('Income Statement'!BK38)*$H$57*$J$57</f>
        <v>678.929</v>
      </c>
      <c r="BL57" s="59" t="n">
        <f aca="false">('Income Statement'!BL38)*$H$57*$J$57</f>
        <v>683.075</v>
      </c>
      <c r="BM57" s="59" t="n">
        <f aca="false">('Income Statement'!BM38)*$H$57*$J$57</f>
        <v>688</v>
      </c>
      <c r="BN57" s="59" t="n">
        <f aca="false">('Income Statement'!BN38)*$H$57*$J$57</f>
        <v>706</v>
      </c>
      <c r="BO57" s="59" t="n">
        <f aca="false">('Income Statement'!BO38)*$H$57*$J$57</f>
        <v>709</v>
      </c>
      <c r="BP57" s="59" t="n">
        <f aca="false">('Income Statement'!BP38)*$H$57*$J$57</f>
        <v>712</v>
      </c>
      <c r="BQ57" s="59" t="n">
        <f aca="false">('Income Statement'!BQ38)*$H$57*$J$57</f>
        <v>715</v>
      </c>
      <c r="BR57" s="59" t="n">
        <f aca="false">('Income Statement'!BR38)*$H$57*$J$57</f>
        <v>729</v>
      </c>
      <c r="BS57" s="59" t="n">
        <f aca="false">('Income Statement'!BS38)*$H$57*$J$57</f>
        <v>737</v>
      </c>
      <c r="BT57" s="59" t="n">
        <f aca="false">('Income Statement'!BT38)*$H$57*$J$57</f>
        <v>746</v>
      </c>
      <c r="BU57" s="59" t="n">
        <f aca="false">('Income Statement'!BU38)*$H$57*$J$57</f>
        <v>751</v>
      </c>
      <c r="BV57" s="59" t="n">
        <f aca="false">('Income Statement'!BV38)*$H$57*$J$57</f>
        <v>771</v>
      </c>
      <c r="BW57" s="91" t="n">
        <f aca="false">('Income Statement'!BW38)*$H$57*$J$57</f>
        <v>0</v>
      </c>
      <c r="BX57" s="91" t="n">
        <f aca="false">('Income Statement'!BX38)*$H$57*$J$57</f>
        <v>0</v>
      </c>
      <c r="BY57" s="58"/>
      <c r="BZ57" s="58"/>
      <c r="CA57" s="58"/>
      <c r="CB57" s="92"/>
      <c r="CC57" s="92"/>
      <c r="CD57" s="92"/>
      <c r="CE57" s="92"/>
      <c r="CF57" s="92"/>
    </row>
    <row r="58" customFormat="false" ht="15" hidden="true" customHeight="true" outlineLevel="1" collapsed="false">
      <c r="B58" s="24"/>
      <c r="C58" s="24"/>
      <c r="D58" s="24"/>
      <c r="E58" s="24" t="n">
        <v>1</v>
      </c>
      <c r="F58" s="24"/>
      <c r="G58" s="24"/>
      <c r="H58" s="24" t="n">
        <v>1</v>
      </c>
      <c r="I58" s="24"/>
      <c r="J58" s="24" t="n">
        <v>1</v>
      </c>
      <c r="K58" s="24"/>
      <c r="L58" s="24" t="n">
        <v>164</v>
      </c>
      <c r="M58" s="24"/>
      <c r="N58" s="24" t="s">
        <v>2509</v>
      </c>
      <c r="O58" s="24" t="s">
        <v>2510</v>
      </c>
      <c r="P58" s="24"/>
      <c r="Q58" s="24"/>
      <c r="R58" s="24" t="n">
        <v>2</v>
      </c>
      <c r="S58" s="24"/>
      <c r="T58" s="24"/>
      <c r="U58" s="24"/>
      <c r="V58" s="24" t="s">
        <v>1223</v>
      </c>
      <c r="W58" s="24" t="s">
        <v>161</v>
      </c>
      <c r="X58" s="24" t="s">
        <v>162</v>
      </c>
      <c r="Y58" s="24" t="s">
        <v>2370</v>
      </c>
      <c r="Z58" s="24" t="s">
        <v>163</v>
      </c>
      <c r="AA58" s="24" t="s">
        <v>2511</v>
      </c>
      <c r="AB58" s="91" t="n">
        <f aca="false">('Income Statement'!AB39)*$H$58*$J$58</f>
        <v>612.512</v>
      </c>
      <c r="AC58" s="91" t="n">
        <f aca="false">('Income Statement'!AC39)*$H$58*$J$58</f>
        <v>617.016</v>
      </c>
      <c r="AD58" s="91" t="n">
        <f aca="false">('Income Statement'!AD39)*$H$58*$J$58</f>
        <v>629.548</v>
      </c>
      <c r="AE58" s="91" t="n">
        <f aca="false">('Income Statement'!AE39)*$H$58*$J$58</f>
        <v>637.219</v>
      </c>
      <c r="AF58" s="91" t="n">
        <f aca="false">('Income Statement'!AF39)*$H$58*$J$58</f>
        <v>624.148</v>
      </c>
      <c r="AG58" s="91" t="n">
        <f aca="false">('Income Statement'!AG39)*$H$58*$J$58</f>
        <v>664.31</v>
      </c>
      <c r="AH58" s="91" t="n">
        <f aca="false">('Income Statement'!AH39)*$H$58*$J$58</f>
        <v>659.366</v>
      </c>
      <c r="AI58" s="91" t="n">
        <f aca="false">('Income Statement'!AI39)*$H$58*$J$58</f>
        <v>664.131</v>
      </c>
      <c r="AJ58" s="91" t="n">
        <f aca="false">('Income Statement'!AJ39)*$H$58*$J$58</f>
        <v>669.025</v>
      </c>
      <c r="AK58" s="91" t="n">
        <f aca="false">('Income Statement'!AK39)*$H$58*$J$58</f>
        <v>661.647</v>
      </c>
      <c r="AL58" s="91" t="n">
        <f aca="false">('Income Statement'!AL39)*$H$58*$J$58</f>
        <v>686.799</v>
      </c>
      <c r="AM58" s="91" t="n">
        <f aca="false">('Income Statement'!AM39)*$H$58*$J$58</f>
        <v>695.968</v>
      </c>
      <c r="AN58" s="91" t="n">
        <f aca="false">('Income Statement'!AN39)*$H$58*$J$58</f>
        <v>690.468</v>
      </c>
      <c r="AO58" s="91" t="n">
        <f aca="false">('Income Statement'!AO39)*$H$58*$J$58</f>
        <v>700.994</v>
      </c>
      <c r="AP58" s="91" t="n">
        <f aca="false">('Income Statement'!AP39)*$H$58*$J$58</f>
        <v>700</v>
      </c>
      <c r="AQ58" s="91" t="n">
        <f aca="false">('Income Statement'!AQ39)*$H$58*$J$58</f>
        <v>722</v>
      </c>
      <c r="AR58" s="91" t="n">
        <f aca="false">('Income Statement'!AR39)*$H$58*$J$58</f>
        <v>729</v>
      </c>
      <c r="AS58" s="91" t="n">
        <f aca="false">('Income Statement'!AS39)*$H$58*$J$58</f>
        <v>738</v>
      </c>
      <c r="AT58" s="91" t="n">
        <f aca="false">('Income Statement'!AT39)*$H$58*$J$58</f>
        <v>749</v>
      </c>
      <c r="AU58" s="91" t="n">
        <f aca="false">('Income Statement'!AU39)*$H$58*$J$58</f>
        <v>735</v>
      </c>
      <c r="AV58" s="91" t="n">
        <f aca="false">('Income Statement'!AV39)*$H$58*$J$58</f>
        <v>754</v>
      </c>
      <c r="AW58" s="91" t="n">
        <f aca="false">('Income Statement'!AW39)*$H$58*$J$58</f>
        <v>774</v>
      </c>
      <c r="AX58" s="91" t="n">
        <f aca="false">('Income Statement'!AX39)*$H$58*$J$58</f>
        <v>785</v>
      </c>
      <c r="AY58" s="91" t="n">
        <f aca="false">('Income Statement'!AY39)*$H$58*$J$58</f>
        <v>786</v>
      </c>
      <c r="AZ58" s="91" t="n">
        <f aca="false">('Income Statement'!AZ39)*$H$58*$J$58</f>
        <v>775</v>
      </c>
      <c r="BA58" s="91" t="n">
        <f aca="false">('Income Statement'!BA39)*$H$58*$J$58</f>
        <v>793</v>
      </c>
      <c r="BB58" s="91" t="n">
        <f aca="false">('Income Statement'!BB39)*$H$58*$J$58</f>
        <v>612.512</v>
      </c>
      <c r="BC58" s="91" t="n">
        <f aca="false">('Income Statement'!BC39)*$H$58*$J$58</f>
        <v>614.797</v>
      </c>
      <c r="BD58" s="91" t="n">
        <f aca="false">('Income Statement'!BD39)*$H$58*$J$58</f>
        <v>619.748</v>
      </c>
      <c r="BE58" s="91" t="n">
        <f aca="false">('Income Statement'!BE39)*$H$58*$J$58</f>
        <v>624.148</v>
      </c>
      <c r="BF58" s="59" t="n">
        <f aca="false">('Income Statement'!BF39)*$H$58*$J$58</f>
        <v>664.31</v>
      </c>
      <c r="BG58" s="59" t="n">
        <f aca="false">('Income Statement'!BG39)*$H$58*$J$58</f>
        <v>672.231</v>
      </c>
      <c r="BH58" s="59" t="n">
        <f aca="false">('Income Statement'!BH39)*$H$58*$J$58</f>
        <v>659.16</v>
      </c>
      <c r="BI58" s="59" t="n">
        <f aca="false">('Income Statement'!BI39)*$H$58*$J$58</f>
        <v>661.647</v>
      </c>
      <c r="BJ58" s="59" t="n">
        <f aca="false">('Income Statement'!BJ39)*$H$58*$J$58</f>
        <v>686.799</v>
      </c>
      <c r="BK58" s="59" t="n">
        <f aca="false">('Income Statement'!BK39)*$H$58*$J$58</f>
        <v>691.714</v>
      </c>
      <c r="BL58" s="59" t="n">
        <f aca="false">('Income Statement'!BL39)*$H$58*$J$58</f>
        <v>696.257</v>
      </c>
      <c r="BM58" s="59" t="n">
        <f aca="false">('Income Statement'!BM39)*$H$58*$J$58</f>
        <v>700</v>
      </c>
      <c r="BN58" s="59" t="n">
        <f aca="false">('Income Statement'!BN39)*$H$58*$J$58</f>
        <v>722</v>
      </c>
      <c r="BO58" s="59" t="n">
        <f aca="false">('Income Statement'!BO39)*$H$58*$J$58</f>
        <v>726</v>
      </c>
      <c r="BP58" s="59" t="n">
        <f aca="false">('Income Statement'!BP39)*$H$58*$J$58</f>
        <v>730</v>
      </c>
      <c r="BQ58" s="59" t="n">
        <f aca="false">('Income Statement'!BQ39)*$H$58*$J$58</f>
        <v>735</v>
      </c>
      <c r="BR58" s="59" t="n">
        <f aca="false">('Income Statement'!BR39)*$H$58*$J$58</f>
        <v>754</v>
      </c>
      <c r="BS58" s="59" t="n">
        <f aca="false">('Income Statement'!BS39)*$H$58*$J$58</f>
        <v>763</v>
      </c>
      <c r="BT58" s="59" t="n">
        <f aca="false">('Income Statement'!BT39)*$H$58*$J$58</f>
        <v>772</v>
      </c>
      <c r="BU58" s="59" t="n">
        <f aca="false">('Income Statement'!BU39)*$H$58*$J$58</f>
        <v>775</v>
      </c>
      <c r="BV58" s="59" t="n">
        <f aca="false">('Income Statement'!BV39)*$H$58*$J$58</f>
        <v>793</v>
      </c>
      <c r="BW58" s="91" t="n">
        <f aca="false">('Income Statement'!BW39)*$H$58*$J$58</f>
        <v>0</v>
      </c>
      <c r="BX58" s="91" t="n">
        <f aca="false">('Income Statement'!BX39)*$H$58*$J$58</f>
        <v>0</v>
      </c>
      <c r="BY58" s="58"/>
      <c r="BZ58" s="58"/>
      <c r="CA58" s="58"/>
      <c r="CB58" s="92"/>
      <c r="CC58" s="92"/>
      <c r="CD58" s="92"/>
      <c r="CE58" s="92"/>
      <c r="CF58" s="92"/>
    </row>
    <row r="59" customFormat="false" ht="15" hidden="false" customHeight="true" outlineLevel="0" collapsed="false">
      <c r="B59" s="24" t="n">
        <v>2</v>
      </c>
      <c r="C59" s="24"/>
      <c r="D59" s="24"/>
      <c r="E59" s="24" t="n">
        <v>1</v>
      </c>
      <c r="F59" s="24"/>
      <c r="G59" s="24"/>
      <c r="H59" s="24"/>
      <c r="I59" s="24"/>
      <c r="J59" s="24" t="n">
        <v>1</v>
      </c>
      <c r="K59" s="24"/>
      <c r="L59" s="24" t="n">
        <v>165</v>
      </c>
      <c r="M59" s="24"/>
      <c r="N59" s="24" t="s">
        <v>2512</v>
      </c>
      <c r="O59" s="24" t="s">
        <v>2513</v>
      </c>
      <c r="P59" s="24"/>
      <c r="Q59" s="24"/>
      <c r="R59" s="24" t="n">
        <v>2</v>
      </c>
      <c r="S59" s="24"/>
      <c r="T59" s="24"/>
      <c r="U59" s="24"/>
      <c r="V59" s="24" t="s">
        <v>1215</v>
      </c>
      <c r="W59" s="24" t="s">
        <v>781</v>
      </c>
      <c r="X59" s="24" t="s">
        <v>162</v>
      </c>
      <c r="Y59" s="24" t="s">
        <v>2370</v>
      </c>
      <c r="Z59" s="24" t="s">
        <v>1216</v>
      </c>
      <c r="AA59" s="24" t="s">
        <v>2514</v>
      </c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7"/>
      <c r="BX59" s="97"/>
      <c r="BY59" s="99"/>
      <c r="BZ59" s="99"/>
      <c r="CA59" s="99"/>
      <c r="CB59" s="92"/>
      <c r="CC59" s="92"/>
      <c r="CD59" s="92"/>
      <c r="CE59" s="92"/>
      <c r="CF59" s="92"/>
    </row>
    <row r="60" customFormat="false" ht="15" hidden="false" customHeight="true" outlineLevel="0" collapsed="false">
      <c r="B60" s="38"/>
      <c r="C60" s="38"/>
      <c r="D60" s="38"/>
      <c r="E60" s="38" t="n">
        <v>1</v>
      </c>
      <c r="F60" s="38"/>
      <c r="G60" s="38"/>
      <c r="H60" s="38"/>
      <c r="I60" s="38"/>
      <c r="J60" s="38"/>
      <c r="K60" s="38"/>
      <c r="L60" s="38" t="n">
        <v>1</v>
      </c>
      <c r="M60" s="38"/>
      <c r="N60" s="38" t="s">
        <v>2515</v>
      </c>
      <c r="O60" s="38" t="s">
        <v>2516</v>
      </c>
      <c r="P60" s="38"/>
      <c r="Q60" s="38"/>
      <c r="R60" s="38" t="n">
        <v>1</v>
      </c>
      <c r="S60" s="38"/>
      <c r="T60" s="38"/>
      <c r="U60" s="38"/>
      <c r="V60" s="38" t="s">
        <v>153</v>
      </c>
      <c r="W60" s="38"/>
      <c r="X60" s="38"/>
      <c r="Y60" s="38" t="s">
        <v>2370</v>
      </c>
      <c r="Z60" s="38"/>
      <c r="AA60" s="38" t="s">
        <v>2517</v>
      </c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11"/>
      <c r="BX60" s="11"/>
      <c r="BY60" s="10"/>
      <c r="BZ60" s="10"/>
      <c r="CA60" s="10"/>
      <c r="CB60" s="10"/>
      <c r="CC60" s="10"/>
      <c r="CD60" s="10"/>
      <c r="CE60" s="10"/>
      <c r="CF60" s="10"/>
    </row>
    <row r="61" customFormat="false" ht="15" hidden="false" customHeight="true" outlineLevel="1" collapsed="false">
      <c r="B61" s="38"/>
      <c r="C61" s="38"/>
      <c r="D61" s="38"/>
      <c r="E61" s="38" t="n">
        <v>1</v>
      </c>
      <c r="F61" s="38"/>
      <c r="G61" s="38"/>
      <c r="H61" s="38"/>
      <c r="I61" s="38"/>
      <c r="J61" s="38"/>
      <c r="K61" s="38"/>
      <c r="L61" s="38" t="n">
        <v>2</v>
      </c>
      <c r="M61" s="38"/>
      <c r="N61" s="38" t="s">
        <v>2518</v>
      </c>
      <c r="O61" s="38" t="s">
        <v>2519</v>
      </c>
      <c r="P61" s="38"/>
      <c r="Q61" s="38"/>
      <c r="R61" s="38" t="n">
        <v>1</v>
      </c>
      <c r="S61" s="38"/>
      <c r="T61" s="38"/>
      <c r="U61" s="38"/>
      <c r="V61" s="38" t="s">
        <v>153</v>
      </c>
      <c r="W61" s="38"/>
      <c r="X61" s="38"/>
      <c r="Y61" s="38" t="s">
        <v>2370</v>
      </c>
      <c r="Z61" s="38"/>
      <c r="AA61" s="38" t="s">
        <v>154</v>
      </c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11"/>
      <c r="BX61" s="11"/>
      <c r="BY61" s="10"/>
      <c r="BZ61" s="10"/>
      <c r="CA61" s="10"/>
      <c r="CB61" s="10"/>
      <c r="CC61" s="10"/>
      <c r="CD61" s="10"/>
      <c r="CE61" s="10"/>
      <c r="CF61" s="10"/>
    </row>
    <row r="62" customFormat="false" ht="15" hidden="false" customHeight="true" outlineLevel="1" collapsed="false">
      <c r="B62" s="24" t="n">
        <v>2</v>
      </c>
      <c r="C62" s="24"/>
      <c r="D62" s="24" t="n">
        <v>14</v>
      </c>
      <c r="E62" s="24" t="n">
        <v>1</v>
      </c>
      <c r="F62" s="24"/>
      <c r="G62" s="24"/>
      <c r="H62" s="24" t="n">
        <v>1</v>
      </c>
      <c r="I62" s="24"/>
      <c r="J62" s="24" t="n">
        <v>1</v>
      </c>
      <c r="K62" s="24"/>
      <c r="L62" s="24" t="n">
        <v>64</v>
      </c>
      <c r="M62" s="24"/>
      <c r="N62" s="24" t="s">
        <v>2520</v>
      </c>
      <c r="O62" s="24" t="s">
        <v>2521</v>
      </c>
      <c r="P62" s="24"/>
      <c r="Q62" s="24"/>
      <c r="R62" s="24" t="n">
        <v>1</v>
      </c>
      <c r="S62" s="24"/>
      <c r="T62" s="24"/>
      <c r="U62" s="24"/>
      <c r="V62" s="24" t="s">
        <v>160</v>
      </c>
      <c r="W62" s="24" t="s">
        <v>161</v>
      </c>
      <c r="X62" s="24" t="s">
        <v>162</v>
      </c>
      <c r="Y62" s="24" t="s">
        <v>2370</v>
      </c>
      <c r="Z62" s="24" t="s">
        <v>163</v>
      </c>
      <c r="AA62" s="24" t="s">
        <v>2522</v>
      </c>
      <c r="AB62" s="91" t="n">
        <f aca="false">('Balance Sheet'!AB13)*$H$62*$J$62</f>
        <v>827.891</v>
      </c>
      <c r="AC62" s="91" t="n">
        <f aca="false">('Balance Sheet'!AC13)*$H$62*$J$62</f>
        <v>774.725</v>
      </c>
      <c r="AD62" s="91" t="n">
        <f aca="false">('Balance Sheet'!AD13)*$H$62*$J$62</f>
        <v>846.325</v>
      </c>
      <c r="AE62" s="91" t="n">
        <f aca="false">('Balance Sheet'!AE13)*$H$62*$J$62</f>
        <v>908.117</v>
      </c>
      <c r="AF62" s="91" t="n">
        <f aca="false">('Balance Sheet'!AF13)*$H$62*$J$62</f>
        <v>908.117</v>
      </c>
      <c r="AG62" s="91" t="n">
        <f aca="false">('Balance Sheet'!AG13)*$H$62*$J$62</f>
        <v>941.956</v>
      </c>
      <c r="AH62" s="91" t="n">
        <f aca="false">('Balance Sheet'!AH13)*$H$62*$J$62</f>
        <v>1089.351</v>
      </c>
      <c r="AI62" s="91" t="n">
        <f aca="false">('Balance Sheet'!AI13)*$H$62*$J$62</f>
        <v>1223.318</v>
      </c>
      <c r="AJ62" s="91" t="n">
        <f aca="false">('Balance Sheet'!AJ13)*$H$62*$J$62</f>
        <v>1158.363</v>
      </c>
      <c r="AK62" s="91" t="n">
        <f aca="false">('Balance Sheet'!AK13)*$H$62*$J$62</f>
        <v>1158.363</v>
      </c>
      <c r="AL62" s="91" t="n">
        <f aca="false">('Balance Sheet'!AL13)*$H$62*$J$62</f>
        <v>1799.083</v>
      </c>
      <c r="AM62" s="91" t="n">
        <f aca="false">('Balance Sheet'!AM13)*$H$62*$J$62</f>
        <v>1115.226</v>
      </c>
      <c r="AN62" s="91" t="n">
        <f aca="false">('Balance Sheet'!AN13)*$H$62*$J$62</f>
        <v>1145.736</v>
      </c>
      <c r="AO62" s="91" t="n">
        <f aca="false">('Balance Sheet'!AO13)*$H$62*$J$62</f>
        <v>1606.549</v>
      </c>
      <c r="AP62" s="91" t="n">
        <f aca="false">('Balance Sheet'!AP13)*$H$62*$J$62</f>
        <v>1606.549</v>
      </c>
      <c r="AQ62" s="91" t="n">
        <f aca="false">('Balance Sheet'!AQ13)*$H$62*$J$62</f>
        <v>2024.904</v>
      </c>
      <c r="AR62" s="91" t="n">
        <f aca="false">('Balance Sheet'!AR13)*$H$62*$J$62</f>
        <v>1949.11</v>
      </c>
      <c r="AS62" s="91" t="n">
        <f aca="false">('Balance Sheet'!AS13)*$H$62*$J$62</f>
        <v>2071.837</v>
      </c>
      <c r="AT62" s="91" t="n">
        <f aca="false">('Balance Sheet'!AT13)*$H$62*$J$62</f>
        <v>2543</v>
      </c>
      <c r="AU62" s="91" t="n">
        <f aca="false">('Balance Sheet'!AU13)*$H$62*$J$62</f>
        <v>2543</v>
      </c>
      <c r="AV62" s="91" t="n">
        <f aca="false">('Balance Sheet'!AV13)*$H$62*$J$62</f>
        <v>5922</v>
      </c>
      <c r="AW62" s="91" t="n">
        <f aca="false">('Balance Sheet'!AW13)*$H$62*$J$62</f>
        <v>2319</v>
      </c>
      <c r="AX62" s="91" t="n">
        <f aca="false">('Balance Sheet'!AX13)*$H$62*$J$62</f>
        <v>2105</v>
      </c>
      <c r="AY62" s="91" t="n">
        <f aca="false">('Balance Sheet'!AY13)*$H$62*$J$62</f>
        <v>2669</v>
      </c>
      <c r="AZ62" s="91" t="n">
        <f aca="false">('Balance Sheet'!AZ13)*$H$62*$J$62</f>
        <v>2669</v>
      </c>
      <c r="BA62" s="91" t="n">
        <f aca="false">('Balance Sheet'!BA13)*$H$62*$J$62</f>
        <v>4110</v>
      </c>
      <c r="BB62" s="91" t="n">
        <f aca="false">('Balance Sheet'!BB13)*$H$62*$J$62</f>
        <v>0</v>
      </c>
      <c r="BC62" s="91" t="n">
        <f aca="false">('Balance Sheet'!BC13)*$H$62*$J$62</f>
        <v>0</v>
      </c>
      <c r="BD62" s="91" t="n">
        <f aca="false">('Balance Sheet'!BD13)*$H$62*$J$62</f>
        <v>0</v>
      </c>
      <c r="BE62" s="91" t="n">
        <f aca="false">('Balance Sheet'!BE13)*$H$62*$J$62</f>
        <v>0</v>
      </c>
      <c r="BF62" s="91" t="n">
        <f aca="false">('Balance Sheet'!BF13)*$H$62*$J$62</f>
        <v>0</v>
      </c>
      <c r="BG62" s="59" t="n">
        <f aca="false">('Balance Sheet'!BG13)*$H$62*$J$62</f>
        <v>0</v>
      </c>
      <c r="BH62" s="59" t="n">
        <f aca="false">('Balance Sheet'!BH13)*$H$62*$J$62</f>
        <v>0</v>
      </c>
      <c r="BI62" s="59" t="n">
        <f aca="false">('Balance Sheet'!BI13)*$H$62*$J$62</f>
        <v>0</v>
      </c>
      <c r="BJ62" s="59" t="n">
        <f aca="false">('Balance Sheet'!BJ13)*$H$62*$J$62</f>
        <v>0</v>
      </c>
      <c r="BK62" s="59" t="n">
        <f aca="false">('Balance Sheet'!BK13)*$H$62*$J$62</f>
        <v>0</v>
      </c>
      <c r="BL62" s="59" t="n">
        <f aca="false">('Balance Sheet'!BL13)*$H$62*$J$62</f>
        <v>0</v>
      </c>
      <c r="BM62" s="59" t="n">
        <f aca="false">('Balance Sheet'!BM13)*$H$62*$J$62</f>
        <v>0</v>
      </c>
      <c r="BN62" s="59" t="n">
        <f aca="false">('Balance Sheet'!BN13)*$H$62*$J$62</f>
        <v>0</v>
      </c>
      <c r="BO62" s="59" t="n">
        <f aca="false">('Balance Sheet'!BO13)*$H$62*$J$62</f>
        <v>0</v>
      </c>
      <c r="BP62" s="59" t="n">
        <f aca="false">('Balance Sheet'!BP13)*$H$62*$J$62</f>
        <v>0</v>
      </c>
      <c r="BQ62" s="59" t="n">
        <f aca="false">('Balance Sheet'!BQ13)*$H$62*$J$62</f>
        <v>0</v>
      </c>
      <c r="BR62" s="59" t="n">
        <f aca="false">('Balance Sheet'!BR13)*$H$62*$J$62</f>
        <v>0</v>
      </c>
      <c r="BS62" s="59" t="n">
        <f aca="false">('Balance Sheet'!BS13)*$H$62*$J$62</f>
        <v>0</v>
      </c>
      <c r="BT62" s="59" t="n">
        <f aca="false">('Balance Sheet'!BT13)*$H$62*$J$62</f>
        <v>0</v>
      </c>
      <c r="BU62" s="59" t="n">
        <f aca="false">('Balance Sheet'!BU13)*$H$62*$J$62</f>
        <v>0</v>
      </c>
      <c r="BV62" s="59" t="n">
        <f aca="false">('Balance Sheet'!BV13)*$H$62*$J$62</f>
        <v>0</v>
      </c>
      <c r="BW62" s="91" t="n">
        <f aca="false">('Balance Sheet'!BW13)*$H$62*$J$62</f>
        <v>0</v>
      </c>
      <c r="BX62" s="91" t="n">
        <f aca="false">('Balance Sheet'!BX13)*$H$62*$J$62</f>
        <v>0</v>
      </c>
      <c r="BY62" s="58"/>
      <c r="BZ62" s="58"/>
      <c r="CA62" s="58"/>
      <c r="CB62" s="92"/>
      <c r="CC62" s="92"/>
      <c r="CD62" s="92"/>
      <c r="CE62" s="92"/>
      <c r="CF62" s="92"/>
    </row>
    <row r="63" customFormat="false" ht="15" hidden="false" customHeight="true" outlineLevel="1" collapsed="false">
      <c r="B63" s="24"/>
      <c r="C63" s="24"/>
      <c r="D63" s="24" t="n">
        <v>14</v>
      </c>
      <c r="E63" s="24" t="n">
        <v>1</v>
      </c>
      <c r="F63" s="24"/>
      <c r="G63" s="24"/>
      <c r="H63" s="24" t="n">
        <v>1</v>
      </c>
      <c r="I63" s="24"/>
      <c r="J63" s="24" t="n">
        <v>1</v>
      </c>
      <c r="K63" s="24"/>
      <c r="L63" s="24" t="n">
        <v>65</v>
      </c>
      <c r="M63" s="24"/>
      <c r="N63" s="24" t="s">
        <v>2523</v>
      </c>
      <c r="O63" s="24" t="s">
        <v>2524</v>
      </c>
      <c r="P63" s="24"/>
      <c r="Q63" s="24"/>
      <c r="R63" s="24" t="n">
        <v>1</v>
      </c>
      <c r="S63" s="24"/>
      <c r="T63" s="24"/>
      <c r="U63" s="24"/>
      <c r="V63" s="24" t="s">
        <v>160</v>
      </c>
      <c r="W63" s="24" t="s">
        <v>161</v>
      </c>
      <c r="X63" s="24" t="s">
        <v>162</v>
      </c>
      <c r="Y63" s="24" t="s">
        <v>2370</v>
      </c>
      <c r="Z63" s="24" t="s">
        <v>163</v>
      </c>
      <c r="AA63" s="24" t="s">
        <v>2525</v>
      </c>
      <c r="AB63" s="91" t="n">
        <f aca="false">('Balance Sheet'!AB19)*$H$63*$J$63</f>
        <v>0</v>
      </c>
      <c r="AC63" s="91" t="n">
        <f aca="false">('Balance Sheet'!AC19)*$H$63*$J$63</f>
        <v>0</v>
      </c>
      <c r="AD63" s="91" t="n">
        <f aca="false">('Balance Sheet'!AD19)*$H$63*$J$63</f>
        <v>114.935</v>
      </c>
      <c r="AE63" s="91" t="n">
        <f aca="false">('Balance Sheet'!AE19)*$H$63*$J$63</f>
        <v>0</v>
      </c>
      <c r="AF63" s="91" t="n">
        <f aca="false">('Balance Sheet'!AF19)*$H$63*$J$63</f>
        <v>0</v>
      </c>
      <c r="AG63" s="91" t="n">
        <f aca="false">('Balance Sheet'!AG19)*$H$63*$J$63</f>
        <v>0</v>
      </c>
      <c r="AH63" s="91" t="n">
        <f aca="false">('Balance Sheet'!AH19)*$H$63*$J$63</f>
        <v>0</v>
      </c>
      <c r="AI63" s="91" t="n">
        <f aca="false">('Balance Sheet'!AI19)*$H$63*$J$63</f>
        <v>0</v>
      </c>
      <c r="AJ63" s="91" t="n">
        <f aca="false">('Balance Sheet'!AJ19)*$H$63*$J$63</f>
        <v>0</v>
      </c>
      <c r="AK63" s="91" t="n">
        <f aca="false">('Balance Sheet'!AK19)*$H$63*$J$63</f>
        <v>0</v>
      </c>
      <c r="AL63" s="91" t="n">
        <f aca="false">('Balance Sheet'!AL19)*$H$63*$J$63</f>
        <v>0</v>
      </c>
      <c r="AM63" s="91" t="n">
        <f aca="false">('Balance Sheet'!AM19)*$H$63*$J$63</f>
        <v>0</v>
      </c>
      <c r="AN63" s="91" t="n">
        <f aca="false">('Balance Sheet'!AN19)*$H$63*$J$63</f>
        <v>0</v>
      </c>
      <c r="AO63" s="91" t="n">
        <f aca="false">('Balance Sheet'!AO19)*$H$63*$J$63</f>
        <v>0</v>
      </c>
      <c r="AP63" s="91" t="n">
        <f aca="false">('Balance Sheet'!AP19)*$H$63*$J$63</f>
        <v>0</v>
      </c>
      <c r="AQ63" s="91" t="n">
        <f aca="false">('Balance Sheet'!AQ19)*$H$63*$J$63</f>
        <v>0</v>
      </c>
      <c r="AR63" s="91" t="n">
        <f aca="false">('Balance Sheet'!AR19)*$H$63*$J$63</f>
        <v>0</v>
      </c>
      <c r="AS63" s="91" t="n">
        <f aca="false">('Balance Sheet'!AS19)*$H$63*$J$63</f>
        <v>0</v>
      </c>
      <c r="AT63" s="91" t="n">
        <f aca="false">('Balance Sheet'!AT19)*$H$63*$J$63</f>
        <v>0</v>
      </c>
      <c r="AU63" s="91" t="n">
        <f aca="false">('Balance Sheet'!AU19)*$H$63*$J$63</f>
        <v>0</v>
      </c>
      <c r="AV63" s="91" t="n">
        <f aca="false">('Balance Sheet'!AV19)*$H$63*$J$63</f>
        <v>0</v>
      </c>
      <c r="AW63" s="91" t="n">
        <f aca="false">('Balance Sheet'!AW19)*$H$63*$J$63</f>
        <v>0</v>
      </c>
      <c r="AX63" s="91" t="n">
        <f aca="false">('Balance Sheet'!AX19)*$H$63*$J$63</f>
        <v>0</v>
      </c>
      <c r="AY63" s="91" t="n">
        <f aca="false">('Balance Sheet'!AY19)*$H$63*$J$63</f>
        <v>0</v>
      </c>
      <c r="AZ63" s="91" t="n">
        <f aca="false">('Balance Sheet'!AZ19)*$H$63*$J$63</f>
        <v>0</v>
      </c>
      <c r="BA63" s="91" t="n">
        <f aca="false">('Balance Sheet'!BA19)*$H$63*$J$63</f>
        <v>0</v>
      </c>
      <c r="BB63" s="91" t="n">
        <f aca="false">('Balance Sheet'!BB19)*$H$63*$J$63</f>
        <v>0</v>
      </c>
      <c r="BC63" s="91" t="n">
        <f aca="false">('Balance Sheet'!BC19)*$H$63*$J$63</f>
        <v>0</v>
      </c>
      <c r="BD63" s="91" t="n">
        <f aca="false">('Balance Sheet'!BD19)*$H$63*$J$63</f>
        <v>0</v>
      </c>
      <c r="BE63" s="91" t="n">
        <f aca="false">('Balance Sheet'!BE19)*$H$63*$J$63</f>
        <v>0</v>
      </c>
      <c r="BF63" s="91" t="n">
        <f aca="false">('Balance Sheet'!BF19)*$H$63*$J$63</f>
        <v>0</v>
      </c>
      <c r="BG63" s="59" t="n">
        <f aca="false">('Balance Sheet'!BG19)*$H$63*$J$63</f>
        <v>0</v>
      </c>
      <c r="BH63" s="59" t="n">
        <f aca="false">('Balance Sheet'!BH19)*$H$63*$J$63</f>
        <v>0</v>
      </c>
      <c r="BI63" s="59" t="n">
        <f aca="false">('Balance Sheet'!BI19)*$H$63*$J$63</f>
        <v>0</v>
      </c>
      <c r="BJ63" s="59" t="n">
        <f aca="false">('Balance Sheet'!BJ19)*$H$63*$J$63</f>
        <v>0</v>
      </c>
      <c r="BK63" s="59" t="n">
        <f aca="false">('Balance Sheet'!BK19)*$H$63*$J$63</f>
        <v>0</v>
      </c>
      <c r="BL63" s="59" t="n">
        <f aca="false">('Balance Sheet'!BL19)*$H$63*$J$63</f>
        <v>0</v>
      </c>
      <c r="BM63" s="59" t="n">
        <f aca="false">('Balance Sheet'!BM19)*$H$63*$J$63</f>
        <v>0</v>
      </c>
      <c r="BN63" s="59" t="n">
        <f aca="false">('Balance Sheet'!BN19)*$H$63*$J$63</f>
        <v>0</v>
      </c>
      <c r="BO63" s="59" t="n">
        <f aca="false">('Balance Sheet'!BO19)*$H$63*$J$63</f>
        <v>0</v>
      </c>
      <c r="BP63" s="59" t="n">
        <f aca="false">('Balance Sheet'!BP19)*$H$63*$J$63</f>
        <v>0</v>
      </c>
      <c r="BQ63" s="59" t="n">
        <f aca="false">('Balance Sheet'!BQ19)*$H$63*$J$63</f>
        <v>0</v>
      </c>
      <c r="BR63" s="59" t="n">
        <f aca="false">('Balance Sheet'!BR19)*$H$63*$J$63</f>
        <v>0</v>
      </c>
      <c r="BS63" s="59" t="n">
        <f aca="false">('Balance Sheet'!BS19)*$H$63*$J$63</f>
        <v>0</v>
      </c>
      <c r="BT63" s="59" t="n">
        <f aca="false">('Balance Sheet'!BT19)*$H$63*$J$63</f>
        <v>0</v>
      </c>
      <c r="BU63" s="59" t="n">
        <f aca="false">('Balance Sheet'!BU19)*$H$63*$J$63</f>
        <v>0</v>
      </c>
      <c r="BV63" s="59" t="n">
        <f aca="false">('Balance Sheet'!BV19)*$H$63*$J$63</f>
        <v>0</v>
      </c>
      <c r="BW63" s="91" t="n">
        <f aca="false">('Balance Sheet'!BW19)*$H$63*$J$63</f>
        <v>0</v>
      </c>
      <c r="BX63" s="91" t="n">
        <f aca="false">('Balance Sheet'!BX19)*$H$63*$J$63</f>
        <v>0</v>
      </c>
      <c r="BY63" s="58"/>
      <c r="BZ63" s="58"/>
      <c r="CA63" s="58"/>
      <c r="CB63" s="92"/>
      <c r="CC63" s="92"/>
      <c r="CD63" s="92"/>
      <c r="CE63" s="92"/>
      <c r="CF63" s="92"/>
    </row>
    <row r="64" customFormat="false" ht="15" hidden="false" customHeight="true" outlineLevel="1" collapsed="false">
      <c r="B64" s="24"/>
      <c r="C64" s="24"/>
      <c r="D64" s="24" t="n">
        <v>14</v>
      </c>
      <c r="E64" s="24" t="n">
        <v>1</v>
      </c>
      <c r="F64" s="24"/>
      <c r="G64" s="24"/>
      <c r="H64" s="24" t="n">
        <v>0.001</v>
      </c>
      <c r="I64" s="24"/>
      <c r="J64" s="24" t="n">
        <v>1</v>
      </c>
      <c r="K64" s="24"/>
      <c r="L64" s="24" t="n">
        <v>66</v>
      </c>
      <c r="M64" s="24"/>
      <c r="N64" s="24" t="s">
        <v>2526</v>
      </c>
      <c r="O64" s="24" t="s">
        <v>2527</v>
      </c>
      <c r="P64" s="24"/>
      <c r="Q64" s="24"/>
      <c r="R64" s="24" t="n">
        <v>1</v>
      </c>
      <c r="S64" s="24"/>
      <c r="T64" s="24"/>
      <c r="U64" s="24"/>
      <c r="V64" s="24" t="s">
        <v>160</v>
      </c>
      <c r="W64" s="24" t="s">
        <v>161</v>
      </c>
      <c r="X64" s="24" t="s">
        <v>162</v>
      </c>
      <c r="Y64" s="24" t="s">
        <v>2370</v>
      </c>
      <c r="Z64" s="24" t="s">
        <v>163</v>
      </c>
      <c r="AA64" s="24" t="s">
        <v>2528</v>
      </c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91"/>
      <c r="BX64" s="91"/>
      <c r="BY64" s="58"/>
      <c r="BZ64" s="58"/>
      <c r="CA64" s="58"/>
      <c r="CB64" s="92"/>
      <c r="CC64" s="92"/>
      <c r="CD64" s="92"/>
      <c r="CE64" s="92"/>
      <c r="CF64" s="92"/>
    </row>
    <row r="65" customFormat="false" ht="15" hidden="false" customHeight="true" outlineLevel="1" collapsed="false">
      <c r="B65" s="24"/>
      <c r="C65" s="24"/>
      <c r="D65" s="24" t="n">
        <v>7</v>
      </c>
      <c r="E65" s="24" t="n">
        <v>1</v>
      </c>
      <c r="F65" s="24"/>
      <c r="G65" s="24"/>
      <c r="H65" s="24"/>
      <c r="I65" s="24"/>
      <c r="J65" s="24" t="n">
        <v>1</v>
      </c>
      <c r="K65" s="24"/>
      <c r="L65" s="24" t="n">
        <v>14</v>
      </c>
      <c r="M65" s="24"/>
      <c r="N65" s="24" t="s">
        <v>2529</v>
      </c>
      <c r="O65" s="24" t="s">
        <v>2530</v>
      </c>
      <c r="P65" s="24"/>
      <c r="Q65" s="24"/>
      <c r="R65" s="24" t="n">
        <v>1</v>
      </c>
      <c r="S65" s="24"/>
      <c r="T65" s="24"/>
      <c r="U65" s="24"/>
      <c r="V65" s="24" t="s">
        <v>160</v>
      </c>
      <c r="W65" s="24" t="s">
        <v>161</v>
      </c>
      <c r="X65" s="24" t="s">
        <v>162</v>
      </c>
      <c r="Y65" s="24" t="s">
        <v>2370</v>
      </c>
      <c r="Z65" s="24" t="s">
        <v>163</v>
      </c>
      <c r="AA65" s="24" t="s">
        <v>2531</v>
      </c>
      <c r="AB65" s="91" t="n">
        <f aca="false">AB62+AB63+AB64</f>
        <v>827.891</v>
      </c>
      <c r="AC65" s="91" t="n">
        <f aca="false">AC62+AC63+AC64</f>
        <v>774.725</v>
      </c>
      <c r="AD65" s="91" t="n">
        <f aca="false">AD62+AD63+AD64</f>
        <v>961.26</v>
      </c>
      <c r="AE65" s="91" t="n">
        <f aca="false">AE62+AE63+AE64</f>
        <v>908.117</v>
      </c>
      <c r="AF65" s="91" t="n">
        <f aca="false">AF62+AF63+AF64</f>
        <v>908.117</v>
      </c>
      <c r="AG65" s="91" t="n">
        <f aca="false">AG62+AG63+AG64</f>
        <v>941.956</v>
      </c>
      <c r="AH65" s="91" t="n">
        <f aca="false">AH62+AH63+AH64</f>
        <v>1089.351</v>
      </c>
      <c r="AI65" s="91" t="n">
        <f aca="false">AI62+AI63+AI64</f>
        <v>1223.318</v>
      </c>
      <c r="AJ65" s="91" t="n">
        <f aca="false">AJ62+AJ63+AJ64</f>
        <v>1158.363</v>
      </c>
      <c r="AK65" s="91" t="n">
        <f aca="false">AK62+AK63+AK64</f>
        <v>1158.363</v>
      </c>
      <c r="AL65" s="91" t="n">
        <f aca="false">AL62+AL63+AL64</f>
        <v>1799.083</v>
      </c>
      <c r="AM65" s="91" t="n">
        <f aca="false">AM62+AM63+AM64</f>
        <v>1115.226</v>
      </c>
      <c r="AN65" s="91" t="n">
        <f aca="false">AN62+AN63+AN64</f>
        <v>1145.736</v>
      </c>
      <c r="AO65" s="91" t="n">
        <f aca="false">AO62+AO63+AO64</f>
        <v>1606.549</v>
      </c>
      <c r="AP65" s="91" t="n">
        <f aca="false">AP62+AP63+AP64</f>
        <v>1606.549</v>
      </c>
      <c r="AQ65" s="91" t="n">
        <f aca="false">AQ62+AQ63+AQ64</f>
        <v>2024.904</v>
      </c>
      <c r="AR65" s="91" t="n">
        <f aca="false">AR62+AR63+AR64</f>
        <v>1949.11</v>
      </c>
      <c r="AS65" s="91" t="n">
        <f aca="false">AS62+AS63+AS64</f>
        <v>2071.837</v>
      </c>
      <c r="AT65" s="91" t="n">
        <f aca="false">AT62+AT63+AT64</f>
        <v>2543</v>
      </c>
      <c r="AU65" s="91" t="n">
        <f aca="false">AU62+AU63+AU64</f>
        <v>2543</v>
      </c>
      <c r="AV65" s="91" t="n">
        <f aca="false">AV62+AV63+AV64</f>
        <v>5922</v>
      </c>
      <c r="AW65" s="91" t="n">
        <f aca="false">AW62+AW63+AW64</f>
        <v>2319</v>
      </c>
      <c r="AX65" s="91" t="n">
        <f aca="false">AX62+AX63+AX64</f>
        <v>2105</v>
      </c>
      <c r="AY65" s="91" t="n">
        <f aca="false">AY62+AY63+AY64</f>
        <v>2669</v>
      </c>
      <c r="AZ65" s="91" t="n">
        <f aca="false">AZ62+AZ63+AZ64</f>
        <v>2669</v>
      </c>
      <c r="BA65" s="91" t="n">
        <f aca="false">BA62+BA63+BA64</f>
        <v>4110</v>
      </c>
      <c r="BB65" s="91" t="n">
        <f aca="false">BB62+BB63+BB64</f>
        <v>0</v>
      </c>
      <c r="BC65" s="91" t="n">
        <f aca="false">BC62+BC63+BC64</f>
        <v>0</v>
      </c>
      <c r="BD65" s="91" t="n">
        <f aca="false">BD62+BD63+BD64</f>
        <v>0</v>
      </c>
      <c r="BE65" s="91" t="n">
        <f aca="false">BE62+BE63+BE64</f>
        <v>0</v>
      </c>
      <c r="BF65" s="59" t="n">
        <f aca="false">BF62+BF63+BF64</f>
        <v>0</v>
      </c>
      <c r="BG65" s="59" t="n">
        <f aca="false">BG62+BG63+BG64</f>
        <v>0</v>
      </c>
      <c r="BH65" s="59" t="n">
        <f aca="false">BH62+BH63+BH64</f>
        <v>0</v>
      </c>
      <c r="BI65" s="59" t="n">
        <f aca="false">BI62+BI63+BI64</f>
        <v>0</v>
      </c>
      <c r="BJ65" s="59" t="n">
        <f aca="false">BJ62+BJ63+BJ64</f>
        <v>0</v>
      </c>
      <c r="BK65" s="59" t="n">
        <f aca="false">BK62+BK63+BK64</f>
        <v>0</v>
      </c>
      <c r="BL65" s="59" t="n">
        <f aca="false">BL62+BL63+BL64</f>
        <v>0</v>
      </c>
      <c r="BM65" s="59" t="n">
        <f aca="false">BM62+BM63+BM64</f>
        <v>0</v>
      </c>
      <c r="BN65" s="59" t="n">
        <f aca="false">BN62+BN63+BN64</f>
        <v>0</v>
      </c>
      <c r="BO65" s="59" t="n">
        <f aca="false">BO62+BO63+BO64</f>
        <v>0</v>
      </c>
      <c r="BP65" s="59" t="n">
        <f aca="false">BP62+BP63+BP64</f>
        <v>0</v>
      </c>
      <c r="BQ65" s="59" t="n">
        <f aca="false">BQ62+BQ63+BQ64</f>
        <v>0</v>
      </c>
      <c r="BR65" s="59" t="n">
        <f aca="false">BR62+BR63+BR64</f>
        <v>0</v>
      </c>
      <c r="BS65" s="59" t="n">
        <f aca="false">BS62+BS63+BS64</f>
        <v>0</v>
      </c>
      <c r="BT65" s="59" t="n">
        <f aca="false">BT62+BT63+BT64</f>
        <v>0</v>
      </c>
      <c r="BU65" s="59" t="n">
        <f aca="false">BU62+BU63+BU64</f>
        <v>0</v>
      </c>
      <c r="BV65" s="59" t="n">
        <f aca="false">BV62+BV63+BV64</f>
        <v>0</v>
      </c>
      <c r="BW65" s="91" t="n">
        <f aca="false">BW62+BW63+BW64</f>
        <v>0</v>
      </c>
      <c r="BX65" s="91" t="n">
        <f aca="false">BX62+BX63+BX64</f>
        <v>0</v>
      </c>
      <c r="BY65" s="58"/>
      <c r="BZ65" s="58"/>
      <c r="CA65" s="58"/>
      <c r="CB65" s="92"/>
      <c r="CC65" s="92"/>
      <c r="CD65" s="92"/>
      <c r="CE65" s="92"/>
      <c r="CF65" s="92"/>
    </row>
    <row r="66" customFormat="false" ht="15" hidden="false" customHeight="true" outlineLevel="1" collapsed="false">
      <c r="B66" s="24"/>
      <c r="C66" s="24"/>
      <c r="D66" s="24" t="n">
        <v>7</v>
      </c>
      <c r="E66" s="24" t="n">
        <v>1</v>
      </c>
      <c r="F66" s="24"/>
      <c r="G66" s="24"/>
      <c r="H66" s="24" t="n">
        <v>1</v>
      </c>
      <c r="I66" s="24"/>
      <c r="J66" s="24" t="n">
        <v>1</v>
      </c>
      <c r="K66" s="24"/>
      <c r="L66" s="24" t="n">
        <v>15</v>
      </c>
      <c r="M66" s="24"/>
      <c r="N66" s="24" t="s">
        <v>2532</v>
      </c>
      <c r="O66" s="24" t="s">
        <v>2533</v>
      </c>
      <c r="P66" s="24"/>
      <c r="Q66" s="24"/>
      <c r="R66" s="24" t="n">
        <v>1</v>
      </c>
      <c r="S66" s="24"/>
      <c r="T66" s="24"/>
      <c r="U66" s="24"/>
      <c r="V66" s="24" t="s">
        <v>160</v>
      </c>
      <c r="W66" s="24" t="s">
        <v>161</v>
      </c>
      <c r="X66" s="24" t="s">
        <v>162</v>
      </c>
      <c r="Y66" s="24" t="s">
        <v>2370</v>
      </c>
      <c r="Z66" s="24" t="s">
        <v>163</v>
      </c>
      <c r="AA66" s="24" t="s">
        <v>2534</v>
      </c>
      <c r="AB66" s="91" t="n">
        <f aca="false">('Balance Sheet'!AB14)*$H$66*$J$66</f>
        <v>51.233</v>
      </c>
      <c r="AC66" s="91" t="n">
        <f aca="false">('Balance Sheet'!AC14)*$H$66*$J$66</f>
        <v>69.85</v>
      </c>
      <c r="AD66" s="91" t="n">
        <f aca="false">('Balance Sheet'!AD14)*$H$66*$J$66</f>
        <v>79.779</v>
      </c>
      <c r="AE66" s="91" t="n">
        <f aca="false">('Balance Sheet'!AE14)*$H$66*$J$66</f>
        <v>87.312</v>
      </c>
      <c r="AF66" s="91" t="n">
        <f aca="false">('Balance Sheet'!AF14)*$H$66*$J$66</f>
        <v>87.312</v>
      </c>
      <c r="AG66" s="91" t="n">
        <f aca="false">('Balance Sheet'!AG14)*$H$66*$J$66</f>
        <v>77.059</v>
      </c>
      <c r="AH66" s="91" t="n">
        <f aca="false">('Balance Sheet'!AH14)*$H$66*$J$66</f>
        <v>81.118</v>
      </c>
      <c r="AI66" s="91" t="n">
        <f aca="false">('Balance Sheet'!AI14)*$H$66*$J$66</f>
        <v>134.687</v>
      </c>
      <c r="AJ66" s="91" t="n">
        <f aca="false">('Balance Sheet'!AJ14)*$H$66*$J$66</f>
        <v>1567.014</v>
      </c>
      <c r="AK66" s="91" t="n">
        <f aca="false">('Balance Sheet'!AK14)*$H$66*$J$66</f>
        <v>1567.014</v>
      </c>
      <c r="AL66" s="91" t="n">
        <f aca="false">('Balance Sheet'!AL14)*$H$66*$J$66</f>
        <v>232.109</v>
      </c>
      <c r="AM66" s="91" t="n">
        <f aca="false">('Balance Sheet'!AM14)*$H$66*$J$66</f>
        <v>59.057</v>
      </c>
      <c r="AN66" s="91" t="n">
        <f aca="false">('Balance Sheet'!AN14)*$H$66*$J$66</f>
        <v>55.071</v>
      </c>
      <c r="AO66" s="91" t="n">
        <f aca="false">('Balance Sheet'!AO14)*$H$66*$J$66</f>
        <v>602.338</v>
      </c>
      <c r="AP66" s="91" t="n">
        <f aca="false">('Balance Sheet'!AP14)*$H$66*$J$66</f>
        <v>602.338</v>
      </c>
      <c r="AQ66" s="91" t="n">
        <f aca="false">('Balance Sheet'!AQ14)*$H$66*$J$66</f>
        <v>1194.646</v>
      </c>
      <c r="AR66" s="91" t="n">
        <f aca="false">('Balance Sheet'!AR14)*$H$66*$J$66</f>
        <v>1552.135</v>
      </c>
      <c r="AS66" s="91" t="n">
        <f aca="false">('Balance Sheet'!AS14)*$H$66*$J$66</f>
        <v>1556.828</v>
      </c>
      <c r="AT66" s="91" t="n">
        <f aca="false">('Balance Sheet'!AT14)*$H$66*$J$66</f>
        <v>1978</v>
      </c>
      <c r="AU66" s="91" t="n">
        <f aca="false">('Balance Sheet'!AU14)*$H$66*$J$66</f>
        <v>1978</v>
      </c>
      <c r="AV66" s="91" t="n">
        <f aca="false">('Balance Sheet'!AV14)*$H$66*$J$66</f>
        <v>1237</v>
      </c>
      <c r="AW66" s="91" t="n">
        <f aca="false">('Balance Sheet'!AW14)*$H$66*$J$66</f>
        <v>1108</v>
      </c>
      <c r="AX66" s="91" t="n">
        <f aca="false">('Balance Sheet'!AX14)*$H$66*$J$66</f>
        <v>1345</v>
      </c>
      <c r="AY66" s="91" t="n">
        <f aca="false">('Balance Sheet'!AY14)*$H$66*$J$66</f>
        <v>1673</v>
      </c>
      <c r="AZ66" s="91" t="n">
        <f aca="false">('Balance Sheet'!AZ14)*$H$66*$J$66</f>
        <v>1673</v>
      </c>
      <c r="BA66" s="91" t="n">
        <f aca="false">('Balance Sheet'!BA14)*$H$66*$J$66</f>
        <v>2269</v>
      </c>
      <c r="BB66" s="91" t="n">
        <f aca="false">('Balance Sheet'!BB14)*$H$66*$J$66</f>
        <v>0</v>
      </c>
      <c r="BC66" s="91" t="n">
        <f aca="false">('Balance Sheet'!BC14)*$H$66*$J$66</f>
        <v>0</v>
      </c>
      <c r="BD66" s="91" t="n">
        <f aca="false">('Balance Sheet'!BD14)*$H$66*$J$66</f>
        <v>0</v>
      </c>
      <c r="BE66" s="91" t="n">
        <f aca="false">('Balance Sheet'!BE14)*$H$66*$J$66</f>
        <v>0</v>
      </c>
      <c r="BF66" s="91" t="n">
        <f aca="false">('Balance Sheet'!BF14)*$H$66*$J$66</f>
        <v>0</v>
      </c>
      <c r="BG66" s="91" t="n">
        <f aca="false">('Balance Sheet'!BG14)*$H$66*$J$66</f>
        <v>0</v>
      </c>
      <c r="BH66" s="59" t="n">
        <f aca="false">('Balance Sheet'!BH14)*$H$66*$J$66</f>
        <v>0</v>
      </c>
      <c r="BI66" s="59" t="n">
        <f aca="false">('Balance Sheet'!BI14)*$H$66*$J$66</f>
        <v>0</v>
      </c>
      <c r="BJ66" s="59" t="n">
        <f aca="false">('Balance Sheet'!BJ14)*$H$66*$J$66</f>
        <v>0</v>
      </c>
      <c r="BK66" s="59" t="n">
        <f aca="false">('Balance Sheet'!BK14)*$H$66*$J$66</f>
        <v>0</v>
      </c>
      <c r="BL66" s="59" t="n">
        <f aca="false">('Balance Sheet'!BL14)*$H$66*$J$66</f>
        <v>0</v>
      </c>
      <c r="BM66" s="59" t="n">
        <f aca="false">('Balance Sheet'!BM14)*$H$66*$J$66</f>
        <v>0</v>
      </c>
      <c r="BN66" s="59" t="n">
        <f aca="false">('Balance Sheet'!BN14)*$H$66*$J$66</f>
        <v>0</v>
      </c>
      <c r="BO66" s="59" t="n">
        <f aca="false">('Balance Sheet'!BO14)*$H$66*$J$66</f>
        <v>0</v>
      </c>
      <c r="BP66" s="59" t="n">
        <f aca="false">('Balance Sheet'!BP14)*$H$66*$J$66</f>
        <v>0</v>
      </c>
      <c r="BQ66" s="59" t="n">
        <f aca="false">('Balance Sheet'!BQ14)*$H$66*$J$66</f>
        <v>0</v>
      </c>
      <c r="BR66" s="59" t="n">
        <f aca="false">('Balance Sheet'!BR14)*$H$66*$J$66</f>
        <v>0</v>
      </c>
      <c r="BS66" s="59" t="n">
        <f aca="false">('Balance Sheet'!BS14)*$H$66*$J$66</f>
        <v>0</v>
      </c>
      <c r="BT66" s="59" t="n">
        <f aca="false">('Balance Sheet'!BT14)*$H$66*$J$66</f>
        <v>0</v>
      </c>
      <c r="BU66" s="59" t="n">
        <f aca="false">('Balance Sheet'!BU14)*$H$66*$J$66</f>
        <v>0</v>
      </c>
      <c r="BV66" s="59" t="n">
        <f aca="false">('Balance Sheet'!BV14)*$H$66*$J$66</f>
        <v>0</v>
      </c>
      <c r="BW66" s="91" t="n">
        <f aca="false">('Balance Sheet'!BW14)*$H$66*$J$66</f>
        <v>0</v>
      </c>
      <c r="BX66" s="91" t="n">
        <f aca="false">('Balance Sheet'!BX14)*$H$66*$J$66</f>
        <v>0</v>
      </c>
      <c r="BY66" s="91" t="n">
        <f aca="false">('Balance Sheet'!BY14)*$H$66*$J$66</f>
        <v>0</v>
      </c>
      <c r="BZ66" s="58"/>
      <c r="CA66" s="58"/>
      <c r="CB66" s="92"/>
      <c r="CC66" s="92"/>
      <c r="CD66" s="92"/>
      <c r="CE66" s="92"/>
      <c r="CF66" s="92"/>
    </row>
    <row r="67" customFormat="false" ht="15" hidden="false" customHeight="true" outlineLevel="1" collapsed="false">
      <c r="B67" s="24"/>
      <c r="C67" s="24"/>
      <c r="D67" s="24" t="n">
        <v>7</v>
      </c>
      <c r="E67" s="24" t="n">
        <v>1</v>
      </c>
      <c r="F67" s="24"/>
      <c r="G67" s="24"/>
      <c r="H67" s="24" t="n">
        <v>1</v>
      </c>
      <c r="I67" s="24"/>
      <c r="J67" s="24" t="n">
        <v>1</v>
      </c>
      <c r="K67" s="24"/>
      <c r="L67" s="24" t="n">
        <v>16</v>
      </c>
      <c r="M67" s="24"/>
      <c r="N67" s="24" t="s">
        <v>2535</v>
      </c>
      <c r="O67" s="24" t="s">
        <v>2536</v>
      </c>
      <c r="P67" s="24"/>
      <c r="Q67" s="24"/>
      <c r="R67" s="24" t="n">
        <v>1</v>
      </c>
      <c r="S67" s="24"/>
      <c r="T67" s="24"/>
      <c r="U67" s="24"/>
      <c r="V67" s="24" t="s">
        <v>160</v>
      </c>
      <c r="W67" s="24" t="s">
        <v>161</v>
      </c>
      <c r="X67" s="24" t="s">
        <v>162</v>
      </c>
      <c r="Y67" s="24" t="s">
        <v>2370</v>
      </c>
      <c r="Z67" s="24" t="s">
        <v>163</v>
      </c>
      <c r="AA67" s="24" t="s">
        <v>2537</v>
      </c>
      <c r="AB67" s="91" t="n">
        <f aca="false">('Balance Sheet'!AB17)*$H$67*$J$67</f>
        <v>313.608</v>
      </c>
      <c r="AC67" s="91" t="n">
        <f aca="false">('Balance Sheet'!AC17)*$H$67*$J$67</f>
        <v>296.361</v>
      </c>
      <c r="AD67" s="91" t="n">
        <f aca="false">('Balance Sheet'!AD17)*$H$67*$J$67</f>
        <v>287.612</v>
      </c>
      <c r="AE67" s="91" t="n">
        <f aca="false">('Balance Sheet'!AE17)*$H$67*$J$67</f>
        <v>245.026</v>
      </c>
      <c r="AF67" s="91" t="n">
        <f aca="false">('Balance Sheet'!AF17)*$H$67*$J$67</f>
        <v>245.026</v>
      </c>
      <c r="AG67" s="91" t="n">
        <f aca="false">('Balance Sheet'!AG17)*$H$67*$J$67</f>
        <v>310.983</v>
      </c>
      <c r="AH67" s="91" t="n">
        <f aca="false">('Balance Sheet'!AH17)*$H$67*$J$67</f>
        <v>330.291</v>
      </c>
      <c r="AI67" s="91" t="n">
        <f aca="false">('Balance Sheet'!AI17)*$H$67*$J$67</f>
        <v>311.909</v>
      </c>
      <c r="AJ67" s="91" t="n">
        <f aca="false">('Balance Sheet'!AJ17)*$H$67*$J$67</f>
        <v>250.594</v>
      </c>
      <c r="AK67" s="91" t="n">
        <f aca="false">('Balance Sheet'!AK17)*$H$67*$J$67</f>
        <v>250.594</v>
      </c>
      <c r="AL67" s="91" t="n">
        <f aca="false">('Balance Sheet'!AL17)*$H$67*$J$67</f>
        <v>306.625</v>
      </c>
      <c r="AM67" s="91" t="n">
        <f aca="false">('Balance Sheet'!AM17)*$H$67*$J$67</f>
        <v>543.852</v>
      </c>
      <c r="AN67" s="91" t="n">
        <f aca="false">('Balance Sheet'!AN17)*$H$67*$J$67</f>
        <v>281.593</v>
      </c>
      <c r="AO67" s="91" t="n">
        <f aca="false">('Balance Sheet'!AO17)*$H$67*$J$67</f>
        <v>279.527</v>
      </c>
      <c r="AP67" s="91" t="n">
        <f aca="false">('Balance Sheet'!AP17)*$H$67*$J$67</f>
        <v>279.527</v>
      </c>
      <c r="AQ67" s="91" t="n">
        <f aca="false">('Balance Sheet'!AQ17)*$H$67*$J$67</f>
        <v>447.647</v>
      </c>
      <c r="AR67" s="91" t="n">
        <f aca="false">('Balance Sheet'!AR17)*$H$67*$J$67</f>
        <v>438.246</v>
      </c>
      <c r="AS67" s="91" t="n">
        <f aca="false">('Balance Sheet'!AS17)*$H$67*$J$67</f>
        <v>469.946</v>
      </c>
      <c r="AT67" s="91" t="n">
        <f aca="false">('Balance Sheet'!AT17)*$H$67*$J$67</f>
        <v>471</v>
      </c>
      <c r="AU67" s="91" t="n">
        <f aca="false">('Balance Sheet'!AU17)*$H$67*$J$67</f>
        <v>471</v>
      </c>
      <c r="AV67" s="91" t="n">
        <f aca="false">('Balance Sheet'!AV17)*$H$67*$J$67</f>
        <v>562</v>
      </c>
      <c r="AW67" s="91" t="n">
        <f aca="false">('Balance Sheet'!AW17)*$H$67*$J$67</f>
        <v>726</v>
      </c>
      <c r="AX67" s="91" t="n">
        <f aca="false">('Balance Sheet'!AX17)*$H$67*$J$67</f>
        <v>700</v>
      </c>
      <c r="AY67" s="91" t="n">
        <f aca="false">('Balance Sheet'!AY17)*$H$67*$J$67</f>
        <v>629</v>
      </c>
      <c r="AZ67" s="91" t="n">
        <f aca="false">('Balance Sheet'!AZ17)*$H$67*$J$67</f>
        <v>629</v>
      </c>
      <c r="BA67" s="91" t="n">
        <f aca="false">('Balance Sheet'!BA17)*$H$67*$J$67</f>
        <v>717</v>
      </c>
      <c r="BB67" s="91" t="n">
        <f aca="false">('Balance Sheet'!BB17)*$H$67*$J$67</f>
        <v>0</v>
      </c>
      <c r="BC67" s="91" t="n">
        <f aca="false">('Balance Sheet'!BC17)*$H$67*$J$67</f>
        <v>0</v>
      </c>
      <c r="BD67" s="91" t="n">
        <f aca="false">('Balance Sheet'!BD17)*$H$67*$J$67</f>
        <v>0</v>
      </c>
      <c r="BE67" s="91" t="n">
        <f aca="false">('Balance Sheet'!BE17)*$H$67*$J$67</f>
        <v>0</v>
      </c>
      <c r="BF67" s="91" t="n">
        <f aca="false">('Balance Sheet'!BF17)*$H$67*$J$67</f>
        <v>0</v>
      </c>
      <c r="BG67" s="91" t="n">
        <f aca="false">('Balance Sheet'!BG17)*$H$67*$J$67</f>
        <v>0</v>
      </c>
      <c r="BH67" s="59" t="n">
        <f aca="false">('Balance Sheet'!BH17)*$H$67*$J$67</f>
        <v>0</v>
      </c>
      <c r="BI67" s="59" t="n">
        <f aca="false">('Balance Sheet'!BI17)*$H$67*$J$67</f>
        <v>0</v>
      </c>
      <c r="BJ67" s="59" t="n">
        <f aca="false">('Balance Sheet'!BJ17)*$H$67*$J$67</f>
        <v>0</v>
      </c>
      <c r="BK67" s="59" t="n">
        <f aca="false">('Balance Sheet'!BK17)*$H$67*$J$67</f>
        <v>0</v>
      </c>
      <c r="BL67" s="59" t="n">
        <f aca="false">('Balance Sheet'!BL17)*$H$67*$J$67</f>
        <v>0</v>
      </c>
      <c r="BM67" s="59" t="n">
        <f aca="false">('Balance Sheet'!BM17)*$H$67*$J$67</f>
        <v>0</v>
      </c>
      <c r="BN67" s="59" t="n">
        <f aca="false">('Balance Sheet'!BN17)*$H$67*$J$67</f>
        <v>0</v>
      </c>
      <c r="BO67" s="59" t="n">
        <f aca="false">('Balance Sheet'!BO17)*$H$67*$J$67</f>
        <v>0</v>
      </c>
      <c r="BP67" s="59" t="n">
        <f aca="false">('Balance Sheet'!BP17)*$H$67*$J$67</f>
        <v>0</v>
      </c>
      <c r="BQ67" s="59" t="n">
        <f aca="false">('Balance Sheet'!BQ17)*$H$67*$J$67</f>
        <v>0</v>
      </c>
      <c r="BR67" s="59" t="n">
        <f aca="false">('Balance Sheet'!BR17)*$H$67*$J$67</f>
        <v>0</v>
      </c>
      <c r="BS67" s="59" t="n">
        <f aca="false">('Balance Sheet'!BS17)*$H$67*$J$67</f>
        <v>0</v>
      </c>
      <c r="BT67" s="59" t="n">
        <f aca="false">('Balance Sheet'!BT17)*$H$67*$J$67</f>
        <v>0</v>
      </c>
      <c r="BU67" s="59" t="n">
        <f aca="false">('Balance Sheet'!BU17)*$H$67*$J$67</f>
        <v>0</v>
      </c>
      <c r="BV67" s="59" t="n">
        <f aca="false">('Balance Sheet'!BV17)*$H$67*$J$67</f>
        <v>0</v>
      </c>
      <c r="BW67" s="91" t="n">
        <f aca="false">('Balance Sheet'!BW17)*$H$67*$J$67</f>
        <v>0</v>
      </c>
      <c r="BX67" s="91" t="n">
        <f aca="false">('Balance Sheet'!BX17)*$H$67*$J$67</f>
        <v>0</v>
      </c>
      <c r="BY67" s="91" t="n">
        <f aca="false">('Balance Sheet'!BY17)*$H$67*$J$67</f>
        <v>0</v>
      </c>
      <c r="BZ67" s="58"/>
      <c r="CA67" s="58"/>
      <c r="CB67" s="92"/>
      <c r="CC67" s="92"/>
      <c r="CD67" s="92"/>
      <c r="CE67" s="92"/>
      <c r="CF67" s="92"/>
    </row>
    <row r="68" customFormat="false" ht="15" hidden="false" customHeight="true" outlineLevel="1" collapsed="false">
      <c r="B68" s="24"/>
      <c r="C68" s="24"/>
      <c r="D68" s="24" t="n">
        <v>7</v>
      </c>
      <c r="E68" s="24" t="n">
        <v>1</v>
      </c>
      <c r="F68" s="24"/>
      <c r="G68" s="24"/>
      <c r="H68" s="24" t="n">
        <v>1</v>
      </c>
      <c r="I68" s="24"/>
      <c r="J68" s="24" t="n">
        <v>1</v>
      </c>
      <c r="K68" s="24"/>
      <c r="L68" s="24" t="n">
        <v>17</v>
      </c>
      <c r="M68" s="24"/>
      <c r="N68" s="24" t="s">
        <v>2538</v>
      </c>
      <c r="O68" s="24" t="s">
        <v>2539</v>
      </c>
      <c r="P68" s="24"/>
      <c r="Q68" s="24"/>
      <c r="R68" s="24" t="n">
        <v>1</v>
      </c>
      <c r="S68" s="24"/>
      <c r="T68" s="24"/>
      <c r="U68" s="24"/>
      <c r="V68" s="24" t="s">
        <v>160</v>
      </c>
      <c r="W68" s="24" t="s">
        <v>161</v>
      </c>
      <c r="X68" s="24" t="s">
        <v>162</v>
      </c>
      <c r="Y68" s="24" t="s">
        <v>2370</v>
      </c>
      <c r="Z68" s="24" t="s">
        <v>163</v>
      </c>
      <c r="AA68" s="24" t="s">
        <v>2540</v>
      </c>
      <c r="AB68" s="91" t="n">
        <f aca="false">('Balance Sheet'!AB15)*$H$68*$J$68</f>
        <v>684.155</v>
      </c>
      <c r="AC68" s="91" t="n">
        <f aca="false">('Balance Sheet'!AC15)*$H$68*$J$68</f>
        <v>834.323</v>
      </c>
      <c r="AD68" s="91" t="n">
        <f aca="false">('Balance Sheet'!AD15)*$H$68*$J$68</f>
        <v>794.59</v>
      </c>
      <c r="AE68" s="91" t="n">
        <f aca="false">('Balance Sheet'!AE15)*$H$68*$J$68</f>
        <v>1905.506</v>
      </c>
      <c r="AF68" s="91" t="n">
        <f aca="false">('Balance Sheet'!AF15)*$H$68*$J$68</f>
        <v>1905.506</v>
      </c>
      <c r="AG68" s="91" t="n">
        <f aca="false">('Balance Sheet'!AG15)*$H$68*$J$68</f>
        <v>926.381</v>
      </c>
      <c r="AH68" s="91" t="n">
        <f aca="false">('Balance Sheet'!AH15)*$H$68*$J$68</f>
        <v>1067.799</v>
      </c>
      <c r="AI68" s="91" t="n">
        <f aca="false">('Balance Sheet'!AI15)*$H$68*$J$68</f>
        <v>1060.726</v>
      </c>
      <c r="AJ68" s="91" t="n">
        <f aca="false">('Balance Sheet'!AJ15)*$H$68*$J$68</f>
        <v>2496.165</v>
      </c>
      <c r="AK68" s="91" t="n">
        <f aca="false">('Balance Sheet'!AK15)*$H$68*$J$68</f>
        <v>2496.165</v>
      </c>
      <c r="AL68" s="91" t="n">
        <f aca="false">('Balance Sheet'!AL15)*$H$68*$J$68</f>
        <v>1192.965</v>
      </c>
      <c r="AM68" s="91" t="n">
        <f aca="false">('Balance Sheet'!AM15)*$H$68*$J$68</f>
        <v>1323.114</v>
      </c>
      <c r="AN68" s="91" t="n">
        <f aca="false">('Balance Sheet'!AN15)*$H$68*$J$68</f>
        <v>1281.425</v>
      </c>
      <c r="AO68" s="91" t="n">
        <f aca="false">('Balance Sheet'!AO15)*$H$68*$J$68</f>
        <v>3196.643</v>
      </c>
      <c r="AP68" s="91" t="n">
        <f aca="false">('Balance Sheet'!AP15)*$H$68*$J$68</f>
        <v>3196.643</v>
      </c>
      <c r="AQ68" s="91" t="n">
        <f aca="false">('Balance Sheet'!AQ15)*$H$68*$J$68</f>
        <v>1439.875</v>
      </c>
      <c r="AR68" s="91" t="n">
        <f aca="false">('Balance Sheet'!AR15)*$H$68*$J$68</f>
        <v>1569.322</v>
      </c>
      <c r="AS68" s="91" t="n">
        <f aca="false">('Balance Sheet'!AS15)*$H$68*$J$68</f>
        <v>1519.916</v>
      </c>
      <c r="AT68" s="91" t="n">
        <f aca="false">('Balance Sheet'!AT15)*$H$68*$J$68</f>
        <v>3921</v>
      </c>
      <c r="AU68" s="91" t="n">
        <f aca="false">('Balance Sheet'!AU15)*$H$68*$J$68</f>
        <v>3921</v>
      </c>
      <c r="AV68" s="91" t="n">
        <f aca="false">('Balance Sheet'!AV15)*$H$68*$J$68</f>
        <v>1763</v>
      </c>
      <c r="AW68" s="91" t="n">
        <f aca="false">('Balance Sheet'!AW15)*$H$68*$J$68</f>
        <v>1980</v>
      </c>
      <c r="AX68" s="91" t="n">
        <f aca="false">('Balance Sheet'!AX15)*$H$68*$J$68</f>
        <v>2037</v>
      </c>
      <c r="AY68" s="91" t="n">
        <f aca="false">('Balance Sheet'!AY15)*$H$68*$J$68</f>
        <v>4924</v>
      </c>
      <c r="AZ68" s="91" t="n">
        <f aca="false">('Balance Sheet'!AZ15)*$H$68*$J$68</f>
        <v>4924</v>
      </c>
      <c r="BA68" s="91" t="n">
        <f aca="false">('Balance Sheet'!BA15)*$H$68*$J$68</f>
        <v>2153</v>
      </c>
      <c r="BB68" s="91" t="n">
        <f aca="false">('Balance Sheet'!BB15)*$H$68*$J$68</f>
        <v>0</v>
      </c>
      <c r="BC68" s="91" t="n">
        <f aca="false">('Balance Sheet'!BC15)*$H$68*$J$68</f>
        <v>0</v>
      </c>
      <c r="BD68" s="91" t="n">
        <f aca="false">('Balance Sheet'!BD15)*$H$68*$J$68</f>
        <v>0</v>
      </c>
      <c r="BE68" s="91" t="n">
        <f aca="false">('Balance Sheet'!BE15)*$H$68*$J$68</f>
        <v>0</v>
      </c>
      <c r="BF68" s="91" t="n">
        <f aca="false">('Balance Sheet'!BF15)*$H$68*$J$68</f>
        <v>0</v>
      </c>
      <c r="BG68" s="91" t="n">
        <f aca="false">('Balance Sheet'!BG15)*$H$68*$J$68</f>
        <v>0</v>
      </c>
      <c r="BH68" s="59" t="n">
        <f aca="false">('Balance Sheet'!BH15)*$H$68*$J$68</f>
        <v>0</v>
      </c>
      <c r="BI68" s="59" t="n">
        <f aca="false">('Balance Sheet'!BI15)*$H$68*$J$68</f>
        <v>0</v>
      </c>
      <c r="BJ68" s="59" t="n">
        <f aca="false">('Balance Sheet'!BJ15)*$H$68*$J$68</f>
        <v>0</v>
      </c>
      <c r="BK68" s="59" t="n">
        <f aca="false">('Balance Sheet'!BK15)*$H$68*$J$68</f>
        <v>0</v>
      </c>
      <c r="BL68" s="59" t="n">
        <f aca="false">('Balance Sheet'!BL15)*$H$68*$J$68</f>
        <v>0</v>
      </c>
      <c r="BM68" s="59" t="n">
        <f aca="false">('Balance Sheet'!BM15)*$H$68*$J$68</f>
        <v>0</v>
      </c>
      <c r="BN68" s="59" t="n">
        <f aca="false">('Balance Sheet'!BN15)*$H$68*$J$68</f>
        <v>0</v>
      </c>
      <c r="BO68" s="59" t="n">
        <f aca="false">('Balance Sheet'!BO15)*$H$68*$J$68</f>
        <v>0</v>
      </c>
      <c r="BP68" s="59" t="n">
        <f aca="false">('Balance Sheet'!BP15)*$H$68*$J$68</f>
        <v>0</v>
      </c>
      <c r="BQ68" s="59" t="n">
        <f aca="false">('Balance Sheet'!BQ15)*$H$68*$J$68</f>
        <v>0</v>
      </c>
      <c r="BR68" s="59" t="n">
        <f aca="false">('Balance Sheet'!BR15)*$H$68*$J$68</f>
        <v>0</v>
      </c>
      <c r="BS68" s="59" t="n">
        <f aca="false">('Balance Sheet'!BS15)*$H$68*$J$68</f>
        <v>0</v>
      </c>
      <c r="BT68" s="59" t="n">
        <f aca="false">('Balance Sheet'!BT15)*$H$68*$J$68</f>
        <v>0</v>
      </c>
      <c r="BU68" s="59" t="n">
        <f aca="false">('Balance Sheet'!BU15)*$H$68*$J$68</f>
        <v>0</v>
      </c>
      <c r="BV68" s="59" t="n">
        <f aca="false">('Balance Sheet'!BV15)*$H$68*$J$68</f>
        <v>0</v>
      </c>
      <c r="BW68" s="91" t="n">
        <f aca="false">('Balance Sheet'!BW15)*$H$68*$J$68</f>
        <v>0</v>
      </c>
      <c r="BX68" s="91" t="n">
        <f aca="false">('Balance Sheet'!BX15)*$H$68*$J$68</f>
        <v>0</v>
      </c>
      <c r="BY68" s="91" t="n">
        <f aca="false">('Balance Sheet'!BY15)*$H$68*$J$68</f>
        <v>0</v>
      </c>
      <c r="BZ68" s="58"/>
      <c r="CA68" s="58"/>
      <c r="CB68" s="92"/>
      <c r="CC68" s="92"/>
      <c r="CD68" s="92"/>
      <c r="CE68" s="92"/>
      <c r="CF68" s="92"/>
    </row>
    <row r="69" customFormat="false" ht="15" hidden="false" customHeight="true" outlineLevel="1" collapsed="false">
      <c r="B69" s="24"/>
      <c r="C69" s="24"/>
      <c r="D69" s="24" t="n">
        <v>7</v>
      </c>
      <c r="E69" s="24" t="n">
        <v>1</v>
      </c>
      <c r="F69" s="24"/>
      <c r="G69" s="24"/>
      <c r="H69" s="24"/>
      <c r="I69" s="24"/>
      <c r="J69" s="24" t="n">
        <v>1</v>
      </c>
      <c r="K69" s="24"/>
      <c r="L69" s="24" t="n">
        <v>18</v>
      </c>
      <c r="M69" s="24"/>
      <c r="N69" s="24" t="s">
        <v>2541</v>
      </c>
      <c r="O69" s="24" t="s">
        <v>2542</v>
      </c>
      <c r="P69" s="24"/>
      <c r="Q69" s="24"/>
      <c r="R69" s="24" t="n">
        <v>1</v>
      </c>
      <c r="S69" s="24"/>
      <c r="T69" s="24"/>
      <c r="U69" s="24"/>
      <c r="V69" s="24" t="s">
        <v>160</v>
      </c>
      <c r="W69" s="24" t="s">
        <v>161</v>
      </c>
      <c r="X69" s="24" t="s">
        <v>162</v>
      </c>
      <c r="Y69" s="24" t="s">
        <v>2370</v>
      </c>
      <c r="Z69" s="24" t="s">
        <v>163</v>
      </c>
      <c r="AA69" s="24" t="s">
        <v>2543</v>
      </c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91"/>
      <c r="BX69" s="91"/>
      <c r="BY69" s="58"/>
      <c r="BZ69" s="58"/>
      <c r="CA69" s="58"/>
      <c r="CB69" s="92"/>
      <c r="CC69" s="92"/>
      <c r="CD69" s="92"/>
      <c r="CE69" s="92"/>
      <c r="CF69" s="92"/>
    </row>
    <row r="70" customFormat="false" ht="15" hidden="false" customHeight="true" outlineLevel="1" collapsed="false">
      <c r="B70" s="24"/>
      <c r="C70" s="24"/>
      <c r="D70" s="24" t="n">
        <v>7</v>
      </c>
      <c r="E70" s="24" t="n">
        <v>1</v>
      </c>
      <c r="F70" s="24"/>
      <c r="G70" s="24"/>
      <c r="H70" s="24"/>
      <c r="I70" s="24"/>
      <c r="J70" s="24" t="n">
        <v>1</v>
      </c>
      <c r="K70" s="24"/>
      <c r="L70" s="24" t="n">
        <v>19</v>
      </c>
      <c r="M70" s="24"/>
      <c r="N70" s="24" t="s">
        <v>2544</v>
      </c>
      <c r="O70" s="24" t="s">
        <v>2545</v>
      </c>
      <c r="P70" s="24"/>
      <c r="Q70" s="24"/>
      <c r="R70" s="24" t="n">
        <v>1</v>
      </c>
      <c r="S70" s="24"/>
      <c r="T70" s="24"/>
      <c r="U70" s="24"/>
      <c r="V70" s="24" t="s">
        <v>160</v>
      </c>
      <c r="W70" s="24" t="s">
        <v>161</v>
      </c>
      <c r="X70" s="24" t="s">
        <v>162</v>
      </c>
      <c r="Y70" s="24" t="s">
        <v>2370</v>
      </c>
      <c r="Z70" s="24" t="s">
        <v>163</v>
      </c>
      <c r="AA70" s="24" t="s">
        <v>2546</v>
      </c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91"/>
      <c r="BX70" s="91"/>
      <c r="BY70" s="58"/>
      <c r="BZ70" s="58"/>
      <c r="CA70" s="58"/>
      <c r="CB70" s="92"/>
      <c r="CC70" s="92"/>
      <c r="CD70" s="92"/>
      <c r="CE70" s="92"/>
      <c r="CF70" s="92"/>
    </row>
    <row r="71" customFormat="false" ht="15" hidden="false" customHeight="true" outlineLevel="1" collapsed="false">
      <c r="B71" s="24"/>
      <c r="C71" s="24"/>
      <c r="D71" s="24" t="n">
        <v>7</v>
      </c>
      <c r="E71" s="24" t="n">
        <v>1</v>
      </c>
      <c r="F71" s="24"/>
      <c r="G71" s="24"/>
      <c r="H71" s="24"/>
      <c r="I71" s="24"/>
      <c r="J71" s="24" t="n">
        <v>1</v>
      </c>
      <c r="K71" s="24"/>
      <c r="L71" s="24" t="n">
        <v>20</v>
      </c>
      <c r="M71" s="24"/>
      <c r="N71" s="24" t="s">
        <v>2547</v>
      </c>
      <c r="O71" s="24" t="s">
        <v>2548</v>
      </c>
      <c r="P71" s="24"/>
      <c r="Q71" s="24"/>
      <c r="R71" s="24" t="n">
        <v>1</v>
      </c>
      <c r="S71" s="24"/>
      <c r="T71" s="24"/>
      <c r="U71" s="24"/>
      <c r="V71" s="24" t="s">
        <v>160</v>
      </c>
      <c r="W71" s="24" t="s">
        <v>161</v>
      </c>
      <c r="X71" s="24" t="s">
        <v>162</v>
      </c>
      <c r="Y71" s="24" t="s">
        <v>2370</v>
      </c>
      <c r="Z71" s="24" t="s">
        <v>163</v>
      </c>
      <c r="AA71" s="24" t="s">
        <v>2549</v>
      </c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91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91"/>
      <c r="BX71" s="91"/>
      <c r="BY71" s="58"/>
      <c r="BZ71" s="58"/>
      <c r="CA71" s="58"/>
      <c r="CB71" s="92"/>
      <c r="CC71" s="92"/>
      <c r="CD71" s="92"/>
      <c r="CE71" s="92"/>
      <c r="CF71" s="92"/>
    </row>
    <row r="72" customFormat="false" ht="15" hidden="false" customHeight="true" outlineLevel="1" collapsed="false">
      <c r="B72" s="24"/>
      <c r="C72" s="24"/>
      <c r="D72" s="24" t="n">
        <v>7</v>
      </c>
      <c r="E72" s="24" t="n">
        <v>1</v>
      </c>
      <c r="F72" s="24"/>
      <c r="G72" s="24"/>
      <c r="H72" s="24"/>
      <c r="I72" s="24"/>
      <c r="J72" s="24" t="n">
        <v>1</v>
      </c>
      <c r="K72" s="24"/>
      <c r="L72" s="24" t="n">
        <v>21</v>
      </c>
      <c r="M72" s="24"/>
      <c r="N72" s="24" t="s">
        <v>2550</v>
      </c>
      <c r="O72" s="24" t="s">
        <v>2551</v>
      </c>
      <c r="P72" s="24"/>
      <c r="Q72" s="24"/>
      <c r="R72" s="24" t="n">
        <v>1</v>
      </c>
      <c r="S72" s="24"/>
      <c r="T72" s="24"/>
      <c r="U72" s="24"/>
      <c r="V72" s="24" t="s">
        <v>160</v>
      </c>
      <c r="W72" s="24" t="s">
        <v>161</v>
      </c>
      <c r="X72" s="24" t="s">
        <v>162</v>
      </c>
      <c r="Y72" s="24" t="s">
        <v>2370</v>
      </c>
      <c r="Z72" s="24" t="s">
        <v>163</v>
      </c>
      <c r="AA72" s="24" t="s">
        <v>2552</v>
      </c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91"/>
      <c r="BX72" s="91"/>
      <c r="BY72" s="58"/>
      <c r="BZ72" s="58"/>
      <c r="CA72" s="58"/>
      <c r="CB72" s="92"/>
      <c r="CC72" s="92"/>
      <c r="CD72" s="92"/>
      <c r="CE72" s="92"/>
      <c r="CF72" s="92"/>
    </row>
    <row r="73" customFormat="false" ht="15" hidden="false" customHeight="true" outlineLevel="1" collapsed="false">
      <c r="B73" s="24"/>
      <c r="C73" s="24"/>
      <c r="D73" s="24" t="n">
        <v>7</v>
      </c>
      <c r="E73" s="24" t="n">
        <v>1</v>
      </c>
      <c r="F73" s="24"/>
      <c r="G73" s="24"/>
      <c r="H73" s="24"/>
      <c r="I73" s="24"/>
      <c r="J73" s="24" t="n">
        <v>1</v>
      </c>
      <c r="K73" s="24"/>
      <c r="L73" s="24" t="n">
        <v>22</v>
      </c>
      <c r="M73" s="24"/>
      <c r="N73" s="24" t="s">
        <v>2553</v>
      </c>
      <c r="O73" s="24" t="s">
        <v>2554</v>
      </c>
      <c r="P73" s="24"/>
      <c r="Q73" s="24"/>
      <c r="R73" s="24" t="n">
        <v>1</v>
      </c>
      <c r="S73" s="24"/>
      <c r="T73" s="24"/>
      <c r="U73" s="24"/>
      <c r="V73" s="24" t="s">
        <v>160</v>
      </c>
      <c r="W73" s="24" t="s">
        <v>161</v>
      </c>
      <c r="X73" s="24" t="s">
        <v>162</v>
      </c>
      <c r="Y73" s="24" t="s">
        <v>2370</v>
      </c>
      <c r="Z73" s="24" t="s">
        <v>163</v>
      </c>
      <c r="AA73" s="24" t="s">
        <v>2555</v>
      </c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91"/>
      <c r="BX73" s="91"/>
      <c r="BY73" s="58"/>
      <c r="BZ73" s="58"/>
      <c r="CA73" s="58"/>
      <c r="CB73" s="92"/>
      <c r="CC73" s="92"/>
      <c r="CD73" s="92"/>
      <c r="CE73" s="92"/>
      <c r="CF73" s="92"/>
    </row>
    <row r="74" customFormat="false" ht="15" hidden="false" customHeight="true" outlineLevel="1" collapsed="false">
      <c r="B74" s="24"/>
      <c r="C74" s="24"/>
      <c r="D74" s="24" t="n">
        <v>7</v>
      </c>
      <c r="E74" s="24" t="n">
        <v>1</v>
      </c>
      <c r="F74" s="24"/>
      <c r="G74" s="24"/>
      <c r="H74" s="24" t="n">
        <v>1</v>
      </c>
      <c r="I74" s="24"/>
      <c r="J74" s="24" t="n">
        <v>1</v>
      </c>
      <c r="K74" s="24"/>
      <c r="L74" s="24" t="n">
        <v>23</v>
      </c>
      <c r="M74" s="24"/>
      <c r="N74" s="24" t="s">
        <v>2556</v>
      </c>
      <c r="O74" s="24" t="s">
        <v>2557</v>
      </c>
      <c r="P74" s="24"/>
      <c r="Q74" s="24"/>
      <c r="R74" s="24" t="n">
        <v>1</v>
      </c>
      <c r="S74" s="24"/>
      <c r="T74" s="24"/>
      <c r="U74" s="24"/>
      <c r="V74" s="24" t="s">
        <v>160</v>
      </c>
      <c r="W74" s="24" t="s">
        <v>161</v>
      </c>
      <c r="X74" s="24" t="s">
        <v>162</v>
      </c>
      <c r="Y74" s="24" t="s">
        <v>2370</v>
      </c>
      <c r="Z74" s="24" t="s">
        <v>163</v>
      </c>
      <c r="AA74" s="24" t="s">
        <v>2558</v>
      </c>
      <c r="AB74" s="91" t="n">
        <f aca="false">('Balance Sheet'!AB18)*$H$74*$J$74</f>
        <v>162.494</v>
      </c>
      <c r="AC74" s="91" t="n">
        <f aca="false">('Balance Sheet'!AC18)*$H$74*$J$74</f>
        <v>169.247</v>
      </c>
      <c r="AD74" s="91" t="n">
        <f aca="false">('Balance Sheet'!AD18)*$H$74*$J$74</f>
        <v>172.717</v>
      </c>
      <c r="AE74" s="91" t="n">
        <f aca="false">('Balance Sheet'!AE18)*$H$74*$J$74</f>
        <v>225.386</v>
      </c>
      <c r="AF74" s="91" t="n">
        <f aca="false">('Balance Sheet'!AF18)*$H$74*$J$74</f>
        <v>225.386</v>
      </c>
      <c r="AG74" s="91" t="n">
        <f aca="false">('Balance Sheet'!AG18)*$H$74*$J$74</f>
        <v>208.101</v>
      </c>
      <c r="AH74" s="91" t="n">
        <f aca="false">('Balance Sheet'!AH18)*$H$74*$J$74</f>
        <v>211.314</v>
      </c>
      <c r="AI74" s="91" t="n">
        <f aca="false">('Balance Sheet'!AI18)*$H$74*$J$74</f>
        <v>208.133</v>
      </c>
      <c r="AJ74" s="91" t="n">
        <f aca="false">('Balance Sheet'!AJ18)*$H$74*$J$74</f>
        <v>259.187</v>
      </c>
      <c r="AK74" s="91" t="n">
        <f aca="false">('Balance Sheet'!AK18)*$H$74*$J$74</f>
        <v>259.187</v>
      </c>
      <c r="AL74" s="91" t="n">
        <f aca="false">('Balance Sheet'!AL18)*$H$74*$J$74</f>
        <v>243.89</v>
      </c>
      <c r="AM74" s="91" t="n">
        <f aca="false">('Balance Sheet'!AM18)*$H$74*$J$74</f>
        <v>236.75</v>
      </c>
      <c r="AN74" s="91" t="n">
        <f aca="false">('Balance Sheet'!AN18)*$H$74*$J$74</f>
        <v>237.729</v>
      </c>
      <c r="AO74" s="91" t="n">
        <f aca="false">('Balance Sheet'!AO18)*$H$74*$J$74</f>
        <v>311.77</v>
      </c>
      <c r="AP74" s="91" t="n">
        <f aca="false">('Balance Sheet'!AP18)*$H$74*$J$74</f>
        <v>311.77</v>
      </c>
      <c r="AQ74" s="91" t="n">
        <f aca="false">('Balance Sheet'!AQ18)*$H$74*$J$74</f>
        <v>297.419</v>
      </c>
      <c r="AR74" s="91" t="n">
        <f aca="false">('Balance Sheet'!AR18)*$H$74*$J$74</f>
        <v>302.528</v>
      </c>
      <c r="AS74" s="91" t="n">
        <f aca="false">('Balance Sheet'!AS18)*$H$74*$J$74</f>
        <v>327.643</v>
      </c>
      <c r="AT74" s="91" t="n">
        <f aca="false">('Balance Sheet'!AT18)*$H$74*$J$74</f>
        <v>0</v>
      </c>
      <c r="AU74" s="91" t="n">
        <f aca="false">('Balance Sheet'!AU18)*$H$74*$J$74</f>
        <v>0</v>
      </c>
      <c r="AV74" s="91" t="n">
        <f aca="false">('Balance Sheet'!AV18)*$H$74*$J$74</f>
        <v>0</v>
      </c>
      <c r="AW74" s="91" t="n">
        <f aca="false">('Balance Sheet'!AW18)*$H$74*$J$74</f>
        <v>0</v>
      </c>
      <c r="AX74" s="91" t="n">
        <f aca="false">('Balance Sheet'!AX18)*$H$74*$J$74</f>
        <v>0</v>
      </c>
      <c r="AY74" s="91" t="n">
        <f aca="false">('Balance Sheet'!AY18)*$H$74*$J$74</f>
        <v>0</v>
      </c>
      <c r="AZ74" s="91" t="n">
        <f aca="false">('Balance Sheet'!AZ18)*$H$74*$J$74</f>
        <v>0</v>
      </c>
      <c r="BA74" s="91" t="n">
        <f aca="false">('Balance Sheet'!BA18)*$H$74*$J$74</f>
        <v>0</v>
      </c>
      <c r="BB74" s="91" t="n">
        <f aca="false">('Balance Sheet'!BB18)*$H$74*$J$74</f>
        <v>0</v>
      </c>
      <c r="BC74" s="91" t="n">
        <f aca="false">('Balance Sheet'!BC18)*$H$74*$J$74</f>
        <v>0</v>
      </c>
      <c r="BD74" s="91" t="n">
        <f aca="false">('Balance Sheet'!BD18)*$H$74*$J$74</f>
        <v>0</v>
      </c>
      <c r="BE74" s="91" t="n">
        <f aca="false">('Balance Sheet'!BE18)*$H$74*$J$74</f>
        <v>0</v>
      </c>
      <c r="BF74" s="59" t="n">
        <f aca="false">('Balance Sheet'!BF18)*$H$74*$J$74</f>
        <v>0</v>
      </c>
      <c r="BG74" s="59" t="n">
        <f aca="false">('Balance Sheet'!BG18)*$H$74*$J$74</f>
        <v>0</v>
      </c>
      <c r="BH74" s="59" t="n">
        <f aca="false">('Balance Sheet'!BH18)*$H$74*$J$74</f>
        <v>0</v>
      </c>
      <c r="BI74" s="59" t="n">
        <f aca="false">('Balance Sheet'!BI18)*$H$74*$J$74</f>
        <v>0</v>
      </c>
      <c r="BJ74" s="59" t="n">
        <f aca="false">('Balance Sheet'!BJ18)*$H$74*$J$74</f>
        <v>0</v>
      </c>
      <c r="BK74" s="59" t="n">
        <f aca="false">('Balance Sheet'!BK18)*$H$74*$J$74</f>
        <v>0</v>
      </c>
      <c r="BL74" s="59" t="n">
        <f aca="false">('Balance Sheet'!BL18)*$H$74*$J$74</f>
        <v>0</v>
      </c>
      <c r="BM74" s="59" t="n">
        <f aca="false">('Balance Sheet'!BM18)*$H$74*$J$74</f>
        <v>0</v>
      </c>
      <c r="BN74" s="59" t="n">
        <f aca="false">('Balance Sheet'!BN18)*$H$74*$J$74</f>
        <v>0</v>
      </c>
      <c r="BO74" s="59" t="n">
        <f aca="false">('Balance Sheet'!BO18)*$H$74*$J$74</f>
        <v>0</v>
      </c>
      <c r="BP74" s="59" t="n">
        <f aca="false">('Balance Sheet'!BP18)*$H$74*$J$74</f>
        <v>0</v>
      </c>
      <c r="BQ74" s="59" t="n">
        <f aca="false">('Balance Sheet'!BQ18)*$H$74*$J$74</f>
        <v>0</v>
      </c>
      <c r="BR74" s="59" t="n">
        <f aca="false">('Balance Sheet'!BR18)*$H$74*$J$74</f>
        <v>0</v>
      </c>
      <c r="BS74" s="59" t="n">
        <f aca="false">('Balance Sheet'!BS18)*$H$74*$J$74</f>
        <v>0</v>
      </c>
      <c r="BT74" s="59" t="n">
        <f aca="false">('Balance Sheet'!BT18)*$H$74*$J$74</f>
        <v>0</v>
      </c>
      <c r="BU74" s="59" t="n">
        <f aca="false">('Balance Sheet'!BU18)*$H$74*$J$74</f>
        <v>0</v>
      </c>
      <c r="BV74" s="59" t="n">
        <f aca="false">('Balance Sheet'!BV18)*$H$74*$J$74</f>
        <v>0</v>
      </c>
      <c r="BW74" s="91" t="n">
        <f aca="false">('Balance Sheet'!BW18)*$H$74*$J$74</f>
        <v>0</v>
      </c>
      <c r="BX74" s="91" t="n">
        <f aca="false">('Balance Sheet'!BX18)*$H$74*$J$74</f>
        <v>0</v>
      </c>
      <c r="BY74" s="58"/>
      <c r="BZ74" s="58"/>
      <c r="CA74" s="58"/>
      <c r="CB74" s="92"/>
      <c r="CC74" s="92"/>
      <c r="CD74" s="92"/>
      <c r="CE74" s="92"/>
      <c r="CF74" s="92"/>
    </row>
    <row r="75" customFormat="false" ht="15" hidden="false" customHeight="true" outlineLevel="1" collapsed="false">
      <c r="B75" s="24"/>
      <c r="C75" s="24"/>
      <c r="D75" s="24" t="n">
        <v>7</v>
      </c>
      <c r="E75" s="24" t="n">
        <v>1</v>
      </c>
      <c r="F75" s="24"/>
      <c r="G75" s="24"/>
      <c r="H75" s="24"/>
      <c r="I75" s="24"/>
      <c r="J75" s="24" t="n">
        <v>1</v>
      </c>
      <c r="K75" s="24"/>
      <c r="L75" s="24" t="n">
        <v>24</v>
      </c>
      <c r="M75" s="24"/>
      <c r="N75" s="24" t="s">
        <v>2559</v>
      </c>
      <c r="O75" s="24" t="s">
        <v>2560</v>
      </c>
      <c r="P75" s="24"/>
      <c r="Q75" s="24"/>
      <c r="R75" s="24" t="n">
        <v>1</v>
      </c>
      <c r="S75" s="24"/>
      <c r="T75" s="24"/>
      <c r="U75" s="24"/>
      <c r="V75" s="24" t="s">
        <v>160</v>
      </c>
      <c r="W75" s="24" t="s">
        <v>161</v>
      </c>
      <c r="X75" s="24" t="s">
        <v>162</v>
      </c>
      <c r="Y75" s="24" t="s">
        <v>2370</v>
      </c>
      <c r="Z75" s="24" t="s">
        <v>163</v>
      </c>
      <c r="AA75" s="24" t="s">
        <v>2561</v>
      </c>
      <c r="AB75" s="91"/>
      <c r="AC75" s="91"/>
      <c r="AD75" s="91"/>
      <c r="AE75" s="91"/>
      <c r="AF75" s="91"/>
      <c r="AG75" s="91"/>
      <c r="AH75" s="91"/>
      <c r="AI75" s="91"/>
      <c r="AJ75" s="91"/>
      <c r="AK75" s="91"/>
      <c r="AL75" s="91"/>
      <c r="AM75" s="91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91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91"/>
      <c r="BX75" s="91"/>
      <c r="BY75" s="58"/>
      <c r="BZ75" s="58"/>
      <c r="CA75" s="58"/>
      <c r="CB75" s="92"/>
      <c r="CC75" s="92"/>
      <c r="CD75" s="92"/>
      <c r="CE75" s="92"/>
      <c r="CF75" s="92"/>
    </row>
    <row r="76" customFormat="false" ht="15" hidden="false" customHeight="true" outlineLevel="1" collapsed="false">
      <c r="B76" s="24"/>
      <c r="C76" s="24"/>
      <c r="D76" s="24" t="n">
        <v>7</v>
      </c>
      <c r="E76" s="24" t="n">
        <v>1</v>
      </c>
      <c r="F76" s="24"/>
      <c r="G76" s="24"/>
      <c r="H76" s="24" t="n">
        <v>1</v>
      </c>
      <c r="I76" s="24"/>
      <c r="J76" s="24" t="n">
        <v>1</v>
      </c>
      <c r="K76" s="24"/>
      <c r="L76" s="24" t="n">
        <v>25</v>
      </c>
      <c r="M76" s="24"/>
      <c r="N76" s="24" t="s">
        <v>2562</v>
      </c>
      <c r="O76" s="24" t="s">
        <v>2563</v>
      </c>
      <c r="P76" s="24"/>
      <c r="Q76" s="24"/>
      <c r="R76" s="24" t="n">
        <v>1</v>
      </c>
      <c r="S76" s="24"/>
      <c r="T76" s="24"/>
      <c r="U76" s="24"/>
      <c r="V76" s="24" t="s">
        <v>160</v>
      </c>
      <c r="W76" s="24" t="s">
        <v>161</v>
      </c>
      <c r="X76" s="24" t="s">
        <v>162</v>
      </c>
      <c r="Y76" s="24" t="s">
        <v>2370</v>
      </c>
      <c r="Z76" s="24" t="s">
        <v>163</v>
      </c>
      <c r="AA76" s="24" t="s">
        <v>2564</v>
      </c>
      <c r="AB76" s="91" t="n">
        <f aca="false">('Balance Sheet'!AB16)*$H$76*$J$76</f>
        <v>0</v>
      </c>
      <c r="AC76" s="91" t="n">
        <f aca="false">('Balance Sheet'!AC16)*$H$76*$J$76</f>
        <v>0</v>
      </c>
      <c r="AD76" s="91" t="n">
        <f aca="false">('Balance Sheet'!AD16)*$H$76*$J$76</f>
        <v>0</v>
      </c>
      <c r="AE76" s="91" t="n">
        <f aca="false">('Balance Sheet'!AE16)*$H$76*$J$76</f>
        <v>0</v>
      </c>
      <c r="AF76" s="91" t="n">
        <f aca="false">('Balance Sheet'!AF16)*$H$76*$J$76</f>
        <v>0</v>
      </c>
      <c r="AG76" s="91" t="n">
        <f aca="false">('Balance Sheet'!AG16)*$H$76*$J$76</f>
        <v>0</v>
      </c>
      <c r="AH76" s="91" t="n">
        <f aca="false">('Balance Sheet'!AH16)*$H$76*$J$76</f>
        <v>0</v>
      </c>
      <c r="AI76" s="91" t="n">
        <f aca="false">('Balance Sheet'!AI16)*$H$76*$J$76</f>
        <v>0</v>
      </c>
      <c r="AJ76" s="91" t="n">
        <f aca="false">('Balance Sheet'!AJ16)*$H$76*$J$76</f>
        <v>0</v>
      </c>
      <c r="AK76" s="91" t="n">
        <f aca="false">('Balance Sheet'!AK16)*$H$76*$J$76</f>
        <v>0</v>
      </c>
      <c r="AL76" s="91" t="n">
        <f aca="false">('Balance Sheet'!AL16)*$H$76*$J$76</f>
        <v>0</v>
      </c>
      <c r="AM76" s="91" t="n">
        <f aca="false">('Balance Sheet'!AM16)*$H$76*$J$76</f>
        <v>0</v>
      </c>
      <c r="AN76" s="91" t="n">
        <f aca="false">('Balance Sheet'!AN16)*$H$76*$J$76</f>
        <v>0</v>
      </c>
      <c r="AO76" s="91" t="n">
        <f aca="false">('Balance Sheet'!AO16)*$H$76*$J$76</f>
        <v>0</v>
      </c>
      <c r="AP76" s="91" t="n">
        <f aca="false">('Balance Sheet'!AP16)*$H$76*$J$76</f>
        <v>0</v>
      </c>
      <c r="AQ76" s="91" t="n">
        <f aca="false">('Balance Sheet'!AQ16)*$H$76*$J$76</f>
        <v>0</v>
      </c>
      <c r="AR76" s="91" t="n">
        <f aca="false">('Balance Sheet'!AR16)*$H$76*$J$76</f>
        <v>0</v>
      </c>
      <c r="AS76" s="91" t="n">
        <f aca="false">('Balance Sheet'!AS16)*$H$76*$J$76</f>
        <v>0</v>
      </c>
      <c r="AT76" s="91" t="n">
        <f aca="false">('Balance Sheet'!AT16)*$H$76*$J$76</f>
        <v>671</v>
      </c>
      <c r="AU76" s="91" t="n">
        <f aca="false">('Balance Sheet'!AU16)*$H$76*$J$76</f>
        <v>671</v>
      </c>
      <c r="AV76" s="91" t="n">
        <f aca="false">('Balance Sheet'!AV16)*$H$76*$J$76</f>
        <v>667</v>
      </c>
      <c r="AW76" s="91" t="n">
        <f aca="false">('Balance Sheet'!AW16)*$H$76*$J$76</f>
        <v>669</v>
      </c>
      <c r="AX76" s="91" t="n">
        <f aca="false">('Balance Sheet'!AX16)*$H$76*$J$76</f>
        <v>683</v>
      </c>
      <c r="AY76" s="91" t="n">
        <f aca="false">('Balance Sheet'!AY16)*$H$76*$J$76</f>
        <v>788</v>
      </c>
      <c r="AZ76" s="91" t="n">
        <f aca="false">('Balance Sheet'!AZ16)*$H$76*$J$76</f>
        <v>788</v>
      </c>
      <c r="BA76" s="91" t="n">
        <f aca="false">('Balance Sheet'!BA16)*$H$76*$J$76</f>
        <v>786</v>
      </c>
      <c r="BB76" s="91" t="n">
        <f aca="false">('Balance Sheet'!BB16)*$H$76*$J$76</f>
        <v>0</v>
      </c>
      <c r="BC76" s="91" t="n">
        <f aca="false">('Balance Sheet'!BC16)*$H$76*$J$76</f>
        <v>0</v>
      </c>
      <c r="BD76" s="91" t="n">
        <f aca="false">('Balance Sheet'!BD16)*$H$76*$J$76</f>
        <v>0</v>
      </c>
      <c r="BE76" s="91" t="n">
        <f aca="false">('Balance Sheet'!BE16)*$H$76*$J$76</f>
        <v>0</v>
      </c>
      <c r="BF76" s="91" t="n">
        <f aca="false">('Balance Sheet'!BF16)*$H$76*$J$76</f>
        <v>0</v>
      </c>
      <c r="BG76" s="91" t="n">
        <f aca="false">('Balance Sheet'!BG16)*$H$76*$J$76</f>
        <v>0</v>
      </c>
      <c r="BH76" s="91" t="n">
        <f aca="false">('Balance Sheet'!BH16)*$H$76*$J$76</f>
        <v>0</v>
      </c>
      <c r="BI76" s="91" t="n">
        <f aca="false">('Balance Sheet'!BI16)*$H$76*$J$76</f>
        <v>0</v>
      </c>
      <c r="BJ76" s="91" t="n">
        <f aca="false">('Balance Sheet'!BJ16)*$H$76*$J$76</f>
        <v>0</v>
      </c>
      <c r="BK76" s="91" t="n">
        <f aca="false">('Balance Sheet'!BK16)*$H$76*$J$76</f>
        <v>0</v>
      </c>
      <c r="BL76" s="91" t="n">
        <f aca="false">('Balance Sheet'!BL16)*$H$76*$J$76</f>
        <v>0</v>
      </c>
      <c r="BM76" s="91" t="n">
        <f aca="false">('Balance Sheet'!BM16)*$H$76*$J$76</f>
        <v>0</v>
      </c>
      <c r="BN76" s="91" t="n">
        <f aca="false">('Balance Sheet'!BN16)*$H$76*$J$76</f>
        <v>0</v>
      </c>
      <c r="BO76" s="91" t="n">
        <f aca="false">('Balance Sheet'!BO16)*$H$76*$J$76</f>
        <v>0</v>
      </c>
      <c r="BP76" s="91" t="n">
        <f aca="false">('Balance Sheet'!BP16)*$H$76*$J$76</f>
        <v>0</v>
      </c>
      <c r="BQ76" s="91" t="n">
        <f aca="false">('Balance Sheet'!BQ16)*$H$76*$J$76</f>
        <v>0</v>
      </c>
      <c r="BR76" s="91" t="n">
        <f aca="false">('Balance Sheet'!BR16)*$H$76*$J$76</f>
        <v>0</v>
      </c>
      <c r="BS76" s="91" t="n">
        <f aca="false">('Balance Sheet'!BS16)*$H$76*$J$76</f>
        <v>0</v>
      </c>
      <c r="BT76" s="59" t="n">
        <f aca="false">('Balance Sheet'!BT16)*$H$76*$J$76</f>
        <v>0</v>
      </c>
      <c r="BU76" s="59" t="n">
        <f aca="false">('Balance Sheet'!BU16)*$H$76*$J$76</f>
        <v>0</v>
      </c>
      <c r="BV76" s="59" t="n">
        <f aca="false">('Balance Sheet'!BV16)*$H$76*$J$76</f>
        <v>0</v>
      </c>
      <c r="BW76" s="91" t="n">
        <f aca="false">('Balance Sheet'!BW16)*$H$76*$J$76</f>
        <v>0</v>
      </c>
      <c r="BX76" s="91" t="n">
        <f aca="false">('Balance Sheet'!BX16)*$H$76*$J$76</f>
        <v>0</v>
      </c>
      <c r="BY76" s="91" t="n">
        <f aca="false">('Balance Sheet'!BY16)*$H$76*$J$76</f>
        <v>0</v>
      </c>
      <c r="BZ76" s="91" t="n">
        <f aca="false">('Balance Sheet'!BZ16)*$H$76*$J$76</f>
        <v>0</v>
      </c>
      <c r="CA76" s="91" t="n">
        <f aca="false">('Balance Sheet'!CA16)*$H$76*$J$76</f>
        <v>0</v>
      </c>
      <c r="CB76" s="91" t="n">
        <f aca="false">('Balance Sheet'!CB16)*$H$76*$J$76</f>
        <v>0</v>
      </c>
      <c r="CC76" s="91" t="n">
        <f aca="false">('Balance Sheet'!CC16)*$H$76*$J$76</f>
        <v>0</v>
      </c>
      <c r="CD76" s="91" t="n">
        <f aca="false">('Balance Sheet'!CD16)*$H$76*$J$76</f>
        <v>0</v>
      </c>
      <c r="CE76" s="91" t="n">
        <f aca="false">('Balance Sheet'!CE16)*$H$76*$J$76</f>
        <v>0</v>
      </c>
      <c r="CF76" s="92"/>
    </row>
    <row r="77" customFormat="false" ht="15" hidden="false" customHeight="true" outlineLevel="1" collapsed="false">
      <c r="B77" s="24"/>
      <c r="C77" s="24"/>
      <c r="D77" s="24" t="n">
        <v>7</v>
      </c>
      <c r="E77" s="24" t="n">
        <v>1</v>
      </c>
      <c r="F77" s="24"/>
      <c r="G77" s="24"/>
      <c r="H77" s="24"/>
      <c r="I77" s="24"/>
      <c r="J77" s="24" t="n">
        <v>1</v>
      </c>
      <c r="K77" s="24"/>
      <c r="L77" s="24" t="n">
        <v>26</v>
      </c>
      <c r="M77" s="24"/>
      <c r="N77" s="24" t="s">
        <v>2565</v>
      </c>
      <c r="O77" s="24" t="s">
        <v>2566</v>
      </c>
      <c r="P77" s="24"/>
      <c r="Q77" s="24"/>
      <c r="R77" s="24" t="n">
        <v>1</v>
      </c>
      <c r="S77" s="24"/>
      <c r="T77" s="24"/>
      <c r="U77" s="24"/>
      <c r="V77" s="24" t="s">
        <v>160</v>
      </c>
      <c r="W77" s="24" t="s">
        <v>161</v>
      </c>
      <c r="X77" s="24" t="s">
        <v>162</v>
      </c>
      <c r="Y77" s="24" t="s">
        <v>2370</v>
      </c>
      <c r="Z77" s="24" t="s">
        <v>163</v>
      </c>
      <c r="AA77" s="24" t="s">
        <v>2567</v>
      </c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1"/>
      <c r="AP77" s="91"/>
      <c r="AQ77" s="91"/>
      <c r="AR77" s="91"/>
      <c r="AS77" s="91"/>
      <c r="AT77" s="91"/>
      <c r="AU77" s="91"/>
      <c r="AV77" s="91"/>
      <c r="AW77" s="91"/>
      <c r="AX77" s="91"/>
      <c r="AY77" s="91"/>
      <c r="AZ77" s="91"/>
      <c r="BA77" s="91"/>
      <c r="BB77" s="91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91"/>
      <c r="BX77" s="91"/>
      <c r="BY77" s="58"/>
      <c r="BZ77" s="58"/>
      <c r="CA77" s="58"/>
      <c r="CB77" s="92"/>
      <c r="CC77" s="92"/>
      <c r="CD77" s="92"/>
      <c r="CE77" s="92"/>
      <c r="CF77" s="92"/>
    </row>
    <row r="78" customFormat="false" ht="15" hidden="false" customHeight="true" outlineLevel="1" collapsed="false">
      <c r="B78" s="24"/>
      <c r="C78" s="24"/>
      <c r="D78" s="24" t="n">
        <v>7</v>
      </c>
      <c r="E78" s="24" t="n">
        <v>1</v>
      </c>
      <c r="F78" s="24"/>
      <c r="G78" s="24"/>
      <c r="H78" s="24" t="n">
        <v>1</v>
      </c>
      <c r="I78" s="24"/>
      <c r="J78" s="24" t="n">
        <v>1</v>
      </c>
      <c r="K78" s="24"/>
      <c r="L78" s="24" t="n">
        <v>27</v>
      </c>
      <c r="M78" s="24"/>
      <c r="N78" s="24" t="s">
        <v>2568</v>
      </c>
      <c r="O78" s="24" t="s">
        <v>2569</v>
      </c>
      <c r="P78" s="24"/>
      <c r="Q78" s="24"/>
      <c r="R78" s="24" t="n">
        <v>1</v>
      </c>
      <c r="S78" s="24"/>
      <c r="T78" s="24"/>
      <c r="U78" s="24"/>
      <c r="V78" s="24" t="s">
        <v>160</v>
      </c>
      <c r="W78" s="24" t="s">
        <v>161</v>
      </c>
      <c r="X78" s="24" t="s">
        <v>162</v>
      </c>
      <c r="Y78" s="24" t="s">
        <v>2370</v>
      </c>
      <c r="Z78" s="24" t="s">
        <v>163</v>
      </c>
      <c r="AA78" s="24" t="s">
        <v>2570</v>
      </c>
      <c r="AB78" s="91" t="n">
        <f aca="false">('Balance Sheet'!AB20)*$H$78*$J$78</f>
        <v>0</v>
      </c>
      <c r="AC78" s="91" t="n">
        <f aca="false">('Balance Sheet'!AC20)*$H$78*$J$78</f>
        <v>160.181</v>
      </c>
      <c r="AD78" s="91" t="n">
        <f aca="false">('Balance Sheet'!AD20)*$H$78*$J$78</f>
        <v>143.197</v>
      </c>
      <c r="AE78" s="91" t="n">
        <f aca="false">('Balance Sheet'!AE20)*$H$78*$J$78</f>
        <v>143.197</v>
      </c>
      <c r="AF78" s="91" t="n">
        <f aca="false">('Balance Sheet'!AF20)*$H$78*$J$78</f>
        <v>143.197</v>
      </c>
      <c r="AG78" s="91" t="n">
        <f aca="false">('Balance Sheet'!AG20)*$H$78*$J$78</f>
        <v>140.345</v>
      </c>
      <c r="AH78" s="91" t="n">
        <f aca="false">('Balance Sheet'!AH20)*$H$78*$J$78</f>
        <v>136.914</v>
      </c>
      <c r="AI78" s="91" t="n">
        <f aca="false">('Balance Sheet'!AI20)*$H$78*$J$78</f>
        <v>0</v>
      </c>
      <c r="AJ78" s="91" t="n">
        <f aca="false">('Balance Sheet'!AJ20)*$H$78*$J$78</f>
        <v>0</v>
      </c>
      <c r="AK78" s="91" t="n">
        <f aca="false">('Balance Sheet'!AK20)*$H$78*$J$78</f>
        <v>0</v>
      </c>
      <c r="AL78" s="91" t="n">
        <f aca="false">('Balance Sheet'!AL20)*$H$78*$J$78</f>
        <v>0</v>
      </c>
      <c r="AM78" s="91" t="n">
        <f aca="false">('Balance Sheet'!AM20)*$H$78*$J$78</f>
        <v>0</v>
      </c>
      <c r="AN78" s="91" t="n">
        <f aca="false">('Balance Sheet'!AN20)*$H$78*$J$78</f>
        <v>0</v>
      </c>
      <c r="AO78" s="91" t="n">
        <f aca="false">('Balance Sheet'!AO20)*$H$78*$J$78</f>
        <v>0</v>
      </c>
      <c r="AP78" s="91" t="n">
        <f aca="false">('Balance Sheet'!AP20)*$H$78*$J$78</f>
        <v>0</v>
      </c>
      <c r="AQ78" s="91" t="n">
        <f aca="false">('Balance Sheet'!AQ20)*$H$78*$J$78</f>
        <v>0</v>
      </c>
      <c r="AR78" s="91" t="n">
        <f aca="false">('Balance Sheet'!AR20)*$H$78*$J$78</f>
        <v>0</v>
      </c>
      <c r="AS78" s="91" t="n">
        <f aca="false">('Balance Sheet'!AS20)*$H$78*$J$78</f>
        <v>0</v>
      </c>
      <c r="AT78" s="91" t="n">
        <f aca="false">('Balance Sheet'!AT20)*$H$78*$J$78</f>
        <v>0</v>
      </c>
      <c r="AU78" s="91" t="n">
        <f aca="false">('Balance Sheet'!AU20)*$H$78*$J$78</f>
        <v>0</v>
      </c>
      <c r="AV78" s="91" t="n">
        <f aca="false">('Balance Sheet'!AV20)*$H$78*$J$78</f>
        <v>0</v>
      </c>
      <c r="AW78" s="91" t="n">
        <f aca="false">('Balance Sheet'!AW20)*$H$78*$J$78</f>
        <v>0</v>
      </c>
      <c r="AX78" s="91" t="n">
        <f aca="false">('Balance Sheet'!AX20)*$H$78*$J$78</f>
        <v>0</v>
      </c>
      <c r="AY78" s="91" t="n">
        <f aca="false">('Balance Sheet'!AY20)*$H$78*$J$78</f>
        <v>0</v>
      </c>
      <c r="AZ78" s="91" t="n">
        <f aca="false">('Balance Sheet'!AZ20)*$H$78*$J$78</f>
        <v>0</v>
      </c>
      <c r="BA78" s="91" t="n">
        <f aca="false">('Balance Sheet'!BA20)*$H$78*$J$78</f>
        <v>0</v>
      </c>
      <c r="BB78" s="91" t="n">
        <f aca="false">('Balance Sheet'!BB20)*$H$78*$J$78</f>
        <v>0</v>
      </c>
      <c r="BC78" s="91" t="n">
        <f aca="false">('Balance Sheet'!BC20)*$H$78*$J$78</f>
        <v>0</v>
      </c>
      <c r="BD78" s="91" t="n">
        <f aca="false">('Balance Sheet'!BD20)*$H$78*$J$78</f>
        <v>0</v>
      </c>
      <c r="BE78" s="91" t="n">
        <f aca="false">('Balance Sheet'!BE20)*$H$78*$J$78</f>
        <v>0</v>
      </c>
      <c r="BF78" s="91" t="n">
        <f aca="false">('Balance Sheet'!BF20)*$H$78*$J$78</f>
        <v>0</v>
      </c>
      <c r="BG78" s="59" t="n">
        <f aca="false">('Balance Sheet'!BG20)*$H$78*$J$78</f>
        <v>0</v>
      </c>
      <c r="BH78" s="59" t="n">
        <f aca="false">('Balance Sheet'!BH20)*$H$78*$J$78</f>
        <v>0</v>
      </c>
      <c r="BI78" s="59" t="n">
        <f aca="false">('Balance Sheet'!BI20)*$H$78*$J$78</f>
        <v>0</v>
      </c>
      <c r="BJ78" s="59" t="n">
        <f aca="false">('Balance Sheet'!BJ20)*$H$78*$J$78</f>
        <v>0</v>
      </c>
      <c r="BK78" s="59" t="n">
        <f aca="false">('Balance Sheet'!BK20)*$H$78*$J$78</f>
        <v>0</v>
      </c>
      <c r="BL78" s="59" t="n">
        <f aca="false">('Balance Sheet'!BL20)*$H$78*$J$78</f>
        <v>0</v>
      </c>
      <c r="BM78" s="59" t="n">
        <f aca="false">('Balance Sheet'!BM20)*$H$78*$J$78</f>
        <v>0</v>
      </c>
      <c r="BN78" s="59" t="n">
        <f aca="false">('Balance Sheet'!BN20)*$H$78*$J$78</f>
        <v>0</v>
      </c>
      <c r="BO78" s="59" t="n">
        <f aca="false">('Balance Sheet'!BO20)*$H$78*$J$78</f>
        <v>0</v>
      </c>
      <c r="BP78" s="59" t="n">
        <f aca="false">('Balance Sheet'!BP20)*$H$78*$J$78</f>
        <v>0</v>
      </c>
      <c r="BQ78" s="59" t="n">
        <f aca="false">('Balance Sheet'!BQ20)*$H$78*$J$78</f>
        <v>0</v>
      </c>
      <c r="BR78" s="59" t="n">
        <f aca="false">('Balance Sheet'!BR20)*$H$78*$J$78</f>
        <v>0</v>
      </c>
      <c r="BS78" s="59" t="n">
        <f aca="false">('Balance Sheet'!BS20)*$H$78*$J$78</f>
        <v>0</v>
      </c>
      <c r="BT78" s="59" t="n">
        <f aca="false">('Balance Sheet'!BT20)*$H$78*$J$78</f>
        <v>0</v>
      </c>
      <c r="BU78" s="59" t="n">
        <f aca="false">('Balance Sheet'!BU20)*$H$78*$J$78</f>
        <v>0</v>
      </c>
      <c r="BV78" s="59" t="n">
        <f aca="false">('Balance Sheet'!BV20)*$H$78*$J$78</f>
        <v>0</v>
      </c>
      <c r="BW78" s="91" t="n">
        <f aca="false">('Balance Sheet'!BW20)*$H$78*$J$78</f>
        <v>0</v>
      </c>
      <c r="BX78" s="91" t="n">
        <f aca="false">('Balance Sheet'!BX20)*$H$78*$J$78</f>
        <v>0</v>
      </c>
      <c r="BY78" s="58"/>
      <c r="BZ78" s="58"/>
      <c r="CA78" s="58"/>
      <c r="CB78" s="92"/>
      <c r="CC78" s="92"/>
      <c r="CD78" s="92"/>
      <c r="CE78" s="92"/>
      <c r="CF78" s="92"/>
    </row>
    <row r="79" customFormat="false" ht="15" hidden="false" customHeight="true" outlineLevel="1" collapsed="false">
      <c r="B79" s="24"/>
      <c r="C79" s="24"/>
      <c r="D79" s="24" t="n">
        <v>4</v>
      </c>
      <c r="E79" s="24" t="n">
        <v>1</v>
      </c>
      <c r="F79" s="24"/>
      <c r="G79" s="24"/>
      <c r="H79" s="24"/>
      <c r="I79" s="24"/>
      <c r="J79" s="24" t="n">
        <v>1</v>
      </c>
      <c r="K79" s="24"/>
      <c r="L79" s="24" t="n">
        <v>7</v>
      </c>
      <c r="M79" s="24"/>
      <c r="N79" s="24" t="s">
        <v>2571</v>
      </c>
      <c r="O79" s="24" t="s">
        <v>2572</v>
      </c>
      <c r="P79" s="24"/>
      <c r="Q79" s="24"/>
      <c r="R79" s="24" t="n">
        <v>1</v>
      </c>
      <c r="S79" s="24"/>
      <c r="T79" s="24"/>
      <c r="U79" s="24"/>
      <c r="V79" s="24" t="s">
        <v>160</v>
      </c>
      <c r="W79" s="24" t="s">
        <v>161</v>
      </c>
      <c r="X79" s="24" t="s">
        <v>162</v>
      </c>
      <c r="Y79" s="24" t="s">
        <v>2370</v>
      </c>
      <c r="Z79" s="24" t="s">
        <v>163</v>
      </c>
      <c r="AA79" s="24" t="s">
        <v>2573</v>
      </c>
      <c r="AB79" s="91" t="n">
        <f aca="false">AB65+AB66+AB67+AB68+AB69+AB70+AB71+AB72+AB73+AB74+AB75+AB76+AB77+AB78</f>
        <v>2039.381</v>
      </c>
      <c r="AC79" s="91" t="n">
        <f aca="false">AC65+AC66+AC67+AC68+AC69+AC70+AC71+AC72+AC73+AC74+AC75+AC76+AC77+AC78</f>
        <v>2304.687</v>
      </c>
      <c r="AD79" s="91" t="n">
        <f aca="false">AD65+AD66+AD67+AD68+AD69+AD70+AD71+AD72+AD73+AD74+AD75+AD76+AD77+AD78</f>
        <v>2439.155</v>
      </c>
      <c r="AE79" s="91" t="n">
        <f aca="false">AE65+AE66+AE67+AE68+AE69+AE70+AE71+AE72+AE73+AE74+AE75+AE76+AE77+AE78</f>
        <v>3514.544</v>
      </c>
      <c r="AF79" s="91" t="n">
        <f aca="false">AF65+AF66+AF67+AF68+AF69+AF70+AF71+AF72+AF73+AF74+AF75+AF76+AF77+AF78</f>
        <v>3514.544</v>
      </c>
      <c r="AG79" s="91" t="n">
        <f aca="false">AG65+AG66+AG67+AG68+AG69+AG70+AG71+AG72+AG73+AG74+AG75+AG76+AG77+AG78</f>
        <v>2604.825</v>
      </c>
      <c r="AH79" s="91" t="n">
        <f aca="false">AH65+AH66+AH67+AH68+AH69+AH70+AH71+AH72+AH73+AH74+AH75+AH76+AH77+AH78</f>
        <v>2916.787</v>
      </c>
      <c r="AI79" s="91" t="n">
        <f aca="false">AI65+AI66+AI67+AI68+AI69+AI70+AI71+AI72+AI73+AI74+AI75+AI76+AI77+AI78</f>
        <v>2938.773</v>
      </c>
      <c r="AJ79" s="91" t="n">
        <f aca="false">AJ65+AJ66+AJ67+AJ68+AJ69+AJ70+AJ71+AJ72+AJ73+AJ74+AJ75+AJ76+AJ77+AJ78</f>
        <v>5731.323</v>
      </c>
      <c r="AK79" s="91" t="n">
        <f aca="false">AK65+AK66+AK67+AK68+AK69+AK70+AK71+AK72+AK73+AK74+AK75+AK76+AK77+AK78</f>
        <v>5731.323</v>
      </c>
      <c r="AL79" s="91" t="n">
        <f aca="false">AL65+AL66+AL67+AL68+AL69+AL70+AL71+AL72+AL73+AL74+AL75+AL76+AL77+AL78</f>
        <v>3774.672</v>
      </c>
      <c r="AM79" s="91" t="n">
        <f aca="false">AM65+AM66+AM67+AM68+AM69+AM70+AM71+AM72+AM73+AM74+AM75+AM76+AM77+AM78</f>
        <v>3277.999</v>
      </c>
      <c r="AN79" s="91" t="n">
        <f aca="false">AN65+AN66+AN67+AN68+AN69+AN70+AN71+AN72+AN73+AN74+AN75+AN76+AN77+AN78</f>
        <v>3001.554</v>
      </c>
      <c r="AO79" s="91" t="n">
        <f aca="false">AO65+AO66+AO67+AO68+AO69+AO70+AO71+AO72+AO73+AO74+AO75+AO76+AO77+AO78</f>
        <v>5996.827</v>
      </c>
      <c r="AP79" s="91" t="n">
        <f aca="false">AP65+AP66+AP67+AP68+AP69+AP70+AP71+AP72+AP73+AP74+AP75+AP76+AP77+AP78</f>
        <v>5996.827</v>
      </c>
      <c r="AQ79" s="91" t="n">
        <f aca="false">AQ65+AQ66+AQ67+AQ68+AQ69+AQ70+AQ71+AQ72+AQ73+AQ74+AQ75+AQ76+AQ77+AQ78</f>
        <v>5404.491</v>
      </c>
      <c r="AR79" s="91" t="n">
        <f aca="false">AR65+AR66+AR67+AR68+AR69+AR70+AR71+AR72+AR73+AR74+AR75+AR76+AR77+AR78</f>
        <v>5811.341</v>
      </c>
      <c r="AS79" s="91" t="n">
        <f aca="false">AS65+AS66+AS67+AS68+AS69+AS70+AS71+AS72+AS73+AS74+AS75+AS76+AS77+AS78</f>
        <v>5946.17</v>
      </c>
      <c r="AT79" s="91" t="n">
        <f aca="false">AT65+AT66+AT67+AT68+AT69+AT70+AT71+AT72+AT73+AT74+AT75+AT76+AT77+AT78</f>
        <v>9584</v>
      </c>
      <c r="AU79" s="91" t="n">
        <f aca="false">AU65+AU66+AU67+AU68+AU69+AU70+AU71+AU72+AU73+AU74+AU75+AU76+AU77+AU78</f>
        <v>9584</v>
      </c>
      <c r="AV79" s="91" t="n">
        <f aca="false">AV65+AV66+AV67+AV68+AV69+AV70+AV71+AV72+AV73+AV74+AV75+AV76+AV77+AV78</f>
        <v>10151</v>
      </c>
      <c r="AW79" s="91" t="n">
        <f aca="false">AW65+AW66+AW67+AW68+AW69+AW70+AW71+AW72+AW73+AW74+AW75+AW76+AW77+AW78</f>
        <v>6802</v>
      </c>
      <c r="AX79" s="91" t="n">
        <f aca="false">AX65+AX66+AX67+AX68+AX69+AX70+AX71+AX72+AX73+AX74+AX75+AX76+AX77+AX78</f>
        <v>6870</v>
      </c>
      <c r="AY79" s="91" t="n">
        <f aca="false">AY65+AY66+AY67+AY68+AY69+AY70+AY71+AY72+AY73+AY74+AY75+AY76+AY77+AY78</f>
        <v>10683</v>
      </c>
      <c r="AZ79" s="91" t="n">
        <f aca="false">AZ65+AZ66+AZ67+AZ68+AZ69+AZ70+AZ71+AZ72+AZ73+AZ74+AZ75+AZ76+AZ77+AZ78</f>
        <v>10683</v>
      </c>
      <c r="BA79" s="91" t="n">
        <f aca="false">BA65+BA66+BA67+BA68+BA69+BA70+BA71+BA72+BA73+BA74+BA75+BA76+BA77+BA78</f>
        <v>10035</v>
      </c>
      <c r="BB79" s="91" t="n">
        <f aca="false">BB65+BB66+BB67+BB68+BB69+BB70+BB71+BB72+BB73+BB74+BB75+BB76+BB77+BB78</f>
        <v>0</v>
      </c>
      <c r="BC79" s="91" t="n">
        <f aca="false">BC65+BC66+BC67+BC68+BC69+BC70+BC71+BC72+BC73+BC74+BC75+BC76+BC77+BC78</f>
        <v>0</v>
      </c>
      <c r="BD79" s="91" t="n">
        <f aca="false">BD65+BD66+BD67+BD68+BD69+BD70+BD71+BD72+BD73+BD74+BD75+BD76+BD77+BD78</f>
        <v>0</v>
      </c>
      <c r="BE79" s="91" t="n">
        <f aca="false">BE65+BE66+BE67+BE68+BE69+BE70+BE71+BE72+BE73+BE74+BE75+BE76+BE77+BE78</f>
        <v>0</v>
      </c>
      <c r="BF79" s="59" t="n">
        <f aca="false">BF65+BF66+BF67+BF68+BF69+BF70+BF71+BF72+BF73+BF74+BF75+BF76+BF77+BF78</f>
        <v>0</v>
      </c>
      <c r="BG79" s="59" t="n">
        <f aca="false">BG65+BG66+BG67+BG68+BG69+BG70+BG71+BG72+BG73+BG74+BG75+BG76+BG77+BG78</f>
        <v>0</v>
      </c>
      <c r="BH79" s="59" t="n">
        <f aca="false">BH65+BH66+BH67+BH68+BH69+BH70+BH71+BH72+BH73+BH74+BH75+BH76+BH77+BH78</f>
        <v>0</v>
      </c>
      <c r="BI79" s="59" t="n">
        <f aca="false">BI65+BI66+BI67+BI68+BI69+BI70+BI71+BI72+BI73+BI74+BI75+BI76+BI77+BI78</f>
        <v>0</v>
      </c>
      <c r="BJ79" s="59" t="n">
        <f aca="false">BJ65+BJ66+BJ67+BJ68+BJ69+BJ70+BJ71+BJ72+BJ73+BJ74+BJ75+BJ76+BJ77+BJ78</f>
        <v>0</v>
      </c>
      <c r="BK79" s="59" t="n">
        <f aca="false">BK65+BK66+BK67+BK68+BK69+BK70+BK71+BK72+BK73+BK74+BK75+BK76+BK77+BK78</f>
        <v>0</v>
      </c>
      <c r="BL79" s="59" t="n">
        <f aca="false">BL65+BL66+BL67+BL68+BL69+BL70+BL71+BL72+BL73+BL74+BL75+BL76+BL77+BL78</f>
        <v>0</v>
      </c>
      <c r="BM79" s="59" t="n">
        <f aca="false">BM65+BM66+BM67+BM68+BM69+BM70+BM71+BM72+BM73+BM74+BM75+BM76+BM77+BM78</f>
        <v>0</v>
      </c>
      <c r="BN79" s="59" t="n">
        <f aca="false">BN65+BN66+BN67+BN68+BN69+BN70+BN71+BN72+BN73+BN74+BN75+BN76+BN77+BN78</f>
        <v>0</v>
      </c>
      <c r="BO79" s="59" t="n">
        <f aca="false">BO65+BO66+BO67+BO68+BO69+BO70+BO71+BO72+BO73+BO74+BO75+BO76+BO77+BO78</f>
        <v>0</v>
      </c>
      <c r="BP79" s="59" t="n">
        <f aca="false">BP65+BP66+BP67+BP68+BP69+BP70+BP71+BP72+BP73+BP74+BP75+BP76+BP77+BP78</f>
        <v>0</v>
      </c>
      <c r="BQ79" s="59" t="n">
        <f aca="false">BQ65+BQ66+BQ67+BQ68+BQ69+BQ70+BQ71+BQ72+BQ73+BQ74+BQ75+BQ76+BQ77+BQ78</f>
        <v>0</v>
      </c>
      <c r="BR79" s="59" t="n">
        <f aca="false">BR65+BR66+BR67+BR68+BR69+BR70+BR71+BR72+BR73+BR74+BR75+BR76+BR77+BR78</f>
        <v>0</v>
      </c>
      <c r="BS79" s="59" t="n">
        <f aca="false">BS65+BS66+BS67+BS68+BS69+BS70+BS71+BS72+BS73+BS74+BS75+BS76+BS77+BS78</f>
        <v>0</v>
      </c>
      <c r="BT79" s="59" t="n">
        <f aca="false">BT65+BT66+BT67+BT68+BT69+BT70+BT71+BT72+BT73+BT74+BT75+BT76+BT77+BT78</f>
        <v>0</v>
      </c>
      <c r="BU79" s="59" t="n">
        <f aca="false">BU65+BU66+BU67+BU68+BU69+BU70+BU71+BU72+BU73+BU74+BU75+BU76+BU77+BU78</f>
        <v>0</v>
      </c>
      <c r="BV79" s="59" t="n">
        <f aca="false">BV65+BV66+BV67+BV68+BV69+BV70+BV71+BV72+BV73+BV74+BV75+BV76+BV77+BV78</f>
        <v>0</v>
      </c>
      <c r="BW79" s="91" t="n">
        <f aca="false">BW65+BW66+BW67+BW68+BW69+BW70+BW71+BW72+BW73+BW74+BW75+BW76+BW77+BW78</f>
        <v>0</v>
      </c>
      <c r="BX79" s="91" t="n">
        <f aca="false">BX65+BX66+BX67+BX68+BX69+BX70+BX71+BX72+BX73+BX74+BX75+BX76+BX77+BX78</f>
        <v>0</v>
      </c>
      <c r="BY79" s="58"/>
      <c r="BZ79" s="58"/>
      <c r="CA79" s="58"/>
      <c r="CB79" s="92"/>
      <c r="CC79" s="92"/>
      <c r="CD79" s="92"/>
      <c r="CE79" s="92"/>
      <c r="CF79" s="92"/>
    </row>
    <row r="80" customFormat="false" ht="15" hidden="false" customHeight="true" outlineLevel="1" collapsed="false">
      <c r="B80" s="24"/>
      <c r="C80" s="24"/>
      <c r="D80" s="24" t="n">
        <v>28</v>
      </c>
      <c r="E80" s="24" t="n">
        <v>1</v>
      </c>
      <c r="F80" s="24"/>
      <c r="G80" s="24"/>
      <c r="H80" s="24" t="n">
        <v>1</v>
      </c>
      <c r="I80" s="24"/>
      <c r="J80" s="24" t="n">
        <v>1</v>
      </c>
      <c r="K80" s="24"/>
      <c r="L80" s="24" t="n">
        <v>67</v>
      </c>
      <c r="M80" s="24"/>
      <c r="N80" s="24" t="s">
        <v>2574</v>
      </c>
      <c r="O80" s="24" t="s">
        <v>2575</v>
      </c>
      <c r="P80" s="24"/>
      <c r="Q80" s="24"/>
      <c r="R80" s="24" t="n">
        <v>1</v>
      </c>
      <c r="S80" s="24"/>
      <c r="T80" s="24"/>
      <c r="U80" s="24"/>
      <c r="V80" s="24" t="s">
        <v>160</v>
      </c>
      <c r="W80" s="24" t="s">
        <v>161</v>
      </c>
      <c r="X80" s="24" t="s">
        <v>162</v>
      </c>
      <c r="Y80" s="24" t="s">
        <v>2370</v>
      </c>
      <c r="Z80" s="24" t="s">
        <v>163</v>
      </c>
      <c r="AA80" s="24" t="s">
        <v>2576</v>
      </c>
      <c r="AB80" s="91" t="n">
        <f aca="false">('Balance Sheet'!AB22)*$H$80*$J$80</f>
        <v>1251</v>
      </c>
      <c r="AC80" s="91" t="n">
        <f aca="false">('Balance Sheet'!AC22)*$H$80*$J$80</f>
        <v>1189.93</v>
      </c>
      <c r="AD80" s="91" t="n">
        <f aca="false">('Balance Sheet'!AD22)*$H$80*$J$80</f>
        <v>1109.816</v>
      </c>
      <c r="AE80" s="91" t="n">
        <f aca="false">('Balance Sheet'!AE22)*$H$80*$J$80</f>
        <v>1125.866</v>
      </c>
      <c r="AF80" s="91" t="n">
        <f aca="false">('Balance Sheet'!AF22)*$H$80*$J$80</f>
        <v>1125.866</v>
      </c>
      <c r="AG80" s="91" t="n">
        <f aca="false">('Balance Sheet'!AG22)*$H$80*$J$80</f>
        <v>1737.094</v>
      </c>
      <c r="AH80" s="91" t="n">
        <f aca="false">('Balance Sheet'!AH22)*$H$80*$J$80</f>
        <v>1725.184</v>
      </c>
      <c r="AI80" s="91" t="n">
        <f aca="false">('Balance Sheet'!AI22)*$H$80*$J$80</f>
        <v>1742.142</v>
      </c>
      <c r="AJ80" s="91" t="n">
        <f aca="false">('Balance Sheet'!AJ22)*$H$80*$J$80</f>
        <v>1715.828</v>
      </c>
      <c r="AK80" s="91" t="n">
        <f aca="false">('Balance Sheet'!AK22)*$H$80*$J$80</f>
        <v>1715.828</v>
      </c>
      <c r="AL80" s="91" t="n">
        <f aca="false">('Balance Sheet'!AL22)*$H$80*$J$80</f>
        <v>1711.472</v>
      </c>
      <c r="AM80" s="91" t="n">
        <f aca="false">('Balance Sheet'!AM22)*$H$80*$J$80</f>
        <v>1728.243</v>
      </c>
      <c r="AN80" s="91" t="n">
        <f aca="false">('Balance Sheet'!AN22)*$H$80*$J$80</f>
        <v>1756.673</v>
      </c>
      <c r="AO80" s="91" t="n">
        <f aca="false">('Balance Sheet'!AO22)*$H$80*$J$80</f>
        <v>1787.534</v>
      </c>
      <c r="AP80" s="91" t="n">
        <f aca="false">('Balance Sheet'!AP22)*$H$80*$J$80</f>
        <v>1787.534</v>
      </c>
      <c r="AQ80" s="91" t="n">
        <f aca="false">('Balance Sheet'!AQ22)*$H$80*$J$80</f>
        <v>1846.413</v>
      </c>
      <c r="AR80" s="91" t="n">
        <f aca="false">('Balance Sheet'!AR22)*$H$80*$J$80</f>
        <v>1866.576</v>
      </c>
      <c r="AS80" s="91" t="n">
        <f aca="false">('Balance Sheet'!AS22)*$H$80*$J$80</f>
        <v>1864.891</v>
      </c>
      <c r="AT80" s="91" t="n">
        <f aca="false">('Balance Sheet'!AT22)*$H$80*$J$80</f>
        <v>1947</v>
      </c>
      <c r="AU80" s="91" t="n">
        <f aca="false">('Balance Sheet'!AU22)*$H$80*$J$80</f>
        <v>1947</v>
      </c>
      <c r="AV80" s="91" t="n">
        <f aca="false">('Balance Sheet'!AV22)*$H$80*$J$80</f>
        <v>1950</v>
      </c>
      <c r="AW80" s="91" t="n">
        <f aca="false">('Balance Sheet'!AW22)*$H$80*$J$80</f>
        <v>1986</v>
      </c>
      <c r="AX80" s="91" t="n">
        <f aca="false">('Balance Sheet'!AX22)*$H$80*$J$80</f>
        <v>1998</v>
      </c>
      <c r="AY80" s="91" t="n">
        <f aca="false">('Balance Sheet'!AY22)*$H$80*$J$80</f>
        <v>2051</v>
      </c>
      <c r="AZ80" s="91" t="n">
        <f aca="false">('Balance Sheet'!AZ22)*$H$80*$J$80</f>
        <v>2051</v>
      </c>
      <c r="BA80" s="91" t="n">
        <f aca="false">('Balance Sheet'!BA22)*$H$80*$J$80</f>
        <v>2243</v>
      </c>
      <c r="BB80" s="91" t="n">
        <f aca="false">('Balance Sheet'!BB22)*$H$80*$J$80</f>
        <v>0</v>
      </c>
      <c r="BC80" s="91" t="n">
        <f aca="false">('Balance Sheet'!BC22)*$H$80*$J$80</f>
        <v>0</v>
      </c>
      <c r="BD80" s="91" t="n">
        <f aca="false">('Balance Sheet'!BD22)*$H$80*$J$80</f>
        <v>0</v>
      </c>
      <c r="BE80" s="91" t="n">
        <f aca="false">('Balance Sheet'!BE22)*$H$80*$J$80</f>
        <v>0</v>
      </c>
      <c r="BF80" s="59" t="n">
        <f aca="false">('Balance Sheet'!BF22)*$H$80*$J$80</f>
        <v>0</v>
      </c>
      <c r="BG80" s="59" t="n">
        <f aca="false">('Balance Sheet'!BG22)*$H$80*$J$80</f>
        <v>0</v>
      </c>
      <c r="BH80" s="59" t="n">
        <f aca="false">('Balance Sheet'!BH22)*$H$80*$J$80</f>
        <v>0</v>
      </c>
      <c r="BI80" s="59" t="n">
        <f aca="false">('Balance Sheet'!BI22)*$H$80*$J$80</f>
        <v>0</v>
      </c>
      <c r="BJ80" s="59" t="n">
        <f aca="false">('Balance Sheet'!BJ22)*$H$80*$J$80</f>
        <v>0</v>
      </c>
      <c r="BK80" s="59" t="n">
        <f aca="false">('Balance Sheet'!BK22)*$H$80*$J$80</f>
        <v>0</v>
      </c>
      <c r="BL80" s="59" t="n">
        <f aca="false">('Balance Sheet'!BL22)*$H$80*$J$80</f>
        <v>0</v>
      </c>
      <c r="BM80" s="59" t="n">
        <f aca="false">('Balance Sheet'!BM22)*$H$80*$J$80</f>
        <v>0</v>
      </c>
      <c r="BN80" s="59" t="n">
        <f aca="false">('Balance Sheet'!BN22)*$H$80*$J$80</f>
        <v>0</v>
      </c>
      <c r="BO80" s="59" t="n">
        <f aca="false">('Balance Sheet'!BO22)*$H$80*$J$80</f>
        <v>0</v>
      </c>
      <c r="BP80" s="59" t="n">
        <f aca="false">('Balance Sheet'!BP22)*$H$80*$J$80</f>
        <v>0</v>
      </c>
      <c r="BQ80" s="59" t="n">
        <f aca="false">('Balance Sheet'!BQ22)*$H$80*$J$80</f>
        <v>0</v>
      </c>
      <c r="BR80" s="59" t="n">
        <f aca="false">('Balance Sheet'!BR22)*$H$80*$J$80</f>
        <v>0</v>
      </c>
      <c r="BS80" s="59" t="n">
        <f aca="false">('Balance Sheet'!BS22)*$H$80*$J$80</f>
        <v>0</v>
      </c>
      <c r="BT80" s="59" t="n">
        <f aca="false">('Balance Sheet'!BT22)*$H$80*$J$80</f>
        <v>0</v>
      </c>
      <c r="BU80" s="59" t="n">
        <f aca="false">('Balance Sheet'!BU22)*$H$80*$J$80</f>
        <v>0</v>
      </c>
      <c r="BV80" s="59" t="n">
        <f aca="false">('Balance Sheet'!BV22)*$H$80*$J$80</f>
        <v>0</v>
      </c>
      <c r="BW80" s="91"/>
      <c r="BX80" s="91"/>
      <c r="BY80" s="58"/>
      <c r="BZ80" s="58"/>
      <c r="CA80" s="58"/>
      <c r="CB80" s="92"/>
      <c r="CC80" s="92"/>
      <c r="CD80" s="92"/>
      <c r="CE80" s="92"/>
      <c r="CF80" s="92"/>
    </row>
    <row r="81" customFormat="false" ht="15" hidden="false" customHeight="true" outlineLevel="1" collapsed="false">
      <c r="B81" s="24"/>
      <c r="C81" s="24"/>
      <c r="D81" s="24" t="n">
        <v>28</v>
      </c>
      <c r="E81" s="24" t="n">
        <v>1</v>
      </c>
      <c r="F81" s="24"/>
      <c r="G81" s="24"/>
      <c r="H81" s="24"/>
      <c r="I81" s="24"/>
      <c r="J81" s="24" t="n">
        <v>1</v>
      </c>
      <c r="K81" s="24"/>
      <c r="L81" s="24" t="n">
        <v>68</v>
      </c>
      <c r="M81" s="24"/>
      <c r="N81" s="24" t="s">
        <v>2577</v>
      </c>
      <c r="O81" s="24" t="s">
        <v>2578</v>
      </c>
      <c r="P81" s="24"/>
      <c r="Q81" s="24"/>
      <c r="R81" s="24" t="n">
        <v>1</v>
      </c>
      <c r="S81" s="24"/>
      <c r="T81" s="24"/>
      <c r="U81" s="24"/>
      <c r="V81" s="24" t="s">
        <v>160</v>
      </c>
      <c r="W81" s="24" t="s">
        <v>161</v>
      </c>
      <c r="X81" s="24" t="s">
        <v>162</v>
      </c>
      <c r="Y81" s="24" t="s">
        <v>2370</v>
      </c>
      <c r="Z81" s="24" t="s">
        <v>163</v>
      </c>
      <c r="AA81" s="24" t="s">
        <v>2579</v>
      </c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1"/>
      <c r="AX81" s="91"/>
      <c r="AY81" s="91"/>
      <c r="AZ81" s="91"/>
      <c r="BA81" s="91"/>
      <c r="BB81" s="91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  <c r="BO81" s="59"/>
      <c r="BP81" s="59"/>
      <c r="BQ81" s="59"/>
      <c r="BR81" s="59"/>
      <c r="BS81" s="59"/>
      <c r="BT81" s="59"/>
      <c r="BU81" s="59"/>
      <c r="BV81" s="59"/>
      <c r="BW81" s="91"/>
      <c r="BX81" s="91"/>
      <c r="BY81" s="58"/>
      <c r="BZ81" s="58"/>
      <c r="CA81" s="58"/>
      <c r="CB81" s="92"/>
      <c r="CC81" s="92"/>
      <c r="CD81" s="92"/>
      <c r="CE81" s="92"/>
      <c r="CF81" s="92"/>
    </row>
    <row r="82" customFormat="false" ht="15" hidden="false" customHeight="true" outlineLevel="1" collapsed="false">
      <c r="B82" s="24"/>
      <c r="C82" s="24"/>
      <c r="D82" s="24" t="n">
        <v>6</v>
      </c>
      <c r="E82" s="24" t="n">
        <v>1</v>
      </c>
      <c r="F82" s="24"/>
      <c r="G82" s="24"/>
      <c r="H82" s="24"/>
      <c r="I82" s="24"/>
      <c r="J82" s="24" t="n">
        <v>1</v>
      </c>
      <c r="K82" s="24"/>
      <c r="L82" s="24" t="n">
        <v>28</v>
      </c>
      <c r="M82" s="24"/>
      <c r="N82" s="24" t="s">
        <v>2580</v>
      </c>
      <c r="O82" s="24" t="s">
        <v>2581</v>
      </c>
      <c r="P82" s="24"/>
      <c r="Q82" s="24"/>
      <c r="R82" s="24" t="n">
        <v>1</v>
      </c>
      <c r="S82" s="24"/>
      <c r="T82" s="24"/>
      <c r="U82" s="24"/>
      <c r="V82" s="24" t="s">
        <v>160</v>
      </c>
      <c r="W82" s="24" t="s">
        <v>161</v>
      </c>
      <c r="X82" s="24" t="s">
        <v>162</v>
      </c>
      <c r="Y82" s="24" t="s">
        <v>2370</v>
      </c>
      <c r="Z82" s="24" t="s">
        <v>163</v>
      </c>
      <c r="AA82" s="24" t="s">
        <v>2582</v>
      </c>
      <c r="AB82" s="91" t="n">
        <f aca="false">AB80+AB81</f>
        <v>1251</v>
      </c>
      <c r="AC82" s="91" t="n">
        <f aca="false">AC80+AC81</f>
        <v>1189.93</v>
      </c>
      <c r="AD82" s="91" t="n">
        <f aca="false">AD80+AD81</f>
        <v>1109.816</v>
      </c>
      <c r="AE82" s="91" t="n">
        <f aca="false">AE80+AE81</f>
        <v>1125.866</v>
      </c>
      <c r="AF82" s="91" t="n">
        <f aca="false">AF80+AF81</f>
        <v>1125.866</v>
      </c>
      <c r="AG82" s="91" t="n">
        <f aca="false">AG80+AG81</f>
        <v>1737.094</v>
      </c>
      <c r="AH82" s="91" t="n">
        <f aca="false">AH80+AH81</f>
        <v>1725.184</v>
      </c>
      <c r="AI82" s="91" t="n">
        <f aca="false">AI80+AI81</f>
        <v>1742.142</v>
      </c>
      <c r="AJ82" s="91" t="n">
        <f aca="false">AJ80+AJ81</f>
        <v>1715.828</v>
      </c>
      <c r="AK82" s="91" t="n">
        <f aca="false">AK80+AK81</f>
        <v>1715.828</v>
      </c>
      <c r="AL82" s="91" t="n">
        <f aca="false">AL80+AL81</f>
        <v>1711.472</v>
      </c>
      <c r="AM82" s="91" t="n">
        <f aca="false">AM80+AM81</f>
        <v>1728.243</v>
      </c>
      <c r="AN82" s="91" t="n">
        <f aca="false">AN80+AN81</f>
        <v>1756.673</v>
      </c>
      <c r="AO82" s="91" t="n">
        <f aca="false">AO80+AO81</f>
        <v>1787.534</v>
      </c>
      <c r="AP82" s="91" t="n">
        <f aca="false">AP80+AP81</f>
        <v>1787.534</v>
      </c>
      <c r="AQ82" s="91" t="n">
        <f aca="false">AQ80+AQ81</f>
        <v>1846.413</v>
      </c>
      <c r="AR82" s="91" t="n">
        <f aca="false">AR80+AR81</f>
        <v>1866.576</v>
      </c>
      <c r="AS82" s="91" t="n">
        <f aca="false">AS80+AS81</f>
        <v>1864.891</v>
      </c>
      <c r="AT82" s="91" t="n">
        <f aca="false">AT80+AT81</f>
        <v>1947</v>
      </c>
      <c r="AU82" s="91" t="n">
        <f aca="false">AU80+AU81</f>
        <v>1947</v>
      </c>
      <c r="AV82" s="91" t="n">
        <f aca="false">AV80+AV81</f>
        <v>1950</v>
      </c>
      <c r="AW82" s="91" t="n">
        <f aca="false">AW80+AW81</f>
        <v>1986</v>
      </c>
      <c r="AX82" s="91" t="n">
        <f aca="false">AX80+AX81</f>
        <v>1998</v>
      </c>
      <c r="AY82" s="91" t="n">
        <f aca="false">AY80+AY81</f>
        <v>2051</v>
      </c>
      <c r="AZ82" s="91" t="n">
        <f aca="false">AZ80+AZ81</f>
        <v>2051</v>
      </c>
      <c r="BA82" s="91" t="n">
        <f aca="false">BA80+BA81</f>
        <v>2243</v>
      </c>
      <c r="BB82" s="91" t="n">
        <f aca="false">BB80+BB81</f>
        <v>0</v>
      </c>
      <c r="BC82" s="91" t="n">
        <f aca="false">BC80+BC81</f>
        <v>0</v>
      </c>
      <c r="BD82" s="91" t="n">
        <f aca="false">BD80+BD81</f>
        <v>0</v>
      </c>
      <c r="BE82" s="91" t="n">
        <f aca="false">BE80+BE81</f>
        <v>0</v>
      </c>
      <c r="BF82" s="59" t="n">
        <f aca="false">BF80+BF81</f>
        <v>0</v>
      </c>
      <c r="BG82" s="59" t="n">
        <f aca="false">BG80+BG81</f>
        <v>0</v>
      </c>
      <c r="BH82" s="59" t="n">
        <f aca="false">BH80+BH81</f>
        <v>0</v>
      </c>
      <c r="BI82" s="59" t="n">
        <f aca="false">BI80+BI81</f>
        <v>0</v>
      </c>
      <c r="BJ82" s="59" t="n">
        <f aca="false">BJ80+BJ81</f>
        <v>0</v>
      </c>
      <c r="BK82" s="59" t="n">
        <f aca="false">BK80+BK81</f>
        <v>0</v>
      </c>
      <c r="BL82" s="59" t="n">
        <f aca="false">BL80+BL81</f>
        <v>0</v>
      </c>
      <c r="BM82" s="59" t="n">
        <f aca="false">BM80+BM81</f>
        <v>0</v>
      </c>
      <c r="BN82" s="59" t="n">
        <f aca="false">BN80+BN81</f>
        <v>0</v>
      </c>
      <c r="BO82" s="59" t="n">
        <f aca="false">BO80+BO81</f>
        <v>0</v>
      </c>
      <c r="BP82" s="59" t="n">
        <f aca="false">BP80+BP81</f>
        <v>0</v>
      </c>
      <c r="BQ82" s="59" t="n">
        <f aca="false">BQ80+BQ81</f>
        <v>0</v>
      </c>
      <c r="BR82" s="59" t="n">
        <f aca="false">BR80+BR81</f>
        <v>0</v>
      </c>
      <c r="BS82" s="59" t="n">
        <f aca="false">BS80+BS81</f>
        <v>0</v>
      </c>
      <c r="BT82" s="59" t="n">
        <f aca="false">BT80+BT81</f>
        <v>0</v>
      </c>
      <c r="BU82" s="59" t="n">
        <f aca="false">BU80+BU81</f>
        <v>0</v>
      </c>
      <c r="BV82" s="59" t="n">
        <f aca="false">BV80+BV81</f>
        <v>0</v>
      </c>
      <c r="BW82" s="91" t="n">
        <f aca="false">BW80+BW81</f>
        <v>0</v>
      </c>
      <c r="BX82" s="91" t="n">
        <f aca="false">BX80+BX81</f>
        <v>0</v>
      </c>
      <c r="BY82" s="58"/>
      <c r="BZ82" s="58"/>
      <c r="CA82" s="58"/>
      <c r="CB82" s="92"/>
      <c r="CC82" s="92"/>
      <c r="CD82" s="92"/>
      <c r="CE82" s="92"/>
      <c r="CF82" s="92"/>
    </row>
    <row r="83" customFormat="false" ht="15" hidden="false" customHeight="true" outlineLevel="1" collapsed="false">
      <c r="B83" s="24"/>
      <c r="C83" s="24"/>
      <c r="D83" s="24" t="n">
        <v>6</v>
      </c>
      <c r="E83" s="24" t="n">
        <v>1</v>
      </c>
      <c r="F83" s="24"/>
      <c r="G83" s="24"/>
      <c r="H83" s="24" t="n">
        <v>1</v>
      </c>
      <c r="I83" s="24"/>
      <c r="J83" s="24" t="n">
        <v>1</v>
      </c>
      <c r="K83" s="24"/>
      <c r="L83" s="24" t="n">
        <v>29</v>
      </c>
      <c r="M83" s="24"/>
      <c r="N83" s="24" t="s">
        <v>2583</v>
      </c>
      <c r="O83" s="24" t="s">
        <v>2584</v>
      </c>
      <c r="P83" s="24"/>
      <c r="Q83" s="24"/>
      <c r="R83" s="24" t="n">
        <v>1</v>
      </c>
      <c r="S83" s="24"/>
      <c r="T83" s="24"/>
      <c r="U83" s="24"/>
      <c r="V83" s="24" t="s">
        <v>160</v>
      </c>
      <c r="W83" s="24" t="s">
        <v>161</v>
      </c>
      <c r="X83" s="24" t="s">
        <v>162</v>
      </c>
      <c r="Y83" s="24" t="s">
        <v>2370</v>
      </c>
      <c r="Z83" s="24" t="s">
        <v>163</v>
      </c>
      <c r="AA83" s="24" t="s">
        <v>2585</v>
      </c>
      <c r="AB83" s="91" t="n">
        <f aca="false">('Balance Sheet'!AB32+'Balance Sheet'!AB26)*$H$83*$J$83</f>
        <v>650.764</v>
      </c>
      <c r="AC83" s="91" t="n">
        <f aca="false">('Balance Sheet'!AC32+'Balance Sheet'!AC26)*$H$83*$J$83</f>
        <v>827.183</v>
      </c>
      <c r="AD83" s="91" t="n">
        <f aca="false">('Balance Sheet'!AD32+'Balance Sheet'!AD26)*$H$83*$J$83</f>
        <v>901.173</v>
      </c>
      <c r="AE83" s="91" t="n">
        <f aca="false">('Balance Sheet'!AE32+'Balance Sheet'!AE26)*$H$83*$J$83</f>
        <v>1070.629</v>
      </c>
      <c r="AF83" s="91" t="n">
        <f aca="false">('Balance Sheet'!AF32+'Balance Sheet'!AF26)*$H$83*$J$83</f>
        <v>1070.629</v>
      </c>
      <c r="AG83" s="91" t="n">
        <f aca="false">('Balance Sheet'!AG32+'Balance Sheet'!AG26)*$H$83*$J$83</f>
        <v>903.461</v>
      </c>
      <c r="AH83" s="91" t="n">
        <f aca="false">('Balance Sheet'!AH32+'Balance Sheet'!AH26)*$H$83*$J$83</f>
        <v>1374.38</v>
      </c>
      <c r="AI83" s="91" t="n">
        <f aca="false">('Balance Sheet'!AI32+'Balance Sheet'!AI26)*$H$83*$J$83</f>
        <v>1440.11</v>
      </c>
      <c r="AJ83" s="91" t="n">
        <f aca="false">('Balance Sheet'!AJ32+'Balance Sheet'!AJ26)*$H$83*$J$83</f>
        <v>520.721</v>
      </c>
      <c r="AK83" s="91" t="n">
        <f aca="false">('Balance Sheet'!AK32+'Balance Sheet'!AK26)*$H$83*$J$83</f>
        <v>520.721</v>
      </c>
      <c r="AL83" s="91" t="n">
        <f aca="false">('Balance Sheet'!AL32+'Balance Sheet'!AL26)*$H$83*$J$83</f>
        <v>2205.01</v>
      </c>
      <c r="AM83" s="91" t="n">
        <f aca="false">('Balance Sheet'!AM32+'Balance Sheet'!AM26)*$H$83*$J$83</f>
        <v>1093.921</v>
      </c>
      <c r="AN83" s="91" t="n">
        <f aca="false">('Balance Sheet'!AN32+'Balance Sheet'!AN26)*$H$83*$J$83</f>
        <v>1106.291</v>
      </c>
      <c r="AO83" s="91" t="n">
        <f aca="false">('Balance Sheet'!AO32+'Balance Sheet'!AO26)*$H$83*$J$83</f>
        <v>566.953</v>
      </c>
      <c r="AP83" s="91" t="n">
        <f aca="false">('Balance Sheet'!AP32+'Balance Sheet'!AP26)*$H$83*$J$83</f>
        <v>566.953</v>
      </c>
      <c r="AQ83" s="91" t="n">
        <f aca="false">('Balance Sheet'!AQ32+'Balance Sheet'!AQ26)*$H$83*$J$83</f>
        <v>639.191</v>
      </c>
      <c r="AR83" s="91" t="n">
        <f aca="false">('Balance Sheet'!AR32+'Balance Sheet'!AR26)*$H$83*$J$83</f>
        <v>657.687</v>
      </c>
      <c r="AS83" s="91" t="n">
        <f aca="false">('Balance Sheet'!AS32+'Balance Sheet'!AS26)*$H$83*$J$83</f>
        <v>670.406</v>
      </c>
      <c r="AT83" s="91" t="n">
        <f aca="false">('Balance Sheet'!AT32+'Balance Sheet'!AT26)*$H$83*$J$83</f>
        <v>677</v>
      </c>
      <c r="AU83" s="91" t="n">
        <f aca="false">('Balance Sheet'!AU32+'Balance Sheet'!AU26)*$H$83*$J$83</f>
        <v>677</v>
      </c>
      <c r="AV83" s="91" t="n">
        <f aca="false">('Balance Sheet'!AV32+'Balance Sheet'!AV26)*$H$83*$J$83</f>
        <v>1024</v>
      </c>
      <c r="AW83" s="91" t="n">
        <f aca="false">('Balance Sheet'!AW32+'Balance Sheet'!AW26)*$H$83*$J$83</f>
        <v>1202</v>
      </c>
      <c r="AX83" s="91" t="n">
        <f aca="false">('Balance Sheet'!AX32+'Balance Sheet'!AX26)*$H$83*$J$83</f>
        <v>1251</v>
      </c>
      <c r="AY83" s="91" t="n">
        <f aca="false">('Balance Sheet'!AY32+'Balance Sheet'!AY26)*$H$83*$J$83</f>
        <v>1302</v>
      </c>
      <c r="AZ83" s="91" t="n">
        <f aca="false">('Balance Sheet'!AZ32+'Balance Sheet'!AZ26)*$H$83*$J$83</f>
        <v>1302</v>
      </c>
      <c r="BA83" s="91" t="n">
        <f aca="false">('Balance Sheet'!BA32+'Balance Sheet'!BA26)*$H$83*$J$83</f>
        <v>1548</v>
      </c>
      <c r="BB83" s="91" t="n">
        <f aca="false">('Balance Sheet'!BB32+'Balance Sheet'!BB26)*$H$83*$J$83</f>
        <v>0</v>
      </c>
      <c r="BC83" s="91" t="n">
        <f aca="false">('Balance Sheet'!BC32+'Balance Sheet'!BC26)*$H$83*$J$83</f>
        <v>0</v>
      </c>
      <c r="BD83" s="91" t="n">
        <f aca="false">('Balance Sheet'!BD32+'Balance Sheet'!BD26)*$H$83*$J$83</f>
        <v>0</v>
      </c>
      <c r="BE83" s="91" t="n">
        <f aca="false">('Balance Sheet'!BE32+'Balance Sheet'!BE26)*$H$83*$J$83</f>
        <v>0</v>
      </c>
      <c r="BF83" s="91" t="n">
        <f aca="false">('Balance Sheet'!BF32+'Balance Sheet'!BF26)*$H$83*$J$83</f>
        <v>0</v>
      </c>
      <c r="BG83" s="91" t="n">
        <f aca="false">('Balance Sheet'!BG32+'Balance Sheet'!BG26)*$H$83*$J$83</f>
        <v>0</v>
      </c>
      <c r="BH83" s="59" t="n">
        <f aca="false">('Balance Sheet'!BH32+'Balance Sheet'!BH26)*$H$83*$J$83</f>
        <v>0</v>
      </c>
      <c r="BI83" s="59" t="n">
        <f aca="false">('Balance Sheet'!BI32+'Balance Sheet'!BI26)*$H$83*$J$83</f>
        <v>0</v>
      </c>
      <c r="BJ83" s="59" t="n">
        <f aca="false">('Balance Sheet'!BJ32+'Balance Sheet'!BJ26)*$H$83*$J$83</f>
        <v>0</v>
      </c>
      <c r="BK83" s="59" t="n">
        <f aca="false">('Balance Sheet'!BK32+'Balance Sheet'!BK26)*$H$83*$J$83</f>
        <v>0</v>
      </c>
      <c r="BL83" s="59" t="n">
        <f aca="false">('Balance Sheet'!BL32+'Balance Sheet'!BL26)*$H$83*$J$83</f>
        <v>0</v>
      </c>
      <c r="BM83" s="59" t="n">
        <f aca="false">('Balance Sheet'!BM32+'Balance Sheet'!BM26)*$H$83*$J$83</f>
        <v>0</v>
      </c>
      <c r="BN83" s="59" t="n">
        <f aca="false">('Balance Sheet'!BN32+'Balance Sheet'!BN26)*$H$83*$J$83</f>
        <v>0</v>
      </c>
      <c r="BO83" s="59" t="n">
        <f aca="false">('Balance Sheet'!BO32+'Balance Sheet'!BO26)*$H$83*$J$83</f>
        <v>0</v>
      </c>
      <c r="BP83" s="59" t="n">
        <f aca="false">('Balance Sheet'!BP32+'Balance Sheet'!BP26)*$H$83*$J$83</f>
        <v>0</v>
      </c>
      <c r="BQ83" s="59" t="n">
        <f aca="false">('Balance Sheet'!BQ32+'Balance Sheet'!BQ26)*$H$83*$J$83</f>
        <v>0</v>
      </c>
      <c r="BR83" s="59" t="n">
        <f aca="false">('Balance Sheet'!BR32+'Balance Sheet'!BR26)*$H$83*$J$83</f>
        <v>0</v>
      </c>
      <c r="BS83" s="59" t="n">
        <f aca="false">('Balance Sheet'!BS32+'Balance Sheet'!BS26)*$H$83*$J$83</f>
        <v>0</v>
      </c>
      <c r="BT83" s="59" t="n">
        <f aca="false">('Balance Sheet'!BT32+'Balance Sheet'!BT26)*$H$83*$J$83</f>
        <v>0</v>
      </c>
      <c r="BU83" s="59" t="n">
        <f aca="false">('Balance Sheet'!BU32+'Balance Sheet'!BU26)*$H$83*$J$83</f>
        <v>0</v>
      </c>
      <c r="BV83" s="59" t="n">
        <f aca="false">('Balance Sheet'!BV32+'Balance Sheet'!BV26)*$H$83*$J$83</f>
        <v>0</v>
      </c>
      <c r="BW83" s="91" t="n">
        <f aca="false">('Balance Sheet'!BW32+'Balance Sheet'!BW26)*$H$83*$J$83</f>
        <v>0</v>
      </c>
      <c r="BX83" s="91" t="n">
        <f aca="false">('Balance Sheet'!BX32+'Balance Sheet'!BX26)*$H$83*$J$83</f>
        <v>0</v>
      </c>
      <c r="BY83" s="91" t="n">
        <f aca="false">('Balance Sheet'!BY32+'Balance Sheet'!BY26)*$H$83*$J$83</f>
        <v>0</v>
      </c>
      <c r="BZ83" s="58"/>
      <c r="CA83" s="58"/>
      <c r="CB83" s="92"/>
      <c r="CC83" s="92"/>
      <c r="CD83" s="92"/>
      <c r="CE83" s="92"/>
      <c r="CF83" s="92"/>
    </row>
    <row r="84" customFormat="false" ht="15" hidden="false" customHeight="true" outlineLevel="1" collapsed="false">
      <c r="B84" s="24"/>
      <c r="C84" s="24"/>
      <c r="D84" s="24" t="n">
        <v>30</v>
      </c>
      <c r="E84" s="24" t="n">
        <v>1</v>
      </c>
      <c r="F84" s="24"/>
      <c r="G84" s="24"/>
      <c r="H84" s="24" t="n">
        <v>1</v>
      </c>
      <c r="I84" s="24"/>
      <c r="J84" s="24" t="n">
        <v>1</v>
      </c>
      <c r="K84" s="24"/>
      <c r="L84" s="24" t="n">
        <v>69</v>
      </c>
      <c r="M84" s="24"/>
      <c r="N84" s="24" t="s">
        <v>2586</v>
      </c>
      <c r="O84" s="24" t="s">
        <v>2587</v>
      </c>
      <c r="P84" s="24"/>
      <c r="Q84" s="24"/>
      <c r="R84" s="24" t="n">
        <v>1</v>
      </c>
      <c r="S84" s="24"/>
      <c r="T84" s="24"/>
      <c r="U84" s="24"/>
      <c r="V84" s="24" t="s">
        <v>160</v>
      </c>
      <c r="W84" s="24" t="s">
        <v>161</v>
      </c>
      <c r="X84" s="24" t="s">
        <v>162</v>
      </c>
      <c r="Y84" s="24" t="s">
        <v>2370</v>
      </c>
      <c r="Z84" s="24" t="s">
        <v>163</v>
      </c>
      <c r="AA84" s="24" t="s">
        <v>2588</v>
      </c>
      <c r="AB84" s="91" t="n">
        <f aca="false">('Balance Sheet'!AB25+'Balance Sheet'!AB28)*$H$84*$J$84</f>
        <v>455.819</v>
      </c>
      <c r="AC84" s="91" t="n">
        <f aca="false">('Balance Sheet'!AC25+'Balance Sheet'!AC28)*$H$84*$J$84</f>
        <v>449.499</v>
      </c>
      <c r="AD84" s="91" t="n">
        <f aca="false">('Balance Sheet'!AD25+'Balance Sheet'!AD28)*$H$84*$J$84</f>
        <v>448.088</v>
      </c>
      <c r="AE84" s="91" t="n">
        <f aca="false">('Balance Sheet'!AE25+'Balance Sheet'!AE28)*$H$84*$J$84</f>
        <v>433.398</v>
      </c>
      <c r="AF84" s="91" t="n">
        <f aca="false">('Balance Sheet'!AF25+'Balance Sheet'!AF28)*$H$84*$J$84</f>
        <v>433.398</v>
      </c>
      <c r="AG84" s="91" t="n">
        <f aca="false">('Balance Sheet'!AG25+'Balance Sheet'!AG28)*$H$84*$J$84</f>
        <v>421.323</v>
      </c>
      <c r="AH84" s="91" t="n">
        <f aca="false">('Balance Sheet'!AH25+'Balance Sheet'!AH28)*$H$84*$J$84</f>
        <v>414.035</v>
      </c>
      <c r="AI84" s="91" t="n">
        <f aca="false">('Balance Sheet'!AI25+'Balance Sheet'!AI28)*$H$84*$J$84</f>
        <v>397.013</v>
      </c>
      <c r="AJ84" s="91" t="n">
        <f aca="false">('Balance Sheet'!AJ25+'Balance Sheet'!AJ28)*$H$84*$J$84</f>
        <v>613.071</v>
      </c>
      <c r="AK84" s="91" t="n">
        <f aca="false">('Balance Sheet'!AK25+'Balance Sheet'!AK28)*$H$84*$J$84</f>
        <v>613.071</v>
      </c>
      <c r="AL84" s="91" t="n">
        <f aca="false">('Balance Sheet'!AL25+'Balance Sheet'!AL28)*$H$84*$J$84</f>
        <v>407.03</v>
      </c>
      <c r="AM84" s="91" t="n">
        <f aca="false">('Balance Sheet'!AM25+'Balance Sheet'!AM28)*$H$84*$J$84</f>
        <v>626.214</v>
      </c>
      <c r="AN84" s="91" t="n">
        <f aca="false">('Balance Sheet'!AN25+'Balance Sheet'!AN28)*$H$84*$J$84</f>
        <v>637.877</v>
      </c>
      <c r="AO84" s="91" t="n">
        <f aca="false">('Balance Sheet'!AO25+'Balance Sheet'!AO28)*$H$84*$J$84</f>
        <v>1255.045</v>
      </c>
      <c r="AP84" s="91" t="n">
        <f aca="false">('Balance Sheet'!AP25+'Balance Sheet'!AP28)*$H$84*$J$84</f>
        <v>1255.045</v>
      </c>
      <c r="AQ84" s="91" t="n">
        <f aca="false">('Balance Sheet'!AQ25+'Balance Sheet'!AQ28)*$H$84*$J$84</f>
        <v>1183.069</v>
      </c>
      <c r="AR84" s="91" t="n">
        <f aca="false">('Balance Sheet'!AR25+'Balance Sheet'!AR28)*$H$84*$J$84</f>
        <v>1106.59</v>
      </c>
      <c r="AS84" s="91" t="n">
        <f aca="false">('Balance Sheet'!AS25+'Balance Sheet'!AS28)*$H$84*$J$84</f>
        <v>1036.536</v>
      </c>
      <c r="AT84" s="91" t="n">
        <f aca="false">('Balance Sheet'!AT25+'Balance Sheet'!AT28)*$H$84*$J$84</f>
        <v>973</v>
      </c>
      <c r="AU84" s="91" t="n">
        <f aca="false">('Balance Sheet'!AU25+'Balance Sheet'!AU28)*$H$84*$J$84</f>
        <v>973</v>
      </c>
      <c r="AV84" s="91" t="n">
        <f aca="false">('Balance Sheet'!AV25+'Balance Sheet'!AV28)*$H$84*$J$84</f>
        <v>964</v>
      </c>
      <c r="AW84" s="91" t="n">
        <f aca="false">('Balance Sheet'!AW25+'Balance Sheet'!AW28)*$H$84*$J$84</f>
        <v>2121</v>
      </c>
      <c r="AX84" s="91" t="n">
        <f aca="false">('Balance Sheet'!AX25+'Balance Sheet'!AX28)*$H$84*$J$84</f>
        <v>2202</v>
      </c>
      <c r="AY84" s="91" t="n">
        <f aca="false">('Balance Sheet'!AY25+'Balance Sheet'!AY28)*$H$84*$J$84</f>
        <v>2618</v>
      </c>
      <c r="AZ84" s="91" t="n">
        <f aca="false">('Balance Sheet'!AZ25+'Balance Sheet'!AZ28)*$H$84*$J$84</f>
        <v>2618</v>
      </c>
      <c r="BA84" s="91" t="n">
        <f aca="false">('Balance Sheet'!BA25+'Balance Sheet'!BA28)*$H$84*$J$84</f>
        <v>2471</v>
      </c>
      <c r="BB84" s="91" t="n">
        <f aca="false">('Balance Sheet'!BB25+'Balance Sheet'!BB28)*$H$84*$J$84</f>
        <v>0</v>
      </c>
      <c r="BC84" s="91" t="n">
        <f aca="false">('Balance Sheet'!BC25+'Balance Sheet'!BC28)*$H$84*$J$84</f>
        <v>0</v>
      </c>
      <c r="BD84" s="91" t="n">
        <f aca="false">('Balance Sheet'!BD25+'Balance Sheet'!BD28)*$H$84*$J$84</f>
        <v>0</v>
      </c>
      <c r="BE84" s="91" t="n">
        <f aca="false">('Balance Sheet'!BE25+'Balance Sheet'!BE28)*$H$84*$J$84</f>
        <v>0</v>
      </c>
      <c r="BF84" s="91" t="n">
        <f aca="false">('Balance Sheet'!BF25+'Balance Sheet'!BF28)*$H$84*$J$84</f>
        <v>0</v>
      </c>
      <c r="BG84" s="91" t="n">
        <f aca="false">('Balance Sheet'!BG25+'Balance Sheet'!BG28)*$H$84*$J$84</f>
        <v>0</v>
      </c>
      <c r="BH84" s="91" t="n">
        <f aca="false">('Balance Sheet'!BH25+'Balance Sheet'!BH28)*$H$84*$J$84</f>
        <v>0</v>
      </c>
      <c r="BI84" s="91" t="n">
        <f aca="false">('Balance Sheet'!BI25+'Balance Sheet'!BI28)*$H$84*$J$84</f>
        <v>0</v>
      </c>
      <c r="BJ84" s="91" t="n">
        <f aca="false">('Balance Sheet'!BJ25+'Balance Sheet'!BJ28)*$H$84*$J$84</f>
        <v>0</v>
      </c>
      <c r="BK84" s="91" t="n">
        <f aca="false">('Balance Sheet'!BK25+'Balance Sheet'!BK28)*$H$84*$J$84</f>
        <v>0</v>
      </c>
      <c r="BL84" s="91" t="n">
        <f aca="false">('Balance Sheet'!BL25+'Balance Sheet'!BL28)*$H$84*$J$84</f>
        <v>0</v>
      </c>
      <c r="BM84" s="91" t="n">
        <f aca="false">('Balance Sheet'!BM25+'Balance Sheet'!BM28)*$H$84*$J$84</f>
        <v>0</v>
      </c>
      <c r="BN84" s="59" t="n">
        <f aca="false">('Balance Sheet'!BN25+'Balance Sheet'!BN28)*$H$84*$J$84</f>
        <v>0</v>
      </c>
      <c r="BO84" s="59" t="n">
        <f aca="false">('Balance Sheet'!BO25+'Balance Sheet'!BO28)*$H$84*$J$84</f>
        <v>0</v>
      </c>
      <c r="BP84" s="59" t="n">
        <f aca="false">('Balance Sheet'!BP25+'Balance Sheet'!BP28)*$H$84*$J$84</f>
        <v>0</v>
      </c>
      <c r="BQ84" s="59" t="n">
        <f aca="false">('Balance Sheet'!BQ25+'Balance Sheet'!BQ28)*$H$84*$J$84</f>
        <v>0</v>
      </c>
      <c r="BR84" s="59" t="n">
        <f aca="false">('Balance Sheet'!BR25+'Balance Sheet'!BR28)*$H$84*$J$84</f>
        <v>0</v>
      </c>
      <c r="BS84" s="59" t="n">
        <f aca="false">('Balance Sheet'!BS25+'Balance Sheet'!BS28)*$H$84*$J$84</f>
        <v>0</v>
      </c>
      <c r="BT84" s="59" t="n">
        <f aca="false">('Balance Sheet'!BT25+'Balance Sheet'!BT28)*$H$84*$J$84</f>
        <v>0</v>
      </c>
      <c r="BU84" s="59" t="n">
        <f aca="false">('Balance Sheet'!BU25+'Balance Sheet'!BU28)*$H$84*$J$84</f>
        <v>0</v>
      </c>
      <c r="BV84" s="59" t="n">
        <f aca="false">('Balance Sheet'!BV25+'Balance Sheet'!BV28)*$H$84*$J$84</f>
        <v>0</v>
      </c>
      <c r="BW84" s="91" t="n">
        <f aca="false">('Balance Sheet'!BW25+'Balance Sheet'!BW28)*$H$84*$J$84</f>
        <v>0</v>
      </c>
      <c r="BX84" s="91" t="n">
        <f aca="false">('Balance Sheet'!BX25+'Balance Sheet'!BX28)*$H$84*$J$84</f>
        <v>0</v>
      </c>
      <c r="BY84" s="91" t="n">
        <f aca="false">('Balance Sheet'!BY25+'Balance Sheet'!BY28)*$H$84*$J$84</f>
        <v>0</v>
      </c>
      <c r="BZ84" s="91" t="n">
        <f aca="false">('Balance Sheet'!BZ25+'Balance Sheet'!BZ28)*$H$84*$J$84</f>
        <v>0</v>
      </c>
      <c r="CA84" s="91" t="n">
        <f aca="false">('Balance Sheet'!CA25+'Balance Sheet'!CA28)*$H$84*$J$84</f>
        <v>0</v>
      </c>
      <c r="CB84" s="91" t="n">
        <f aca="false">('Balance Sheet'!CB25+'Balance Sheet'!CB28)*$H$84*$J$84</f>
        <v>0</v>
      </c>
      <c r="CC84" s="92"/>
      <c r="CD84" s="92"/>
      <c r="CE84" s="92"/>
      <c r="CF84" s="92"/>
    </row>
    <row r="85" customFormat="false" ht="15" hidden="false" customHeight="true" outlineLevel="1" collapsed="false">
      <c r="B85" s="24"/>
      <c r="C85" s="24"/>
      <c r="D85" s="24" t="n">
        <v>30</v>
      </c>
      <c r="E85" s="24" t="n">
        <v>1</v>
      </c>
      <c r="F85" s="24"/>
      <c r="G85" s="24"/>
      <c r="H85" s="24"/>
      <c r="I85" s="24"/>
      <c r="J85" s="24" t="n">
        <v>1</v>
      </c>
      <c r="K85" s="24"/>
      <c r="L85" s="24" t="n">
        <v>70</v>
      </c>
      <c r="M85" s="24"/>
      <c r="N85" s="24" t="s">
        <v>2589</v>
      </c>
      <c r="O85" s="24" t="s">
        <v>2590</v>
      </c>
      <c r="P85" s="24"/>
      <c r="Q85" s="24"/>
      <c r="R85" s="24" t="n">
        <v>1</v>
      </c>
      <c r="S85" s="24"/>
      <c r="T85" s="24"/>
      <c r="U85" s="24"/>
      <c r="V85" s="24" t="s">
        <v>160</v>
      </c>
      <c r="W85" s="24" t="s">
        <v>161</v>
      </c>
      <c r="X85" s="24" t="s">
        <v>162</v>
      </c>
      <c r="Y85" s="24" t="s">
        <v>2370</v>
      </c>
      <c r="Z85" s="24" t="s">
        <v>163</v>
      </c>
      <c r="AA85" s="24" t="s">
        <v>2591</v>
      </c>
      <c r="AB85" s="91"/>
      <c r="AC85" s="91"/>
      <c r="AD85" s="91"/>
      <c r="AE85" s="91"/>
      <c r="AF85" s="91"/>
      <c r="AG85" s="91"/>
      <c r="AH85" s="91"/>
      <c r="AI85" s="91"/>
      <c r="AJ85" s="91"/>
      <c r="AK85" s="91"/>
      <c r="AL85" s="91"/>
      <c r="AM85" s="91"/>
      <c r="AN85" s="91"/>
      <c r="AO85" s="91"/>
      <c r="AP85" s="91"/>
      <c r="AQ85" s="91"/>
      <c r="AR85" s="91"/>
      <c r="AS85" s="91"/>
      <c r="AT85" s="91"/>
      <c r="AU85" s="91"/>
      <c r="AV85" s="91"/>
      <c r="AW85" s="91"/>
      <c r="AX85" s="91"/>
      <c r="AY85" s="91"/>
      <c r="AZ85" s="91"/>
      <c r="BA85" s="91"/>
      <c r="BB85" s="91"/>
      <c r="BC85" s="59"/>
      <c r="BD85" s="59"/>
      <c r="BE85" s="59"/>
      <c r="BF85" s="59"/>
      <c r="BG85" s="59"/>
      <c r="BH85" s="59"/>
      <c r="BI85" s="59"/>
      <c r="BJ85" s="59"/>
      <c r="BK85" s="59"/>
      <c r="BL85" s="59"/>
      <c r="BM85" s="59"/>
      <c r="BN85" s="59"/>
      <c r="BO85" s="59"/>
      <c r="BP85" s="59"/>
      <c r="BQ85" s="59"/>
      <c r="BR85" s="59"/>
      <c r="BS85" s="59"/>
      <c r="BT85" s="59"/>
      <c r="BU85" s="59"/>
      <c r="BV85" s="59"/>
      <c r="BW85" s="91"/>
      <c r="BX85" s="91"/>
      <c r="BY85" s="58"/>
      <c r="BZ85" s="58"/>
      <c r="CA85" s="58"/>
      <c r="CB85" s="92"/>
      <c r="CC85" s="92"/>
      <c r="CD85" s="92"/>
      <c r="CE85" s="92"/>
      <c r="CF85" s="92"/>
    </row>
    <row r="86" customFormat="false" ht="15" hidden="false" customHeight="true" outlineLevel="1" collapsed="false">
      <c r="B86" s="24"/>
      <c r="C86" s="24"/>
      <c r="D86" s="24" t="n">
        <v>6</v>
      </c>
      <c r="E86" s="24" t="n">
        <v>1</v>
      </c>
      <c r="F86" s="24"/>
      <c r="G86" s="24"/>
      <c r="H86" s="24"/>
      <c r="I86" s="24"/>
      <c r="J86" s="24" t="n">
        <v>1</v>
      </c>
      <c r="K86" s="24"/>
      <c r="L86" s="24" t="n">
        <v>30</v>
      </c>
      <c r="M86" s="24"/>
      <c r="N86" s="24" t="s">
        <v>2592</v>
      </c>
      <c r="O86" s="24" t="s">
        <v>2593</v>
      </c>
      <c r="P86" s="24"/>
      <c r="Q86" s="24"/>
      <c r="R86" s="24" t="n">
        <v>1</v>
      </c>
      <c r="S86" s="24"/>
      <c r="T86" s="24"/>
      <c r="U86" s="24"/>
      <c r="V86" s="24" t="s">
        <v>160</v>
      </c>
      <c r="W86" s="24" t="s">
        <v>161</v>
      </c>
      <c r="X86" s="24" t="s">
        <v>162</v>
      </c>
      <c r="Y86" s="24" t="s">
        <v>2370</v>
      </c>
      <c r="Z86" s="24" t="s">
        <v>163</v>
      </c>
      <c r="AA86" s="24" t="s">
        <v>2594</v>
      </c>
      <c r="AB86" s="91" t="n">
        <f aca="false">AB84+AB85</f>
        <v>455.819</v>
      </c>
      <c r="AC86" s="91" t="n">
        <f aca="false">AC84+AC85</f>
        <v>449.499</v>
      </c>
      <c r="AD86" s="91" t="n">
        <f aca="false">AD84+AD85</f>
        <v>448.088</v>
      </c>
      <c r="AE86" s="91" t="n">
        <f aca="false">AE84+AE85</f>
        <v>433.398</v>
      </c>
      <c r="AF86" s="91" t="n">
        <f aca="false">AF84+AF85</f>
        <v>433.398</v>
      </c>
      <c r="AG86" s="91" t="n">
        <f aca="false">AG84+AG85</f>
        <v>421.323</v>
      </c>
      <c r="AH86" s="91" t="n">
        <f aca="false">AH84+AH85</f>
        <v>414.035</v>
      </c>
      <c r="AI86" s="91" t="n">
        <f aca="false">AI84+AI85</f>
        <v>397.013</v>
      </c>
      <c r="AJ86" s="91" t="n">
        <f aca="false">AJ84+AJ85</f>
        <v>613.071</v>
      </c>
      <c r="AK86" s="91" t="n">
        <f aca="false">AK84+AK85</f>
        <v>613.071</v>
      </c>
      <c r="AL86" s="91" t="n">
        <f aca="false">AL84+AL85</f>
        <v>407.03</v>
      </c>
      <c r="AM86" s="91" t="n">
        <f aca="false">AM84+AM85</f>
        <v>626.214</v>
      </c>
      <c r="AN86" s="91" t="n">
        <f aca="false">AN84+AN85</f>
        <v>637.877</v>
      </c>
      <c r="AO86" s="91" t="n">
        <f aca="false">AO84+AO85</f>
        <v>1255.045</v>
      </c>
      <c r="AP86" s="91" t="n">
        <f aca="false">AP84+AP85</f>
        <v>1255.045</v>
      </c>
      <c r="AQ86" s="91" t="n">
        <f aca="false">AQ84+AQ85</f>
        <v>1183.069</v>
      </c>
      <c r="AR86" s="91" t="n">
        <f aca="false">AR84+AR85</f>
        <v>1106.59</v>
      </c>
      <c r="AS86" s="91" t="n">
        <f aca="false">AS84+AS85</f>
        <v>1036.536</v>
      </c>
      <c r="AT86" s="91" t="n">
        <f aca="false">AT84+AT85</f>
        <v>973</v>
      </c>
      <c r="AU86" s="91" t="n">
        <f aca="false">AU84+AU85</f>
        <v>973</v>
      </c>
      <c r="AV86" s="91" t="n">
        <f aca="false">AV84+AV85</f>
        <v>964</v>
      </c>
      <c r="AW86" s="91" t="n">
        <f aca="false">AW84+AW85</f>
        <v>2121</v>
      </c>
      <c r="AX86" s="91" t="n">
        <f aca="false">AX84+AX85</f>
        <v>2202</v>
      </c>
      <c r="AY86" s="91" t="n">
        <f aca="false">AY84+AY85</f>
        <v>2618</v>
      </c>
      <c r="AZ86" s="91" t="n">
        <f aca="false">AZ84+AZ85</f>
        <v>2618</v>
      </c>
      <c r="BA86" s="91" t="n">
        <f aca="false">BA84+BA85</f>
        <v>2471</v>
      </c>
      <c r="BB86" s="91" t="n">
        <f aca="false">BB84+BB85</f>
        <v>0</v>
      </c>
      <c r="BC86" s="91" t="n">
        <f aca="false">BC84+BC85</f>
        <v>0</v>
      </c>
      <c r="BD86" s="91" t="n">
        <f aca="false">BD84+BD85</f>
        <v>0</v>
      </c>
      <c r="BE86" s="91" t="n">
        <f aca="false">BE84+BE85</f>
        <v>0</v>
      </c>
      <c r="BF86" s="59" t="n">
        <f aca="false">BF84+BF85</f>
        <v>0</v>
      </c>
      <c r="BG86" s="59" t="n">
        <f aca="false">BG84+BG85</f>
        <v>0</v>
      </c>
      <c r="BH86" s="59" t="n">
        <f aca="false">BH84+BH85</f>
        <v>0</v>
      </c>
      <c r="BI86" s="59" t="n">
        <f aca="false">BI84+BI85</f>
        <v>0</v>
      </c>
      <c r="BJ86" s="59" t="n">
        <f aca="false">BJ84+BJ85</f>
        <v>0</v>
      </c>
      <c r="BK86" s="59" t="n">
        <f aca="false">BK84+BK85</f>
        <v>0</v>
      </c>
      <c r="BL86" s="59" t="n">
        <f aca="false">BL84+BL85</f>
        <v>0</v>
      </c>
      <c r="BM86" s="59" t="n">
        <f aca="false">BM84+BM85</f>
        <v>0</v>
      </c>
      <c r="BN86" s="59" t="n">
        <f aca="false">BN84+BN85</f>
        <v>0</v>
      </c>
      <c r="BO86" s="59" t="n">
        <f aca="false">BO84+BO85</f>
        <v>0</v>
      </c>
      <c r="BP86" s="59" t="n">
        <f aca="false">BP84+BP85</f>
        <v>0</v>
      </c>
      <c r="BQ86" s="59" t="n">
        <f aca="false">BQ84+BQ85</f>
        <v>0</v>
      </c>
      <c r="BR86" s="59" t="n">
        <f aca="false">BR84+BR85</f>
        <v>0</v>
      </c>
      <c r="BS86" s="59" t="n">
        <f aca="false">BS84+BS85</f>
        <v>0</v>
      </c>
      <c r="BT86" s="59" t="n">
        <f aca="false">BT84+BT85</f>
        <v>0</v>
      </c>
      <c r="BU86" s="59" t="n">
        <f aca="false">BU84+BU85</f>
        <v>0</v>
      </c>
      <c r="BV86" s="59" t="n">
        <f aca="false">BV84+BV85</f>
        <v>0</v>
      </c>
      <c r="BW86" s="91" t="n">
        <f aca="false">BW84+BW85</f>
        <v>0</v>
      </c>
      <c r="BX86" s="91" t="n">
        <f aca="false">BX84+BX85</f>
        <v>0</v>
      </c>
      <c r="BY86" s="58"/>
      <c r="BZ86" s="58"/>
      <c r="CA86" s="58"/>
      <c r="CB86" s="92"/>
      <c r="CC86" s="92"/>
      <c r="CD86" s="92"/>
      <c r="CE86" s="92"/>
      <c r="CF86" s="92"/>
    </row>
    <row r="87" customFormat="false" ht="15" hidden="false" customHeight="true" outlineLevel="1" collapsed="false">
      <c r="B87" s="24"/>
      <c r="C87" s="24"/>
      <c r="D87" s="24" t="n">
        <v>6</v>
      </c>
      <c r="E87" s="24" t="n">
        <v>1</v>
      </c>
      <c r="F87" s="24"/>
      <c r="G87" s="24"/>
      <c r="H87" s="24" t="n">
        <v>1</v>
      </c>
      <c r="I87" s="24"/>
      <c r="J87" s="24" t="n">
        <v>1</v>
      </c>
      <c r="K87" s="24"/>
      <c r="L87" s="24" t="n">
        <v>31</v>
      </c>
      <c r="M87" s="24"/>
      <c r="N87" s="24" t="s">
        <v>2595</v>
      </c>
      <c r="O87" s="24" t="s">
        <v>2596</v>
      </c>
      <c r="P87" s="24"/>
      <c r="Q87" s="24"/>
      <c r="R87" s="24" t="n">
        <v>1</v>
      </c>
      <c r="S87" s="24"/>
      <c r="T87" s="24"/>
      <c r="U87" s="24"/>
      <c r="V87" s="24" t="s">
        <v>160</v>
      </c>
      <c r="W87" s="24" t="s">
        <v>161</v>
      </c>
      <c r="X87" s="24" t="s">
        <v>162</v>
      </c>
      <c r="Y87" s="24" t="s">
        <v>2370</v>
      </c>
      <c r="Z87" s="24" t="s">
        <v>163</v>
      </c>
      <c r="AA87" s="24" t="s">
        <v>346</v>
      </c>
      <c r="AB87" s="91" t="n">
        <f aca="false">('Balance Sheet'!AB27)*$H$87*$J$87</f>
        <v>3500.823</v>
      </c>
      <c r="AC87" s="91" t="n">
        <f aca="false">('Balance Sheet'!AC27)*$H$87*$J$87</f>
        <v>3492.713</v>
      </c>
      <c r="AD87" s="91" t="n">
        <f aca="false">('Balance Sheet'!AD27)*$H$87*$J$87</f>
        <v>3782.569</v>
      </c>
      <c r="AE87" s="91" t="n">
        <f aca="false">('Balance Sheet'!AE27)*$H$87*$J$87</f>
        <v>3782.66</v>
      </c>
      <c r="AF87" s="91" t="n">
        <f aca="false">('Balance Sheet'!AF27)*$H$87*$J$87</f>
        <v>3782.66</v>
      </c>
      <c r="AG87" s="91" t="n">
        <f aca="false">('Balance Sheet'!AG27)*$H$87*$J$87</f>
        <v>3791.583</v>
      </c>
      <c r="AH87" s="91" t="n">
        <f aca="false">('Balance Sheet'!AH27)*$H$87*$J$87</f>
        <v>3804.288</v>
      </c>
      <c r="AI87" s="91" t="n">
        <f aca="false">('Balance Sheet'!AI27)*$H$87*$J$87</f>
        <v>3849.054</v>
      </c>
      <c r="AJ87" s="91" t="n">
        <f aca="false">('Balance Sheet'!AJ27)*$H$87*$J$87</f>
        <v>3849.937</v>
      </c>
      <c r="AK87" s="91" t="n">
        <f aca="false">('Balance Sheet'!AK27)*$H$87*$J$87</f>
        <v>3849.937</v>
      </c>
      <c r="AL87" s="91" t="n">
        <f aca="false">('Balance Sheet'!AL27)*$H$87*$J$87</f>
        <v>4129.656</v>
      </c>
      <c r="AM87" s="91" t="n">
        <f aca="false">('Balance Sheet'!AM27)*$H$87*$J$87</f>
        <v>6029.895</v>
      </c>
      <c r="AN87" s="91" t="n">
        <f aca="false">('Balance Sheet'!AN27)*$H$87*$J$87</f>
        <v>6616.999</v>
      </c>
      <c r="AO87" s="91" t="n">
        <f aca="false">('Balance Sheet'!AO27)*$H$87*$J$87</f>
        <v>7263.846</v>
      </c>
      <c r="AP87" s="91" t="n">
        <f aca="false">('Balance Sheet'!AP27)*$H$87*$J$87</f>
        <v>7263.846</v>
      </c>
      <c r="AQ87" s="91" t="n">
        <f aca="false">('Balance Sheet'!AQ27)*$H$87*$J$87</f>
        <v>7290.025</v>
      </c>
      <c r="AR87" s="91" t="n">
        <f aca="false">('Balance Sheet'!AR27)*$H$87*$J$87</f>
        <v>7294.381</v>
      </c>
      <c r="AS87" s="91" t="n">
        <f aca="false">('Balance Sheet'!AS27)*$H$87*$J$87</f>
        <v>7294.141</v>
      </c>
      <c r="AT87" s="91" t="n">
        <f aca="false">('Balance Sheet'!AT27)*$H$87*$J$87</f>
        <v>7314</v>
      </c>
      <c r="AU87" s="91" t="n">
        <f aca="false">('Balance Sheet'!AU27)*$H$87*$J$87</f>
        <v>7314</v>
      </c>
      <c r="AV87" s="91" t="n">
        <f aca="false">('Balance Sheet'!AV27)*$H$87*$J$87</f>
        <v>7444</v>
      </c>
      <c r="AW87" s="91" t="n">
        <f aca="false">('Balance Sheet'!AW27)*$H$87*$J$87</f>
        <v>12254</v>
      </c>
      <c r="AX87" s="91" t="n">
        <f aca="false">('Balance Sheet'!AX27)*$H$87*$J$87</f>
        <v>12848</v>
      </c>
      <c r="AY87" s="91" t="n">
        <f aca="false">('Balance Sheet'!AY27)*$H$87*$J$87</f>
        <v>12851</v>
      </c>
      <c r="AZ87" s="91" t="n">
        <f aca="false">('Balance Sheet'!AZ27)*$H$87*$J$87</f>
        <v>12851</v>
      </c>
      <c r="BA87" s="91" t="n">
        <f aca="false">('Balance Sheet'!BA27)*$H$87*$J$87</f>
        <v>12854</v>
      </c>
      <c r="BB87" s="91" t="n">
        <f aca="false">('Balance Sheet'!BB27)*$H$87*$J$87</f>
        <v>0</v>
      </c>
      <c r="BC87" s="91" t="n">
        <f aca="false">('Balance Sheet'!BC27)*$H$87*$J$87</f>
        <v>0</v>
      </c>
      <c r="BD87" s="91" t="n">
        <f aca="false">('Balance Sheet'!BD27)*$H$87*$J$87</f>
        <v>0</v>
      </c>
      <c r="BE87" s="91" t="n">
        <f aca="false">('Balance Sheet'!BE27)*$H$87*$J$87</f>
        <v>0</v>
      </c>
      <c r="BF87" s="59" t="n">
        <f aca="false">('Balance Sheet'!BF27)*$H$87*$J$87</f>
        <v>0</v>
      </c>
      <c r="BG87" s="59" t="n">
        <f aca="false">('Balance Sheet'!BG27)*$H$87*$J$87</f>
        <v>0</v>
      </c>
      <c r="BH87" s="59" t="n">
        <f aca="false">('Balance Sheet'!BH27)*$H$87*$J$87</f>
        <v>0</v>
      </c>
      <c r="BI87" s="59" t="n">
        <f aca="false">('Balance Sheet'!BI27)*$H$87*$J$87</f>
        <v>0</v>
      </c>
      <c r="BJ87" s="59" t="n">
        <f aca="false">('Balance Sheet'!BJ27)*$H$87*$J$87</f>
        <v>0</v>
      </c>
      <c r="BK87" s="59" t="n">
        <f aca="false">('Balance Sheet'!BK27)*$H$87*$J$87</f>
        <v>0</v>
      </c>
      <c r="BL87" s="59" t="n">
        <f aca="false">('Balance Sheet'!BL27)*$H$87*$J$87</f>
        <v>0</v>
      </c>
      <c r="BM87" s="59" t="n">
        <f aca="false">('Balance Sheet'!BM27)*$H$87*$J$87</f>
        <v>0</v>
      </c>
      <c r="BN87" s="59" t="n">
        <f aca="false">('Balance Sheet'!BN27)*$H$87*$J$87</f>
        <v>0</v>
      </c>
      <c r="BO87" s="59" t="n">
        <f aca="false">('Balance Sheet'!BO27)*$H$87*$J$87</f>
        <v>0</v>
      </c>
      <c r="BP87" s="59" t="n">
        <f aca="false">('Balance Sheet'!BP27)*$H$87*$J$87</f>
        <v>0</v>
      </c>
      <c r="BQ87" s="59" t="n">
        <f aca="false">('Balance Sheet'!BQ27)*$H$87*$J$87</f>
        <v>0</v>
      </c>
      <c r="BR87" s="59" t="n">
        <f aca="false">('Balance Sheet'!BR27)*$H$87*$J$87</f>
        <v>0</v>
      </c>
      <c r="BS87" s="59" t="n">
        <f aca="false">('Balance Sheet'!BS27)*$H$87*$J$87</f>
        <v>0</v>
      </c>
      <c r="BT87" s="59" t="n">
        <f aca="false">('Balance Sheet'!BT27)*$H$87*$J$87</f>
        <v>0</v>
      </c>
      <c r="BU87" s="59" t="n">
        <f aca="false">('Balance Sheet'!BU27)*$H$87*$J$87</f>
        <v>0</v>
      </c>
      <c r="BV87" s="59" t="n">
        <f aca="false">('Balance Sheet'!BV27)*$H$87*$J$87</f>
        <v>0</v>
      </c>
      <c r="BW87" s="91" t="n">
        <f aca="false">('Balance Sheet'!BW27)*$H$87*$J$87</f>
        <v>0</v>
      </c>
      <c r="BX87" s="91" t="n">
        <f aca="false">('Balance Sheet'!BX27)*$H$87*$J$87</f>
        <v>0</v>
      </c>
      <c r="BY87" s="58"/>
      <c r="BZ87" s="58"/>
      <c r="CA87" s="58"/>
      <c r="CB87" s="92"/>
      <c r="CC87" s="92"/>
      <c r="CD87" s="92"/>
      <c r="CE87" s="92"/>
      <c r="CF87" s="92"/>
    </row>
    <row r="88" customFormat="false" ht="15" hidden="false" customHeight="true" outlineLevel="1" collapsed="false">
      <c r="B88" s="24"/>
      <c r="C88" s="24"/>
      <c r="D88" s="24" t="n">
        <v>6</v>
      </c>
      <c r="E88" s="24" t="n">
        <v>1</v>
      </c>
      <c r="F88" s="24"/>
      <c r="G88" s="24"/>
      <c r="H88" s="24" t="n">
        <v>1</v>
      </c>
      <c r="I88" s="24"/>
      <c r="J88" s="24" t="n">
        <v>1</v>
      </c>
      <c r="K88" s="24"/>
      <c r="L88" s="24" t="n">
        <v>32</v>
      </c>
      <c r="M88" s="24"/>
      <c r="N88" s="24" t="s">
        <v>2597</v>
      </c>
      <c r="O88" s="24" t="s">
        <v>2598</v>
      </c>
      <c r="P88" s="24"/>
      <c r="Q88" s="24"/>
      <c r="R88" s="24" t="n">
        <v>1</v>
      </c>
      <c r="S88" s="24"/>
      <c r="T88" s="24"/>
      <c r="U88" s="24"/>
      <c r="V88" s="24" t="s">
        <v>160</v>
      </c>
      <c r="W88" s="24" t="s">
        <v>161</v>
      </c>
      <c r="X88" s="24" t="s">
        <v>162</v>
      </c>
      <c r="Y88" s="24" t="s">
        <v>2370</v>
      </c>
      <c r="Z88" s="24" t="s">
        <v>163</v>
      </c>
      <c r="AA88" s="24" t="s">
        <v>2599</v>
      </c>
      <c r="AB88" s="91" t="n">
        <f aca="false">('Balance Sheet'!AB23)*$H$88*$J$88</f>
        <v>0</v>
      </c>
      <c r="AC88" s="91" t="n">
        <f aca="false">('Balance Sheet'!AC23)*$H$88*$J$88</f>
        <v>0</v>
      </c>
      <c r="AD88" s="91" t="n">
        <f aca="false">('Balance Sheet'!AD23)*$H$88*$J$88</f>
        <v>0</v>
      </c>
      <c r="AE88" s="91" t="n">
        <f aca="false">('Balance Sheet'!AE23)*$H$88*$J$88</f>
        <v>0</v>
      </c>
      <c r="AF88" s="91" t="n">
        <f aca="false">('Balance Sheet'!AF23)*$H$88*$J$88</f>
        <v>0</v>
      </c>
      <c r="AG88" s="91" t="n">
        <f aca="false">('Balance Sheet'!AG23)*$H$88*$J$88</f>
        <v>0</v>
      </c>
      <c r="AH88" s="91" t="n">
        <f aca="false">('Balance Sheet'!AH23)*$H$88*$J$88</f>
        <v>0</v>
      </c>
      <c r="AI88" s="91" t="n">
        <f aca="false">('Balance Sheet'!AI23)*$H$88*$J$88</f>
        <v>0</v>
      </c>
      <c r="AJ88" s="91" t="n">
        <f aca="false">('Balance Sheet'!AJ23)*$H$88*$J$88</f>
        <v>0</v>
      </c>
      <c r="AK88" s="91" t="n">
        <f aca="false">('Balance Sheet'!AK23)*$H$88*$J$88</f>
        <v>0</v>
      </c>
      <c r="AL88" s="91" t="n">
        <f aca="false">('Balance Sheet'!AL23)*$H$88*$J$88</f>
        <v>0</v>
      </c>
      <c r="AM88" s="91" t="n">
        <f aca="false">('Balance Sheet'!AM23)*$H$88*$J$88</f>
        <v>0</v>
      </c>
      <c r="AN88" s="91" t="n">
        <f aca="false">('Balance Sheet'!AN23)*$H$88*$J$88</f>
        <v>0</v>
      </c>
      <c r="AO88" s="91" t="n">
        <f aca="false">('Balance Sheet'!AO23)*$H$88*$J$88</f>
        <v>0</v>
      </c>
      <c r="AP88" s="91" t="n">
        <f aca="false">('Balance Sheet'!AP23)*$H$88*$J$88</f>
        <v>0</v>
      </c>
      <c r="AQ88" s="91" t="n">
        <f aca="false">('Balance Sheet'!AQ23)*$H$88*$J$88</f>
        <v>0</v>
      </c>
      <c r="AR88" s="91" t="n">
        <f aca="false">('Balance Sheet'!AR23)*$H$88*$J$88</f>
        <v>0</v>
      </c>
      <c r="AS88" s="91" t="n">
        <f aca="false">('Balance Sheet'!AS23)*$H$88*$J$88</f>
        <v>0</v>
      </c>
      <c r="AT88" s="91" t="n">
        <f aca="false">('Balance Sheet'!AT23)*$H$88*$J$88</f>
        <v>0</v>
      </c>
      <c r="AU88" s="91" t="n">
        <f aca="false">('Balance Sheet'!AU23)*$H$88*$J$88</f>
        <v>0</v>
      </c>
      <c r="AV88" s="91" t="n">
        <f aca="false">('Balance Sheet'!AV23)*$H$88*$J$88</f>
        <v>0</v>
      </c>
      <c r="AW88" s="91" t="n">
        <f aca="false">('Balance Sheet'!AW23)*$H$88*$J$88</f>
        <v>0</v>
      </c>
      <c r="AX88" s="91" t="n">
        <f aca="false">('Balance Sheet'!AX23)*$H$88*$J$88</f>
        <v>0</v>
      </c>
      <c r="AY88" s="91" t="n">
        <f aca="false">('Balance Sheet'!AY23)*$H$88*$J$88</f>
        <v>0</v>
      </c>
      <c r="AZ88" s="91" t="n">
        <f aca="false">('Balance Sheet'!AZ23)*$H$88*$J$88</f>
        <v>0</v>
      </c>
      <c r="BA88" s="91" t="n">
        <f aca="false">('Balance Sheet'!BA23)*$H$88*$J$88</f>
        <v>2854</v>
      </c>
      <c r="BB88" s="91"/>
      <c r="BC88" s="59"/>
      <c r="BD88" s="59"/>
      <c r="BE88" s="59"/>
      <c r="BF88" s="59"/>
      <c r="BG88" s="59"/>
      <c r="BH88" s="59"/>
      <c r="BI88" s="59"/>
      <c r="BJ88" s="59"/>
      <c r="BK88" s="59"/>
      <c r="BL88" s="59"/>
      <c r="BM88" s="59"/>
      <c r="BN88" s="59"/>
      <c r="BO88" s="59"/>
      <c r="BP88" s="59"/>
      <c r="BQ88" s="59"/>
      <c r="BR88" s="59"/>
      <c r="BS88" s="59"/>
      <c r="BT88" s="59"/>
      <c r="BU88" s="59"/>
      <c r="BV88" s="59"/>
      <c r="BW88" s="91"/>
      <c r="BX88" s="91"/>
      <c r="BY88" s="58"/>
      <c r="BZ88" s="58"/>
      <c r="CA88" s="58"/>
      <c r="CB88" s="92"/>
      <c r="CC88" s="92"/>
      <c r="CD88" s="92"/>
      <c r="CE88" s="92"/>
      <c r="CF88" s="92"/>
    </row>
    <row r="89" customFormat="false" ht="15" hidden="false" customHeight="true" outlineLevel="1" collapsed="false">
      <c r="B89" s="24"/>
      <c r="C89" s="24"/>
      <c r="D89" s="24" t="n">
        <v>6</v>
      </c>
      <c r="E89" s="24" t="n">
        <v>1</v>
      </c>
      <c r="F89" s="24"/>
      <c r="G89" s="24"/>
      <c r="H89" s="24"/>
      <c r="I89" s="24"/>
      <c r="J89" s="24" t="n">
        <v>1</v>
      </c>
      <c r="K89" s="24"/>
      <c r="L89" s="24" t="n">
        <v>33</v>
      </c>
      <c r="M89" s="24"/>
      <c r="N89" s="24" t="s">
        <v>2600</v>
      </c>
      <c r="O89" s="24" t="s">
        <v>2601</v>
      </c>
      <c r="P89" s="24"/>
      <c r="Q89" s="24"/>
      <c r="R89" s="24" t="n">
        <v>1</v>
      </c>
      <c r="S89" s="24"/>
      <c r="T89" s="24"/>
      <c r="U89" s="24"/>
      <c r="V89" s="24" t="s">
        <v>160</v>
      </c>
      <c r="W89" s="24" t="s">
        <v>161</v>
      </c>
      <c r="X89" s="24" t="s">
        <v>162</v>
      </c>
      <c r="Y89" s="24" t="s">
        <v>2370</v>
      </c>
      <c r="Z89" s="24" t="s">
        <v>163</v>
      </c>
      <c r="AA89" s="24" t="s">
        <v>2602</v>
      </c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  <c r="AP89" s="91"/>
      <c r="AQ89" s="91"/>
      <c r="AR89" s="91"/>
      <c r="AS89" s="91"/>
      <c r="AT89" s="91"/>
      <c r="AU89" s="91"/>
      <c r="AV89" s="91"/>
      <c r="AW89" s="91"/>
      <c r="AX89" s="91"/>
      <c r="AY89" s="91"/>
      <c r="AZ89" s="91"/>
      <c r="BA89" s="91"/>
      <c r="BB89" s="91"/>
      <c r="BC89" s="59"/>
      <c r="BD89" s="59"/>
      <c r="BE89" s="59"/>
      <c r="BF89" s="59"/>
      <c r="BG89" s="59"/>
      <c r="BH89" s="59"/>
      <c r="BI89" s="59"/>
      <c r="BJ89" s="59"/>
      <c r="BK89" s="59"/>
      <c r="BL89" s="59"/>
      <c r="BM89" s="59"/>
      <c r="BN89" s="59"/>
      <c r="BO89" s="59"/>
      <c r="BP89" s="59"/>
      <c r="BQ89" s="59"/>
      <c r="BR89" s="59"/>
      <c r="BS89" s="59"/>
      <c r="BT89" s="59"/>
      <c r="BU89" s="59"/>
      <c r="BV89" s="59"/>
      <c r="BW89" s="91"/>
      <c r="BX89" s="91"/>
      <c r="BY89" s="58"/>
      <c r="BZ89" s="58"/>
      <c r="CA89" s="58"/>
      <c r="CB89" s="92"/>
      <c r="CC89" s="92"/>
      <c r="CD89" s="92"/>
      <c r="CE89" s="92"/>
      <c r="CF89" s="92"/>
    </row>
    <row r="90" customFormat="false" ht="15" hidden="false" customHeight="true" outlineLevel="1" collapsed="false">
      <c r="B90" s="24"/>
      <c r="C90" s="24"/>
      <c r="D90" s="24" t="n">
        <v>6</v>
      </c>
      <c r="E90" s="24" t="n">
        <v>1</v>
      </c>
      <c r="F90" s="24"/>
      <c r="G90" s="24"/>
      <c r="H90" s="24"/>
      <c r="I90" s="24"/>
      <c r="J90" s="24" t="n">
        <v>1</v>
      </c>
      <c r="K90" s="24"/>
      <c r="L90" s="24" t="n">
        <v>34</v>
      </c>
      <c r="M90" s="24"/>
      <c r="N90" s="24" t="s">
        <v>2544</v>
      </c>
      <c r="O90" s="24" t="s">
        <v>2603</v>
      </c>
      <c r="P90" s="24"/>
      <c r="Q90" s="24"/>
      <c r="R90" s="24" t="n">
        <v>1</v>
      </c>
      <c r="S90" s="24"/>
      <c r="T90" s="24"/>
      <c r="U90" s="24"/>
      <c r="V90" s="24" t="s">
        <v>160</v>
      </c>
      <c r="W90" s="24" t="s">
        <v>161</v>
      </c>
      <c r="X90" s="24" t="s">
        <v>162</v>
      </c>
      <c r="Y90" s="24" t="s">
        <v>2370</v>
      </c>
      <c r="Z90" s="24" t="s">
        <v>163</v>
      </c>
      <c r="AA90" s="24" t="s">
        <v>2546</v>
      </c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1"/>
      <c r="AX90" s="91"/>
      <c r="AY90" s="91"/>
      <c r="AZ90" s="91"/>
      <c r="BA90" s="91"/>
      <c r="BB90" s="91"/>
      <c r="BC90" s="59"/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59"/>
      <c r="BQ90" s="59"/>
      <c r="BR90" s="59"/>
      <c r="BS90" s="59"/>
      <c r="BT90" s="59"/>
      <c r="BU90" s="59"/>
      <c r="BV90" s="59"/>
      <c r="BW90" s="91"/>
      <c r="BX90" s="91"/>
      <c r="BY90" s="58"/>
      <c r="BZ90" s="58"/>
      <c r="CA90" s="58"/>
      <c r="CB90" s="92"/>
      <c r="CC90" s="92"/>
      <c r="CD90" s="92"/>
      <c r="CE90" s="92"/>
      <c r="CF90" s="92"/>
    </row>
    <row r="91" customFormat="false" ht="15" hidden="false" customHeight="true" outlineLevel="1" collapsed="false">
      <c r="B91" s="24"/>
      <c r="C91" s="24"/>
      <c r="D91" s="24" t="n">
        <v>6</v>
      </c>
      <c r="E91" s="24" t="n">
        <v>1</v>
      </c>
      <c r="F91" s="24"/>
      <c r="G91" s="24"/>
      <c r="H91" s="24"/>
      <c r="I91" s="24"/>
      <c r="J91" s="24" t="n">
        <v>1</v>
      </c>
      <c r="K91" s="24"/>
      <c r="L91" s="24" t="n">
        <v>35</v>
      </c>
      <c r="M91" s="24"/>
      <c r="N91" s="24" t="s">
        <v>2604</v>
      </c>
      <c r="O91" s="24" t="s">
        <v>2605</v>
      </c>
      <c r="P91" s="24"/>
      <c r="Q91" s="24"/>
      <c r="R91" s="24" t="n">
        <v>1</v>
      </c>
      <c r="S91" s="24"/>
      <c r="T91" s="24"/>
      <c r="U91" s="24"/>
      <c r="V91" s="24" t="s">
        <v>160</v>
      </c>
      <c r="W91" s="24" t="s">
        <v>161</v>
      </c>
      <c r="X91" s="24" t="s">
        <v>162</v>
      </c>
      <c r="Y91" s="24" t="s">
        <v>2370</v>
      </c>
      <c r="Z91" s="24" t="s">
        <v>163</v>
      </c>
      <c r="AA91" s="24" t="s">
        <v>2606</v>
      </c>
      <c r="AB91" s="91"/>
      <c r="AC91" s="91"/>
      <c r="AD91" s="91"/>
      <c r="AE91" s="91"/>
      <c r="AF91" s="91"/>
      <c r="AG91" s="91"/>
      <c r="AH91" s="91"/>
      <c r="AI91" s="91"/>
      <c r="AJ91" s="91"/>
      <c r="AK91" s="91"/>
      <c r="AL91" s="91"/>
      <c r="AM91" s="91"/>
      <c r="AN91" s="91"/>
      <c r="AO91" s="91"/>
      <c r="AP91" s="91"/>
      <c r="AQ91" s="91"/>
      <c r="AR91" s="91"/>
      <c r="AS91" s="91"/>
      <c r="AT91" s="91"/>
      <c r="AU91" s="91"/>
      <c r="AV91" s="91"/>
      <c r="AW91" s="91"/>
      <c r="AX91" s="91"/>
      <c r="AY91" s="91"/>
      <c r="AZ91" s="91"/>
      <c r="BA91" s="91"/>
      <c r="BB91" s="91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  <c r="BW91" s="91"/>
      <c r="BX91" s="91"/>
      <c r="BY91" s="58"/>
      <c r="BZ91" s="58"/>
      <c r="CA91" s="58"/>
      <c r="CB91" s="92"/>
      <c r="CC91" s="92"/>
      <c r="CD91" s="92"/>
      <c r="CE91" s="92"/>
      <c r="CF91" s="92"/>
    </row>
    <row r="92" customFormat="false" ht="15" hidden="false" customHeight="true" outlineLevel="1" collapsed="false">
      <c r="B92" s="24"/>
      <c r="C92" s="24"/>
      <c r="D92" s="24" t="n">
        <v>6</v>
      </c>
      <c r="E92" s="24" t="n">
        <v>1</v>
      </c>
      <c r="F92" s="24"/>
      <c r="G92" s="24"/>
      <c r="H92" s="24"/>
      <c r="I92" s="24"/>
      <c r="J92" s="24" t="n">
        <v>1</v>
      </c>
      <c r="K92" s="24"/>
      <c r="L92" s="24" t="n">
        <v>36</v>
      </c>
      <c r="M92" s="24"/>
      <c r="N92" s="24" t="s">
        <v>2607</v>
      </c>
      <c r="O92" s="24" t="s">
        <v>2608</v>
      </c>
      <c r="P92" s="24"/>
      <c r="Q92" s="24"/>
      <c r="R92" s="24" t="n">
        <v>1</v>
      </c>
      <c r="S92" s="24"/>
      <c r="T92" s="24"/>
      <c r="U92" s="24"/>
      <c r="V92" s="24" t="s">
        <v>160</v>
      </c>
      <c r="W92" s="24" t="s">
        <v>161</v>
      </c>
      <c r="X92" s="24" t="s">
        <v>162</v>
      </c>
      <c r="Y92" s="24" t="s">
        <v>2370</v>
      </c>
      <c r="Z92" s="24" t="s">
        <v>163</v>
      </c>
      <c r="AA92" s="24" t="s">
        <v>2609</v>
      </c>
      <c r="AB92" s="91"/>
      <c r="AC92" s="91"/>
      <c r="AD92" s="91"/>
      <c r="AE92" s="91"/>
      <c r="AF92" s="91"/>
      <c r="AG92" s="91"/>
      <c r="AH92" s="91"/>
      <c r="AI92" s="91"/>
      <c r="AJ92" s="91"/>
      <c r="AK92" s="91"/>
      <c r="AL92" s="91"/>
      <c r="AM92" s="91"/>
      <c r="AN92" s="91"/>
      <c r="AO92" s="91"/>
      <c r="AP92" s="91"/>
      <c r="AQ92" s="91"/>
      <c r="AR92" s="91"/>
      <c r="AS92" s="91"/>
      <c r="AT92" s="91"/>
      <c r="AU92" s="91"/>
      <c r="AV92" s="91"/>
      <c r="AW92" s="91"/>
      <c r="AX92" s="91"/>
      <c r="AY92" s="91"/>
      <c r="AZ92" s="91"/>
      <c r="BA92" s="91"/>
      <c r="BB92" s="91"/>
      <c r="BC92" s="59"/>
      <c r="BD92" s="59"/>
      <c r="BE92" s="59"/>
      <c r="BF92" s="59"/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91"/>
      <c r="BX92" s="91"/>
      <c r="BY92" s="58"/>
      <c r="BZ92" s="58"/>
      <c r="CA92" s="58"/>
      <c r="CB92" s="92"/>
      <c r="CC92" s="92"/>
      <c r="CD92" s="92"/>
      <c r="CE92" s="92"/>
      <c r="CF92" s="92"/>
    </row>
    <row r="93" customFormat="false" ht="15" hidden="false" customHeight="true" outlineLevel="1" collapsed="false">
      <c r="B93" s="24"/>
      <c r="C93" s="24"/>
      <c r="D93" s="24" t="n">
        <v>6</v>
      </c>
      <c r="E93" s="24" t="n">
        <v>1</v>
      </c>
      <c r="F93" s="24"/>
      <c r="G93" s="24"/>
      <c r="H93" s="24"/>
      <c r="I93" s="24"/>
      <c r="J93" s="24" t="n">
        <v>1</v>
      </c>
      <c r="K93" s="24"/>
      <c r="L93" s="24" t="n">
        <v>37</v>
      </c>
      <c r="M93" s="24"/>
      <c r="N93" s="24" t="s">
        <v>2474</v>
      </c>
      <c r="O93" s="24" t="s">
        <v>2610</v>
      </c>
      <c r="P93" s="24"/>
      <c r="Q93" s="24"/>
      <c r="R93" s="24" t="n">
        <v>1</v>
      </c>
      <c r="S93" s="24"/>
      <c r="T93" s="24"/>
      <c r="U93" s="24"/>
      <c r="V93" s="24" t="s">
        <v>160</v>
      </c>
      <c r="W93" s="24" t="s">
        <v>161</v>
      </c>
      <c r="X93" s="24" t="s">
        <v>162</v>
      </c>
      <c r="Y93" s="24" t="s">
        <v>2370</v>
      </c>
      <c r="Z93" s="24" t="s">
        <v>163</v>
      </c>
      <c r="AA93" s="24" t="s">
        <v>2476</v>
      </c>
      <c r="AB93" s="91"/>
      <c r="AC93" s="91"/>
      <c r="AD93" s="91"/>
      <c r="AE93" s="91"/>
      <c r="AF93" s="91"/>
      <c r="AG93" s="91"/>
      <c r="AH93" s="91"/>
      <c r="AI93" s="91"/>
      <c r="AJ93" s="91"/>
      <c r="AK93" s="91"/>
      <c r="AL93" s="91"/>
      <c r="AM93" s="91"/>
      <c r="AN93" s="91"/>
      <c r="AO93" s="91"/>
      <c r="AP93" s="91"/>
      <c r="AQ93" s="91"/>
      <c r="AR93" s="91"/>
      <c r="AS93" s="91"/>
      <c r="AT93" s="91"/>
      <c r="AU93" s="91"/>
      <c r="AV93" s="91"/>
      <c r="AW93" s="91"/>
      <c r="AX93" s="91"/>
      <c r="AY93" s="91"/>
      <c r="AZ93" s="91"/>
      <c r="BA93" s="91"/>
      <c r="BB93" s="91"/>
      <c r="BC93" s="59"/>
      <c r="BD93" s="59"/>
      <c r="BE93" s="59"/>
      <c r="BF93" s="59"/>
      <c r="BG93" s="59"/>
      <c r="BH93" s="59"/>
      <c r="BI93" s="59"/>
      <c r="BJ93" s="59"/>
      <c r="BK93" s="59"/>
      <c r="BL93" s="59"/>
      <c r="BM93" s="59"/>
      <c r="BN93" s="59"/>
      <c r="BO93" s="59"/>
      <c r="BP93" s="59"/>
      <c r="BQ93" s="59"/>
      <c r="BR93" s="59"/>
      <c r="BS93" s="59"/>
      <c r="BT93" s="59"/>
      <c r="BU93" s="59"/>
      <c r="BV93" s="59"/>
      <c r="BW93" s="91"/>
      <c r="BX93" s="91"/>
      <c r="BY93" s="58"/>
      <c r="BZ93" s="58"/>
      <c r="CA93" s="58"/>
      <c r="CB93" s="92"/>
      <c r="CC93" s="92"/>
      <c r="CD93" s="92"/>
      <c r="CE93" s="92"/>
      <c r="CF93" s="92"/>
    </row>
    <row r="94" customFormat="false" ht="15" hidden="false" customHeight="true" outlineLevel="1" collapsed="false">
      <c r="B94" s="24"/>
      <c r="C94" s="24"/>
      <c r="D94" s="24" t="n">
        <v>6</v>
      </c>
      <c r="E94" s="24" t="n">
        <v>1</v>
      </c>
      <c r="F94" s="24"/>
      <c r="G94" s="24"/>
      <c r="H94" s="24"/>
      <c r="I94" s="24"/>
      <c r="J94" s="24" t="n">
        <v>1</v>
      </c>
      <c r="K94" s="24"/>
      <c r="L94" s="24" t="n">
        <v>38</v>
      </c>
      <c r="M94" s="24"/>
      <c r="N94" s="24" t="s">
        <v>2553</v>
      </c>
      <c r="O94" s="24" t="s">
        <v>2611</v>
      </c>
      <c r="P94" s="24"/>
      <c r="Q94" s="24"/>
      <c r="R94" s="24" t="n">
        <v>1</v>
      </c>
      <c r="S94" s="24"/>
      <c r="T94" s="24"/>
      <c r="U94" s="24"/>
      <c r="V94" s="24" t="s">
        <v>160</v>
      </c>
      <c r="W94" s="24" t="s">
        <v>161</v>
      </c>
      <c r="X94" s="24" t="s">
        <v>162</v>
      </c>
      <c r="Y94" s="24" t="s">
        <v>2370</v>
      </c>
      <c r="Z94" s="24" t="s">
        <v>163</v>
      </c>
      <c r="AA94" s="24" t="s">
        <v>2555</v>
      </c>
      <c r="AB94" s="91"/>
      <c r="AC94" s="91"/>
      <c r="AD94" s="91"/>
      <c r="AE94" s="91"/>
      <c r="AF94" s="91"/>
      <c r="AG94" s="91"/>
      <c r="AH94" s="91"/>
      <c r="AI94" s="91"/>
      <c r="AJ94" s="91"/>
      <c r="AK94" s="91"/>
      <c r="AL94" s="91"/>
      <c r="AM94" s="91"/>
      <c r="AN94" s="91"/>
      <c r="AO94" s="91"/>
      <c r="AP94" s="91"/>
      <c r="AQ94" s="91"/>
      <c r="AR94" s="91"/>
      <c r="AS94" s="91"/>
      <c r="AT94" s="91"/>
      <c r="AU94" s="91"/>
      <c r="AV94" s="91"/>
      <c r="AW94" s="91"/>
      <c r="AX94" s="91"/>
      <c r="AY94" s="91"/>
      <c r="AZ94" s="91"/>
      <c r="BA94" s="91"/>
      <c r="BB94" s="91"/>
      <c r="BC94" s="59"/>
      <c r="BD94" s="59"/>
      <c r="BE94" s="59"/>
      <c r="BF94" s="59"/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91"/>
      <c r="BX94" s="91"/>
      <c r="BY94" s="58"/>
      <c r="BZ94" s="58"/>
      <c r="CA94" s="58"/>
      <c r="CB94" s="92"/>
      <c r="CC94" s="92"/>
      <c r="CD94" s="92"/>
      <c r="CE94" s="92"/>
      <c r="CF94" s="92"/>
    </row>
    <row r="95" customFormat="false" ht="15" hidden="false" customHeight="true" outlineLevel="1" collapsed="false">
      <c r="B95" s="24"/>
      <c r="C95" s="24"/>
      <c r="D95" s="24" t="n">
        <v>6</v>
      </c>
      <c r="E95" s="24" t="n">
        <v>1</v>
      </c>
      <c r="F95" s="24"/>
      <c r="G95" s="24"/>
      <c r="H95" s="24" t="n">
        <v>1</v>
      </c>
      <c r="I95" s="24"/>
      <c r="J95" s="24" t="n">
        <v>1</v>
      </c>
      <c r="K95" s="24"/>
      <c r="L95" s="24" t="n">
        <v>39</v>
      </c>
      <c r="M95" s="24"/>
      <c r="N95" s="24" t="s">
        <v>2612</v>
      </c>
      <c r="O95" s="24" t="s">
        <v>2613</v>
      </c>
      <c r="P95" s="24"/>
      <c r="Q95" s="24"/>
      <c r="R95" s="24" t="n">
        <v>1</v>
      </c>
      <c r="S95" s="24"/>
      <c r="T95" s="24"/>
      <c r="U95" s="24"/>
      <c r="V95" s="24" t="s">
        <v>160</v>
      </c>
      <c r="W95" s="24" t="s">
        <v>161</v>
      </c>
      <c r="X95" s="24" t="s">
        <v>162</v>
      </c>
      <c r="Y95" s="24" t="s">
        <v>2370</v>
      </c>
      <c r="Z95" s="24" t="s">
        <v>163</v>
      </c>
      <c r="AA95" s="24" t="s">
        <v>2614</v>
      </c>
      <c r="AB95" s="91" t="n">
        <f aca="false">('Balance Sheet'!AB30)*$H$95*$J$95</f>
        <v>143.467</v>
      </c>
      <c r="AC95" s="91" t="n">
        <f aca="false">('Balance Sheet'!AC30)*$H$95*$J$95</f>
        <v>141.26</v>
      </c>
      <c r="AD95" s="91" t="n">
        <f aca="false">('Balance Sheet'!AD30)*$H$95*$J$95</f>
        <v>136.699</v>
      </c>
      <c r="AE95" s="91" t="n">
        <f aca="false">('Balance Sheet'!AE30)*$H$95*$J$95</f>
        <v>162.796</v>
      </c>
      <c r="AF95" s="91" t="n">
        <f aca="false">('Balance Sheet'!AF30)*$H$95*$J$95</f>
        <v>162.796</v>
      </c>
      <c r="AG95" s="91" t="n">
        <f aca="false">('Balance Sheet'!AG30)*$H$95*$J$95</f>
        <v>153.018</v>
      </c>
      <c r="AH95" s="91" t="n">
        <f aca="false">('Balance Sheet'!AH30)*$H$95*$J$95</f>
        <v>143.871</v>
      </c>
      <c r="AI95" s="91" t="n">
        <f aca="false">('Balance Sheet'!AI30)*$H$95*$J$95</f>
        <v>148.147</v>
      </c>
      <c r="AJ95" s="91" t="n">
        <f aca="false">('Balance Sheet'!AJ30)*$H$95*$J$95</f>
        <v>189.943</v>
      </c>
      <c r="AK95" s="91" t="n">
        <f aca="false">('Balance Sheet'!AK30)*$H$95*$J$95</f>
        <v>189.943</v>
      </c>
      <c r="AL95" s="91" t="n">
        <f aca="false">('Balance Sheet'!AL30)*$H$95*$J$95</f>
        <v>180.245</v>
      </c>
      <c r="AM95" s="91" t="n">
        <f aca="false">('Balance Sheet'!AM30)*$H$95*$J$95</f>
        <v>169.245</v>
      </c>
      <c r="AN95" s="91" t="n">
        <f aca="false">('Balance Sheet'!AN30)*$H$95*$J$95</f>
        <v>167.839</v>
      </c>
      <c r="AO95" s="91" t="n">
        <f aca="false">('Balance Sheet'!AO30)*$H$95*$J$95</f>
        <v>227.849</v>
      </c>
      <c r="AP95" s="91" t="n">
        <f aca="false">('Balance Sheet'!AP30)*$H$95*$J$95</f>
        <v>227.849</v>
      </c>
      <c r="AQ95" s="91" t="n">
        <f aca="false">('Balance Sheet'!AQ30)*$H$95*$J$95</f>
        <v>220.507</v>
      </c>
      <c r="AR95" s="91" t="n">
        <f aca="false">('Balance Sheet'!AR30)*$H$95*$J$95</f>
        <v>224.232</v>
      </c>
      <c r="AS95" s="91" t="n">
        <f aca="false">('Balance Sheet'!AS30)*$H$95*$J$95</f>
        <v>253.004</v>
      </c>
      <c r="AT95" s="91" t="n">
        <f aca="false">('Balance Sheet'!AT30)*$H$95*$J$95</f>
        <v>0</v>
      </c>
      <c r="AU95" s="91" t="n">
        <f aca="false">('Balance Sheet'!AU30)*$H$95*$J$95</f>
        <v>0</v>
      </c>
      <c r="AV95" s="91" t="n">
        <f aca="false">('Balance Sheet'!AV30)*$H$95*$J$95</f>
        <v>0</v>
      </c>
      <c r="AW95" s="91" t="n">
        <f aca="false">('Balance Sheet'!AW30)*$H$95*$J$95</f>
        <v>0</v>
      </c>
      <c r="AX95" s="91" t="n">
        <f aca="false">('Balance Sheet'!AX30)*$H$95*$J$95</f>
        <v>0</v>
      </c>
      <c r="AY95" s="91" t="n">
        <f aca="false">('Balance Sheet'!AY30)*$H$95*$J$95</f>
        <v>0</v>
      </c>
      <c r="AZ95" s="91" t="n">
        <f aca="false">('Balance Sheet'!AZ30)*$H$95*$J$95</f>
        <v>0</v>
      </c>
      <c r="BA95" s="91" t="n">
        <f aca="false">('Balance Sheet'!BA30)*$H$95*$J$95</f>
        <v>0</v>
      </c>
      <c r="BB95" s="91" t="n">
        <f aca="false">('Balance Sheet'!BB30)*$H$95*$J$95</f>
        <v>0</v>
      </c>
      <c r="BC95" s="91" t="n">
        <f aca="false">('Balance Sheet'!BC30)*$H$95*$J$95</f>
        <v>0</v>
      </c>
      <c r="BD95" s="91" t="n">
        <f aca="false">('Balance Sheet'!BD30)*$H$95*$J$95</f>
        <v>0</v>
      </c>
      <c r="BE95" s="91" t="n">
        <f aca="false">('Balance Sheet'!BE30)*$H$95*$J$95</f>
        <v>0</v>
      </c>
      <c r="BF95" s="59" t="n">
        <f aca="false">('Balance Sheet'!BF30)*$H$95*$J$95</f>
        <v>0</v>
      </c>
      <c r="BG95" s="59" t="n">
        <f aca="false">('Balance Sheet'!BG30)*$H$95*$J$95</f>
        <v>0</v>
      </c>
      <c r="BH95" s="59" t="n">
        <f aca="false">('Balance Sheet'!BH30)*$H$95*$J$95</f>
        <v>0</v>
      </c>
      <c r="BI95" s="59" t="n">
        <f aca="false">('Balance Sheet'!BI30)*$H$95*$J$95</f>
        <v>0</v>
      </c>
      <c r="BJ95" s="59" t="n">
        <f aca="false">('Balance Sheet'!BJ30)*$H$95*$J$95</f>
        <v>0</v>
      </c>
      <c r="BK95" s="59" t="n">
        <f aca="false">('Balance Sheet'!BK30)*$H$95*$J$95</f>
        <v>0</v>
      </c>
      <c r="BL95" s="59" t="n">
        <f aca="false">('Balance Sheet'!BL30)*$H$95*$J$95</f>
        <v>0</v>
      </c>
      <c r="BM95" s="59" t="n">
        <f aca="false">('Balance Sheet'!BM30)*$H$95*$J$95</f>
        <v>0</v>
      </c>
      <c r="BN95" s="59" t="n">
        <f aca="false">('Balance Sheet'!BN30)*$H$95*$J$95</f>
        <v>0</v>
      </c>
      <c r="BO95" s="59" t="n">
        <f aca="false">('Balance Sheet'!BO30)*$H$95*$J$95</f>
        <v>0</v>
      </c>
      <c r="BP95" s="59" t="n">
        <f aca="false">('Balance Sheet'!BP30)*$H$95*$J$95</f>
        <v>0</v>
      </c>
      <c r="BQ95" s="59" t="n">
        <f aca="false">('Balance Sheet'!BQ30)*$H$95*$J$95</f>
        <v>0</v>
      </c>
      <c r="BR95" s="59" t="n">
        <f aca="false">('Balance Sheet'!BR30)*$H$95*$J$95</f>
        <v>0</v>
      </c>
      <c r="BS95" s="59" t="n">
        <f aca="false">('Balance Sheet'!BS30)*$H$95*$J$95</f>
        <v>0</v>
      </c>
      <c r="BT95" s="59" t="n">
        <f aca="false">('Balance Sheet'!BT30)*$H$95*$J$95</f>
        <v>0</v>
      </c>
      <c r="BU95" s="59" t="n">
        <f aca="false">('Balance Sheet'!BU30)*$H$95*$J$95</f>
        <v>0</v>
      </c>
      <c r="BV95" s="59" t="n">
        <f aca="false">('Balance Sheet'!BV30)*$H$95*$J$95</f>
        <v>0</v>
      </c>
      <c r="BW95" s="91" t="n">
        <f aca="false">('Balance Sheet'!BW30)*$H$95*$J$95</f>
        <v>0</v>
      </c>
      <c r="BX95" s="91" t="n">
        <f aca="false">('Balance Sheet'!BX30)*$H$95*$J$95</f>
        <v>0</v>
      </c>
      <c r="BY95" s="58"/>
      <c r="BZ95" s="58"/>
      <c r="CA95" s="58"/>
      <c r="CB95" s="92"/>
      <c r="CC95" s="92"/>
      <c r="CD95" s="92"/>
      <c r="CE95" s="92"/>
      <c r="CF95" s="92"/>
    </row>
    <row r="96" customFormat="false" ht="15" hidden="false" customHeight="true" outlineLevel="1" collapsed="false">
      <c r="B96" s="24"/>
      <c r="C96" s="24"/>
      <c r="D96" s="24" t="n">
        <v>6</v>
      </c>
      <c r="E96" s="24" t="n">
        <v>1</v>
      </c>
      <c r="F96" s="24"/>
      <c r="G96" s="24"/>
      <c r="H96" s="24" t="n">
        <v>1</v>
      </c>
      <c r="I96" s="24"/>
      <c r="J96" s="24" t="n">
        <v>1</v>
      </c>
      <c r="K96" s="24"/>
      <c r="L96" s="24" t="n">
        <v>40</v>
      </c>
      <c r="M96" s="24"/>
      <c r="N96" s="24" t="s">
        <v>2615</v>
      </c>
      <c r="O96" s="24" t="s">
        <v>2616</v>
      </c>
      <c r="P96" s="24"/>
      <c r="Q96" s="24"/>
      <c r="R96" s="24" t="n">
        <v>1</v>
      </c>
      <c r="S96" s="24"/>
      <c r="T96" s="24"/>
      <c r="U96" s="24"/>
      <c r="V96" s="24" t="s">
        <v>160</v>
      </c>
      <c r="W96" s="24" t="s">
        <v>161</v>
      </c>
      <c r="X96" s="24" t="s">
        <v>162</v>
      </c>
      <c r="Y96" s="24" t="s">
        <v>2370</v>
      </c>
      <c r="Z96" s="24" t="s">
        <v>163</v>
      </c>
      <c r="AA96" s="24" t="s">
        <v>2617</v>
      </c>
      <c r="AB96" s="91" t="n">
        <f aca="false">('Balance Sheet'!AB29+'Balance Sheet'!AB31+'Balance Sheet'!AB24)*$H$96*$J$96</f>
        <v>600.09</v>
      </c>
      <c r="AC96" s="91" t="n">
        <f aca="false">('Balance Sheet'!AC29+'Balance Sheet'!AC31+'Balance Sheet'!AC24)*$H$96*$J$96</f>
        <v>604.556</v>
      </c>
      <c r="AD96" s="91" t="n">
        <f aca="false">('Balance Sheet'!AD29+'Balance Sheet'!AD31+'Balance Sheet'!AD24)*$H$96*$J$96</f>
        <v>595.163</v>
      </c>
      <c r="AE96" s="91" t="n">
        <f aca="false">('Balance Sheet'!AE29+'Balance Sheet'!AE31+'Balance Sheet'!AE24)*$H$96*$J$96</f>
        <v>575.234</v>
      </c>
      <c r="AF96" s="91" t="n">
        <f aca="false">('Balance Sheet'!AF29+'Balance Sheet'!AF31+'Balance Sheet'!AF24)*$H$96*$J$96</f>
        <v>575.234</v>
      </c>
      <c r="AG96" s="91" t="n">
        <f aca="false">('Balance Sheet'!AG29+'Balance Sheet'!AG31+'Balance Sheet'!AG24)*$H$96*$J$96</f>
        <v>754.378</v>
      </c>
      <c r="AH96" s="91" t="n">
        <f aca="false">('Balance Sheet'!AH29+'Balance Sheet'!AH31+'Balance Sheet'!AH24)*$H$96*$J$96</f>
        <v>415.432</v>
      </c>
      <c r="AI96" s="91" t="n">
        <f aca="false">('Balance Sheet'!AI29+'Balance Sheet'!AI31+'Balance Sheet'!AI24)*$H$96*$J$96</f>
        <v>396.727</v>
      </c>
      <c r="AJ96" s="91" t="n">
        <f aca="false">('Balance Sheet'!AJ29+'Balance Sheet'!AJ31+'Balance Sheet'!AJ24)*$H$96*$J$96</f>
        <v>142.097</v>
      </c>
      <c r="AK96" s="91" t="n">
        <f aca="false">('Balance Sheet'!AK29+'Balance Sheet'!AK31+'Balance Sheet'!AK24)*$H$96*$J$96</f>
        <v>142.097</v>
      </c>
      <c r="AL96" s="91" t="n">
        <f aca="false">('Balance Sheet'!AL29+'Balance Sheet'!AL31+'Balance Sheet'!AL24)*$H$96*$J$96</f>
        <v>409.185</v>
      </c>
      <c r="AM96" s="91" t="n">
        <f aca="false">('Balance Sheet'!AM29+'Balance Sheet'!AM31+'Balance Sheet'!AM24)*$H$96*$J$96</f>
        <v>1455.797</v>
      </c>
      <c r="AN96" s="91" t="n">
        <f aca="false">('Balance Sheet'!AN29+'Balance Sheet'!AN31+'Balance Sheet'!AN24)*$H$96*$J$96</f>
        <v>1100.436</v>
      </c>
      <c r="AO96" s="91" t="n">
        <f aca="false">('Balance Sheet'!AO29+'Balance Sheet'!AO31+'Balance Sheet'!AO24)*$H$96*$J$96</f>
        <v>486.869</v>
      </c>
      <c r="AP96" s="91" t="n">
        <f aca="false">('Balance Sheet'!AP29+'Balance Sheet'!AP31+'Balance Sheet'!AP24)*$H$96*$J$96</f>
        <v>486.869</v>
      </c>
      <c r="AQ96" s="91" t="n">
        <f aca="false">('Balance Sheet'!AQ29+'Balance Sheet'!AQ31+'Balance Sheet'!AQ24)*$H$96*$J$96</f>
        <v>475.234</v>
      </c>
      <c r="AR96" s="91" t="n">
        <f aca="false">('Balance Sheet'!AR29+'Balance Sheet'!AR31+'Balance Sheet'!AR24)*$H$96*$J$96</f>
        <v>457.996</v>
      </c>
      <c r="AS96" s="91" t="n">
        <f aca="false">('Balance Sheet'!AS29+'Balance Sheet'!AS31+'Balance Sheet'!AS24)*$H$96*$J$96</f>
        <v>424.888</v>
      </c>
      <c r="AT96" s="91" t="n">
        <f aca="false">('Balance Sheet'!AT29+'Balance Sheet'!AT31+'Balance Sheet'!AT24)*$H$96*$J$96</f>
        <v>1489</v>
      </c>
      <c r="AU96" s="91" t="n">
        <f aca="false">('Balance Sheet'!AU29+'Balance Sheet'!AU31+'Balance Sheet'!AU24)*$H$96*$J$96</f>
        <v>1489</v>
      </c>
      <c r="AV96" s="91" t="n">
        <f aca="false">('Balance Sheet'!AV29+'Balance Sheet'!AV31+'Balance Sheet'!AV24)*$H$96*$J$96</f>
        <v>1430</v>
      </c>
      <c r="AW96" s="91" t="n">
        <f aca="false">('Balance Sheet'!AW29+'Balance Sheet'!AW31+'Balance Sheet'!AW24)*$H$96*$J$96</f>
        <v>1458</v>
      </c>
      <c r="AX96" s="91" t="n">
        <f aca="false">('Balance Sheet'!AX29+'Balance Sheet'!AX31+'Balance Sheet'!AX24)*$H$96*$J$96</f>
        <v>1419</v>
      </c>
      <c r="AY96" s="91" t="n">
        <f aca="false">('Balance Sheet'!AY29+'Balance Sheet'!AY31+'Balance Sheet'!AY24)*$H$96*$J$96</f>
        <v>1232</v>
      </c>
      <c r="AZ96" s="91" t="n">
        <f aca="false">('Balance Sheet'!AZ29+'Balance Sheet'!AZ31+'Balance Sheet'!AZ24)*$H$96*$J$96</f>
        <v>1232</v>
      </c>
      <c r="BA96" s="91" t="n">
        <f aca="false">('Balance Sheet'!BA29+'Balance Sheet'!BA31+'Balance Sheet'!BA24)*$H$96*$J$96</f>
        <v>1149</v>
      </c>
      <c r="BB96" s="91" t="n">
        <f aca="false">('Balance Sheet'!BB29+'Balance Sheet'!BB31+'Balance Sheet'!BB24)*$H$96*$J$96</f>
        <v>0</v>
      </c>
      <c r="BC96" s="91" t="n">
        <f aca="false">('Balance Sheet'!BC29+'Balance Sheet'!BC31+'Balance Sheet'!BC24)*$H$96*$J$96</f>
        <v>0</v>
      </c>
      <c r="BD96" s="91" t="n">
        <f aca="false">('Balance Sheet'!BD29+'Balance Sheet'!BD31+'Balance Sheet'!BD24)*$H$96*$J$96</f>
        <v>0</v>
      </c>
      <c r="BE96" s="91" t="n">
        <f aca="false">('Balance Sheet'!BE29+'Balance Sheet'!BE31+'Balance Sheet'!BE24)*$H$96*$J$96</f>
        <v>0</v>
      </c>
      <c r="BF96" s="91" t="n">
        <f aca="false">('Balance Sheet'!BF29+'Balance Sheet'!BF31+'Balance Sheet'!BF24)*$H$96*$J$96</f>
        <v>0</v>
      </c>
      <c r="BG96" s="91" t="n">
        <f aca="false">('Balance Sheet'!BG29+'Balance Sheet'!BG31+'Balance Sheet'!BG24)*$H$96*$J$96</f>
        <v>0</v>
      </c>
      <c r="BH96" s="91" t="n">
        <f aca="false">('Balance Sheet'!BH29+'Balance Sheet'!BH31+'Balance Sheet'!BH24)*$H$96*$J$96</f>
        <v>0</v>
      </c>
      <c r="BI96" s="91" t="n">
        <f aca="false">('Balance Sheet'!BI29+'Balance Sheet'!BI31+'Balance Sheet'!BI24)*$H$96*$J$96</f>
        <v>0</v>
      </c>
      <c r="BJ96" s="91" t="n">
        <f aca="false">('Balance Sheet'!BJ29+'Balance Sheet'!BJ31+'Balance Sheet'!BJ24)*$H$96*$J$96</f>
        <v>0</v>
      </c>
      <c r="BK96" s="91" t="n">
        <f aca="false">('Balance Sheet'!BK29+'Balance Sheet'!BK31+'Balance Sheet'!BK24)*$H$96*$J$96</f>
        <v>0</v>
      </c>
      <c r="BL96" s="91" t="n">
        <f aca="false">('Balance Sheet'!BL29+'Balance Sheet'!BL31+'Balance Sheet'!BL24)*$H$96*$J$96</f>
        <v>0</v>
      </c>
      <c r="BM96" s="91" t="n">
        <f aca="false">('Balance Sheet'!BM29+'Balance Sheet'!BM31+'Balance Sheet'!BM24)*$H$96*$J$96</f>
        <v>0</v>
      </c>
      <c r="BN96" s="91" t="n">
        <f aca="false">('Balance Sheet'!BN29+'Balance Sheet'!BN31+'Balance Sheet'!BN24)*$H$96*$J$96</f>
        <v>0</v>
      </c>
      <c r="BO96" s="91" t="n">
        <f aca="false">('Balance Sheet'!BO29+'Balance Sheet'!BO31+'Balance Sheet'!BO24)*$H$96*$J$96</f>
        <v>0</v>
      </c>
      <c r="BP96" s="91" t="n">
        <f aca="false">('Balance Sheet'!BP29+'Balance Sheet'!BP31+'Balance Sheet'!BP24)*$H$96*$J$96</f>
        <v>0</v>
      </c>
      <c r="BQ96" s="91" t="n">
        <f aca="false">('Balance Sheet'!BQ29+'Balance Sheet'!BQ31+'Balance Sheet'!BQ24)*$H$96*$J$96</f>
        <v>0</v>
      </c>
      <c r="BR96" s="91" t="n">
        <f aca="false">('Balance Sheet'!BR29+'Balance Sheet'!BR31+'Balance Sheet'!BR24)*$H$96*$J$96</f>
        <v>0</v>
      </c>
      <c r="BS96" s="91" t="n">
        <f aca="false">('Balance Sheet'!BS29+'Balance Sheet'!BS31+'Balance Sheet'!BS24)*$H$96*$J$96</f>
        <v>0</v>
      </c>
      <c r="BT96" s="59" t="n">
        <f aca="false">('Balance Sheet'!BT29+'Balance Sheet'!BT31+'Balance Sheet'!BT24)*$H$96*$J$96</f>
        <v>0</v>
      </c>
      <c r="BU96" s="59" t="n">
        <f aca="false">('Balance Sheet'!BU29+'Balance Sheet'!BU31+'Balance Sheet'!BU24)*$H$96*$J$96</f>
        <v>0</v>
      </c>
      <c r="BV96" s="59" t="n">
        <f aca="false">('Balance Sheet'!BV29+'Balance Sheet'!BV31+'Balance Sheet'!BV24)*$H$96*$J$96</f>
        <v>0</v>
      </c>
      <c r="BW96" s="91" t="n">
        <f aca="false">('Balance Sheet'!BW29+'Balance Sheet'!BW31+'Balance Sheet'!BW24)*$H$96*$J$96</f>
        <v>0</v>
      </c>
      <c r="BX96" s="91" t="n">
        <f aca="false">('Balance Sheet'!BX29+'Balance Sheet'!BX31+'Balance Sheet'!BX24)*$H$96*$J$96</f>
        <v>0</v>
      </c>
      <c r="BY96" s="91" t="n">
        <f aca="false">('Balance Sheet'!BY29+'Balance Sheet'!BY31+'Balance Sheet'!BY24)*$H$96*$J$96</f>
        <v>0</v>
      </c>
      <c r="BZ96" s="91" t="n">
        <f aca="false">('Balance Sheet'!BZ29+'Balance Sheet'!BZ31+'Balance Sheet'!BZ24)*$H$96*$J$96</f>
        <v>0</v>
      </c>
      <c r="CA96" s="91" t="n">
        <f aca="false">('Balance Sheet'!CA29+'Balance Sheet'!CA31+'Balance Sheet'!CA24)*$H$96*$J$96</f>
        <v>0</v>
      </c>
      <c r="CB96" s="91" t="n">
        <f aca="false">('Balance Sheet'!CB29+'Balance Sheet'!CB31+'Balance Sheet'!CB24)*$H$96*$J$96</f>
        <v>0</v>
      </c>
      <c r="CC96" s="91" t="n">
        <f aca="false">('Balance Sheet'!CC29+'Balance Sheet'!CC31+'Balance Sheet'!CC24)*$H$96*$J$96</f>
        <v>0</v>
      </c>
      <c r="CD96" s="91" t="n">
        <f aca="false">('Balance Sheet'!CD29+'Balance Sheet'!CD31+'Balance Sheet'!CD24)*$H$96*$J$96</f>
        <v>0</v>
      </c>
      <c r="CE96" s="91" t="n">
        <f aca="false">('Balance Sheet'!CE29+'Balance Sheet'!CE31+'Balance Sheet'!CE24)*$H$96*$J$96</f>
        <v>0</v>
      </c>
      <c r="CF96" s="92"/>
    </row>
    <row r="97" customFormat="false" ht="15" hidden="false" customHeight="true" outlineLevel="1" collapsed="false">
      <c r="B97" s="24"/>
      <c r="C97" s="24"/>
      <c r="D97" s="24" t="n">
        <v>4</v>
      </c>
      <c r="E97" s="24" t="n">
        <v>1</v>
      </c>
      <c r="F97" s="24"/>
      <c r="G97" s="24"/>
      <c r="H97" s="24"/>
      <c r="I97" s="24"/>
      <c r="J97" s="24" t="n">
        <v>1</v>
      </c>
      <c r="K97" s="24"/>
      <c r="L97" s="24" t="n">
        <v>6</v>
      </c>
      <c r="M97" s="24"/>
      <c r="N97" s="24" t="s">
        <v>2618</v>
      </c>
      <c r="O97" s="24" t="s">
        <v>2619</v>
      </c>
      <c r="P97" s="24"/>
      <c r="Q97" s="24"/>
      <c r="R97" s="24" t="n">
        <v>1</v>
      </c>
      <c r="S97" s="24"/>
      <c r="T97" s="24"/>
      <c r="U97" s="24"/>
      <c r="V97" s="24" t="s">
        <v>160</v>
      </c>
      <c r="W97" s="24" t="s">
        <v>161</v>
      </c>
      <c r="X97" s="24" t="s">
        <v>162</v>
      </c>
      <c r="Y97" s="24" t="s">
        <v>2370</v>
      </c>
      <c r="Z97" s="24" t="s">
        <v>163</v>
      </c>
      <c r="AA97" s="24" t="s">
        <v>2620</v>
      </c>
      <c r="AB97" s="91" t="n">
        <f aca="false">AB82+AB83+AB86+AB87+AB88+AB89+AB90+AB91+AB92+AB93+AB94+AB95+AB96</f>
        <v>6601.963</v>
      </c>
      <c r="AC97" s="91" t="n">
        <f aca="false">AC82+AC83+AC86+AC87+AC88+AC89+AC90+AC91+AC92+AC93+AC94+AC95+AC96</f>
        <v>6705.141</v>
      </c>
      <c r="AD97" s="91" t="n">
        <f aca="false">AD82+AD83+AD86+AD87+AD88+AD89+AD90+AD91+AD92+AD93+AD94+AD95+AD96</f>
        <v>6973.508</v>
      </c>
      <c r="AE97" s="91" t="n">
        <f aca="false">AE82+AE83+AE86+AE87+AE88+AE89+AE90+AE91+AE92+AE93+AE94+AE95+AE96</f>
        <v>7150.583</v>
      </c>
      <c r="AF97" s="91" t="n">
        <f aca="false">AF82+AF83+AF86+AF87+AF88+AF89+AF90+AF91+AF92+AF93+AF94+AF95+AF96</f>
        <v>7150.583</v>
      </c>
      <c r="AG97" s="91" t="n">
        <f aca="false">AG82+AG83+AG86+AG87+AG88+AG89+AG90+AG91+AG92+AG93+AG94+AG95+AG96</f>
        <v>7760.857</v>
      </c>
      <c r="AH97" s="91" t="n">
        <f aca="false">AH82+AH83+AH86+AH87+AH88+AH89+AH90+AH91+AH92+AH93+AH94+AH95+AH96</f>
        <v>7877.19</v>
      </c>
      <c r="AI97" s="91" t="n">
        <f aca="false">AI82+AI83+AI86+AI87+AI88+AI89+AI90+AI91+AI92+AI93+AI94+AI95+AI96</f>
        <v>7973.193</v>
      </c>
      <c r="AJ97" s="91" t="n">
        <f aca="false">AJ82+AJ83+AJ86+AJ87+AJ88+AJ89+AJ90+AJ91+AJ92+AJ93+AJ94+AJ95+AJ96</f>
        <v>7031.597</v>
      </c>
      <c r="AK97" s="91" t="n">
        <f aca="false">AK82+AK83+AK86+AK87+AK88+AK89+AK90+AK91+AK92+AK93+AK94+AK95+AK96</f>
        <v>7031.597</v>
      </c>
      <c r="AL97" s="91" t="n">
        <f aca="false">AL82+AL83+AL86+AL87+AL88+AL89+AL90+AL91+AL92+AL93+AL94+AL95+AL96</f>
        <v>9042.598</v>
      </c>
      <c r="AM97" s="91" t="n">
        <f aca="false">AM82+AM83+AM86+AM87+AM88+AM89+AM90+AM91+AM92+AM93+AM94+AM95+AM96</f>
        <v>11103.315</v>
      </c>
      <c r="AN97" s="91" t="n">
        <f aca="false">AN82+AN83+AN86+AN87+AN88+AN89+AN90+AN91+AN92+AN93+AN94+AN95+AN96</f>
        <v>11386.115</v>
      </c>
      <c r="AO97" s="91" t="n">
        <f aca="false">AO82+AO83+AO86+AO87+AO88+AO89+AO90+AO91+AO92+AO93+AO94+AO95+AO96</f>
        <v>11588.096</v>
      </c>
      <c r="AP97" s="91" t="n">
        <f aca="false">AP82+AP83+AP86+AP87+AP88+AP89+AP90+AP91+AP92+AP93+AP94+AP95+AP96</f>
        <v>11588.096</v>
      </c>
      <c r="AQ97" s="91" t="n">
        <f aca="false">AQ82+AQ83+AQ86+AQ87+AQ88+AQ89+AQ90+AQ91+AQ92+AQ93+AQ94+AQ95+AQ96</f>
        <v>11654.439</v>
      </c>
      <c r="AR97" s="91" t="n">
        <f aca="false">AR82+AR83+AR86+AR87+AR88+AR89+AR90+AR91+AR92+AR93+AR94+AR95+AR96</f>
        <v>11607.462</v>
      </c>
      <c r="AS97" s="91" t="n">
        <f aca="false">AS82+AS83+AS86+AS87+AS88+AS89+AS90+AS91+AS92+AS93+AS94+AS95+AS96</f>
        <v>11543.866</v>
      </c>
      <c r="AT97" s="91" t="n">
        <f aca="false">AT82+AT83+AT86+AT87+AT88+AT89+AT90+AT91+AT92+AT93+AT94+AT95+AT96</f>
        <v>12400</v>
      </c>
      <c r="AU97" s="91" t="n">
        <f aca="false">AU82+AU83+AU86+AU87+AU88+AU89+AU90+AU91+AU92+AU93+AU94+AU95+AU96</f>
        <v>12400</v>
      </c>
      <c r="AV97" s="91" t="n">
        <f aca="false">AV82+AV83+AV86+AV87+AV88+AV89+AV90+AV91+AV92+AV93+AV94+AV95+AV96</f>
        <v>12812</v>
      </c>
      <c r="AW97" s="91" t="n">
        <f aca="false">AW82+AW83+AW86+AW87+AW88+AW89+AW90+AW91+AW92+AW93+AW94+AW95+AW96</f>
        <v>19021</v>
      </c>
      <c r="AX97" s="91" t="n">
        <f aca="false">AX82+AX83+AX86+AX87+AX88+AX89+AX90+AX91+AX92+AX93+AX94+AX95+AX96</f>
        <v>19718</v>
      </c>
      <c r="AY97" s="91" t="n">
        <f aca="false">AY82+AY83+AY86+AY87+AY88+AY89+AY90+AY91+AY92+AY93+AY94+AY95+AY96</f>
        <v>20054</v>
      </c>
      <c r="AZ97" s="91" t="n">
        <f aca="false">AZ82+AZ83+AZ86+AZ87+AZ88+AZ89+AZ90+AZ91+AZ92+AZ93+AZ94+AZ95+AZ96</f>
        <v>20054</v>
      </c>
      <c r="BA97" s="91" t="n">
        <f aca="false">BA82+BA83+BA86+BA87+BA88+BA89+BA90+BA91+BA92+BA93+BA94+BA95+BA96</f>
        <v>23119</v>
      </c>
      <c r="BB97" s="91" t="n">
        <f aca="false">BB82+BB83+BB86+BB87+BB88+BB89+BB90+BB91+BB92+BB93+BB94+BB95+BB96</f>
        <v>0</v>
      </c>
      <c r="BC97" s="91" t="n">
        <f aca="false">BC82+BC83+BC86+BC87+BC88+BC89+BC90+BC91+BC92+BC93+BC94+BC95+BC96</f>
        <v>0</v>
      </c>
      <c r="BD97" s="91" t="n">
        <f aca="false">BD82+BD83+BD86+BD87+BD88+BD89+BD90+BD91+BD92+BD93+BD94+BD95+BD96</f>
        <v>0</v>
      </c>
      <c r="BE97" s="91" t="n">
        <f aca="false">BE82+BE83+BE86+BE87+BE88+BE89+BE90+BE91+BE92+BE93+BE94+BE95+BE96</f>
        <v>0</v>
      </c>
      <c r="BF97" s="59" t="n">
        <f aca="false">BF82+BF83+BF86+BF87+BF88+BF89+BF90+BF91+BF92+BF93+BF94+BF95+BF96</f>
        <v>0</v>
      </c>
      <c r="BG97" s="59" t="n">
        <f aca="false">BG82+BG83+BG86+BG87+BG88+BG89+BG90+BG91+BG92+BG93+BG94+BG95+BG96</f>
        <v>0</v>
      </c>
      <c r="BH97" s="59" t="n">
        <f aca="false">BH82+BH83+BH86+BH87+BH88+BH89+BH90+BH91+BH92+BH93+BH94+BH95+BH96</f>
        <v>0</v>
      </c>
      <c r="BI97" s="59" t="n">
        <f aca="false">BI82+BI83+BI86+BI87+BI88+BI89+BI90+BI91+BI92+BI93+BI94+BI95+BI96</f>
        <v>0</v>
      </c>
      <c r="BJ97" s="59" t="n">
        <f aca="false">BJ82+BJ83+BJ86+BJ87+BJ88+BJ89+BJ90+BJ91+BJ92+BJ93+BJ94+BJ95+BJ96</f>
        <v>0</v>
      </c>
      <c r="BK97" s="59" t="n">
        <f aca="false">BK82+BK83+BK86+BK87+BK88+BK89+BK90+BK91+BK92+BK93+BK94+BK95+BK96</f>
        <v>0</v>
      </c>
      <c r="BL97" s="59" t="n">
        <f aca="false">BL82+BL83+BL86+BL87+BL88+BL89+BL90+BL91+BL92+BL93+BL94+BL95+BL96</f>
        <v>0</v>
      </c>
      <c r="BM97" s="59" t="n">
        <f aca="false">BM82+BM83+BM86+BM87+BM88+BM89+BM90+BM91+BM92+BM93+BM94+BM95+BM96</f>
        <v>0</v>
      </c>
      <c r="BN97" s="59" t="n">
        <f aca="false">BN82+BN83+BN86+BN87+BN88+BN89+BN90+BN91+BN92+BN93+BN94+BN95+BN96</f>
        <v>0</v>
      </c>
      <c r="BO97" s="59" t="n">
        <f aca="false">BO82+BO83+BO86+BO87+BO88+BO89+BO90+BO91+BO92+BO93+BO94+BO95+BO96</f>
        <v>0</v>
      </c>
      <c r="BP97" s="59" t="n">
        <f aca="false">BP82+BP83+BP86+BP87+BP88+BP89+BP90+BP91+BP92+BP93+BP94+BP95+BP96</f>
        <v>0</v>
      </c>
      <c r="BQ97" s="59" t="n">
        <f aca="false">BQ82+BQ83+BQ86+BQ87+BQ88+BQ89+BQ90+BQ91+BQ92+BQ93+BQ94+BQ95+BQ96</f>
        <v>0</v>
      </c>
      <c r="BR97" s="59" t="n">
        <f aca="false">BR82+BR83+BR86+BR87+BR88+BR89+BR90+BR91+BR92+BR93+BR94+BR95+BR96</f>
        <v>0</v>
      </c>
      <c r="BS97" s="59" t="n">
        <f aca="false">BS82+BS83+BS86+BS87+BS88+BS89+BS90+BS91+BS92+BS93+BS94+BS95+BS96</f>
        <v>0</v>
      </c>
      <c r="BT97" s="59" t="n">
        <f aca="false">BT82+BT83+BT86+BT87+BT88+BT89+BT90+BT91+BT92+BT93+BT94+BT95+BT96</f>
        <v>0</v>
      </c>
      <c r="BU97" s="59" t="n">
        <f aca="false">BU82+BU83+BU86+BU87+BU88+BU89+BU90+BU91+BU92+BU93+BU94+BU95+BU96</f>
        <v>0</v>
      </c>
      <c r="BV97" s="59" t="n">
        <f aca="false">BV82+BV83+BV86+BV87+BV88+BV89+BV90+BV91+BV92+BV93+BV94+BV95+BV96</f>
        <v>0</v>
      </c>
      <c r="BW97" s="91" t="n">
        <f aca="false">BW82+BW83+BW86+BW87+BW88+BW89+BW90+BW91+BW92+BW93+BW94+BW95+BW96</f>
        <v>0</v>
      </c>
      <c r="BX97" s="91" t="n">
        <f aca="false">BX82+BX83+BX86+BX87+BX88+BX89+BX90+BX91+BX92+BX93+BX94+BX95+BX96</f>
        <v>0</v>
      </c>
      <c r="BY97" s="58"/>
      <c r="BZ97" s="58"/>
      <c r="CA97" s="58"/>
      <c r="CB97" s="92"/>
      <c r="CC97" s="92"/>
      <c r="CD97" s="92"/>
      <c r="CE97" s="92"/>
      <c r="CF97" s="92"/>
    </row>
    <row r="98" customFormat="false" ht="15" hidden="false" customHeight="true" outlineLevel="0" collapsed="false">
      <c r="B98" s="24"/>
      <c r="C98" s="24"/>
      <c r="D98" s="24"/>
      <c r="E98" s="24" t="n">
        <v>1</v>
      </c>
      <c r="F98" s="24"/>
      <c r="G98" s="24"/>
      <c r="H98" s="24"/>
      <c r="I98" s="24"/>
      <c r="J98" s="24" t="n">
        <v>1</v>
      </c>
      <c r="K98" s="24"/>
      <c r="L98" s="24" t="n">
        <v>4</v>
      </c>
      <c r="M98" s="24"/>
      <c r="N98" s="24" t="s">
        <v>2621</v>
      </c>
      <c r="O98" s="24" t="s">
        <v>2622</v>
      </c>
      <c r="P98" s="24"/>
      <c r="Q98" s="24"/>
      <c r="R98" s="24" t="n">
        <v>1</v>
      </c>
      <c r="S98" s="24"/>
      <c r="T98" s="24"/>
      <c r="U98" s="24"/>
      <c r="V98" s="24" t="s">
        <v>160</v>
      </c>
      <c r="W98" s="24" t="s">
        <v>161</v>
      </c>
      <c r="X98" s="24" t="s">
        <v>162</v>
      </c>
      <c r="Y98" s="24" t="s">
        <v>2370</v>
      </c>
      <c r="Z98" s="24" t="s">
        <v>163</v>
      </c>
      <c r="AA98" s="24" t="s">
        <v>2623</v>
      </c>
      <c r="AB98" s="91" t="n">
        <f aca="false">AB79+AB97</f>
        <v>8641.344</v>
      </c>
      <c r="AC98" s="91" t="n">
        <f aca="false">AC79+AC97</f>
        <v>9009.828</v>
      </c>
      <c r="AD98" s="91" t="n">
        <f aca="false">AD79+AD97</f>
        <v>9412.663</v>
      </c>
      <c r="AE98" s="91" t="n">
        <f aca="false">AE79+AE97</f>
        <v>10665.127</v>
      </c>
      <c r="AF98" s="91" t="n">
        <f aca="false">AF79+AF97</f>
        <v>10665.127</v>
      </c>
      <c r="AG98" s="91" t="n">
        <f aca="false">AG79+AG97</f>
        <v>10365.682</v>
      </c>
      <c r="AH98" s="91" t="n">
        <f aca="false">AH79+AH97</f>
        <v>10793.977</v>
      </c>
      <c r="AI98" s="91" t="n">
        <f aca="false">AI79+AI97</f>
        <v>10911.966</v>
      </c>
      <c r="AJ98" s="91" t="n">
        <f aca="false">AJ79+AJ97</f>
        <v>12762.92</v>
      </c>
      <c r="AK98" s="91" t="n">
        <f aca="false">AK79+AK97</f>
        <v>12762.92</v>
      </c>
      <c r="AL98" s="91" t="n">
        <f aca="false">AL79+AL97</f>
        <v>12817.27</v>
      </c>
      <c r="AM98" s="91" t="n">
        <f aca="false">AM79+AM97</f>
        <v>14381.314</v>
      </c>
      <c r="AN98" s="91" t="n">
        <f aca="false">AN79+AN97</f>
        <v>14387.669</v>
      </c>
      <c r="AO98" s="91" t="n">
        <f aca="false">AO79+AO97</f>
        <v>17584.923</v>
      </c>
      <c r="AP98" s="91" t="n">
        <f aca="false">AP79+AP97</f>
        <v>17584.923</v>
      </c>
      <c r="AQ98" s="91" t="n">
        <f aca="false">AQ79+AQ97</f>
        <v>17058.93</v>
      </c>
      <c r="AR98" s="91" t="n">
        <f aca="false">AR79+AR97</f>
        <v>17418.803</v>
      </c>
      <c r="AS98" s="91" t="n">
        <f aca="false">AS79+AS97</f>
        <v>17490.036</v>
      </c>
      <c r="AT98" s="91" t="n">
        <f aca="false">AT79+AT97</f>
        <v>21984</v>
      </c>
      <c r="AU98" s="91" t="n">
        <f aca="false">AU79+AU97</f>
        <v>21984</v>
      </c>
      <c r="AV98" s="91" t="n">
        <f aca="false">AV79+AV97</f>
        <v>22963</v>
      </c>
      <c r="AW98" s="91" t="n">
        <f aca="false">AW79+AW97</f>
        <v>25823</v>
      </c>
      <c r="AX98" s="91" t="n">
        <f aca="false">AX79+AX97</f>
        <v>26588</v>
      </c>
      <c r="AY98" s="91" t="n">
        <f aca="false">AY79+AY97</f>
        <v>30737</v>
      </c>
      <c r="AZ98" s="91" t="n">
        <f aca="false">AZ79+AZ97</f>
        <v>30737</v>
      </c>
      <c r="BA98" s="91" t="n">
        <f aca="false">BA79+BA97</f>
        <v>33154</v>
      </c>
      <c r="BB98" s="91" t="n">
        <f aca="false">BB79+BB97</f>
        <v>0</v>
      </c>
      <c r="BC98" s="91" t="n">
        <f aca="false">BC79+BC97</f>
        <v>0</v>
      </c>
      <c r="BD98" s="91" t="n">
        <f aca="false">BD79+BD97</f>
        <v>0</v>
      </c>
      <c r="BE98" s="91" t="n">
        <f aca="false">BE79+BE97</f>
        <v>0</v>
      </c>
      <c r="BF98" s="59" t="n">
        <f aca="false">BF79+BF97</f>
        <v>0</v>
      </c>
      <c r="BG98" s="59" t="n">
        <f aca="false">BG79+BG97</f>
        <v>0</v>
      </c>
      <c r="BH98" s="59" t="n">
        <f aca="false">BH79+BH97</f>
        <v>0</v>
      </c>
      <c r="BI98" s="59" t="n">
        <f aca="false">BI79+BI97</f>
        <v>0</v>
      </c>
      <c r="BJ98" s="59" t="n">
        <f aca="false">BJ79+BJ97</f>
        <v>0</v>
      </c>
      <c r="BK98" s="59" t="n">
        <f aca="false">BK79+BK97</f>
        <v>0</v>
      </c>
      <c r="BL98" s="59" t="n">
        <f aca="false">BL79+BL97</f>
        <v>0</v>
      </c>
      <c r="BM98" s="59" t="n">
        <f aca="false">BM79+BM97</f>
        <v>0</v>
      </c>
      <c r="BN98" s="59" t="n">
        <f aca="false">BN79+BN97</f>
        <v>0</v>
      </c>
      <c r="BO98" s="59" t="n">
        <f aca="false">BO79+BO97</f>
        <v>0</v>
      </c>
      <c r="BP98" s="59" t="n">
        <f aca="false">BP79+BP97</f>
        <v>0</v>
      </c>
      <c r="BQ98" s="59" t="n">
        <f aca="false">BQ79+BQ97</f>
        <v>0</v>
      </c>
      <c r="BR98" s="59" t="n">
        <f aca="false">BR79+BR97</f>
        <v>0</v>
      </c>
      <c r="BS98" s="59" t="n">
        <f aca="false">BS79+BS97</f>
        <v>0</v>
      </c>
      <c r="BT98" s="59" t="n">
        <f aca="false">BT79+BT97</f>
        <v>0</v>
      </c>
      <c r="BU98" s="59" t="n">
        <f aca="false">BU79+BU97</f>
        <v>0</v>
      </c>
      <c r="BV98" s="59" t="n">
        <f aca="false">BV79+BV97</f>
        <v>0</v>
      </c>
      <c r="BW98" s="91" t="n">
        <f aca="false">BW79+BW97</f>
        <v>0</v>
      </c>
      <c r="BX98" s="91" t="n">
        <f aca="false">BX79+BX97</f>
        <v>0</v>
      </c>
      <c r="BY98" s="58"/>
      <c r="BZ98" s="58"/>
      <c r="CA98" s="58"/>
      <c r="CB98" s="92"/>
      <c r="CC98" s="92"/>
      <c r="CD98" s="92"/>
      <c r="CE98" s="92"/>
      <c r="CF98" s="92"/>
    </row>
    <row r="99" customFormat="false" ht="15" hidden="false" customHeight="true" outlineLevel="0" collapsed="false">
      <c r="B99" s="38"/>
      <c r="C99" s="38"/>
      <c r="D99" s="38"/>
      <c r="E99" s="38" t="n">
        <v>1</v>
      </c>
      <c r="F99" s="38"/>
      <c r="G99" s="38"/>
      <c r="H99" s="38"/>
      <c r="I99" s="38"/>
      <c r="J99" s="38"/>
      <c r="K99" s="38"/>
      <c r="L99" s="38" t="n">
        <v>3</v>
      </c>
      <c r="M99" s="38"/>
      <c r="N99" s="38" t="s">
        <v>2624</v>
      </c>
      <c r="O99" s="38" t="s">
        <v>2625</v>
      </c>
      <c r="P99" s="38"/>
      <c r="Q99" s="38"/>
      <c r="R99" s="38" t="n">
        <v>1</v>
      </c>
      <c r="S99" s="38"/>
      <c r="T99" s="38"/>
      <c r="U99" s="38"/>
      <c r="V99" s="38" t="s">
        <v>153</v>
      </c>
      <c r="W99" s="38"/>
      <c r="X99" s="38"/>
      <c r="Y99" s="38" t="s">
        <v>2370</v>
      </c>
      <c r="Z99" s="38"/>
      <c r="AA99" s="38" t="s">
        <v>2626</v>
      </c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11"/>
      <c r="BX99" s="11"/>
      <c r="BY99" s="10"/>
      <c r="BZ99" s="10"/>
      <c r="CA99" s="10"/>
      <c r="CB99" s="10"/>
      <c r="CC99" s="10"/>
      <c r="CD99" s="10"/>
      <c r="CE99" s="10"/>
      <c r="CF99" s="10"/>
    </row>
    <row r="100" customFormat="false" ht="15" hidden="false" customHeight="true" outlineLevel="1" collapsed="false">
      <c r="B100" s="24"/>
      <c r="C100" s="24"/>
      <c r="D100" s="24" t="n">
        <v>13</v>
      </c>
      <c r="E100" s="24" t="n">
        <v>1</v>
      </c>
      <c r="F100" s="24"/>
      <c r="G100" s="24"/>
      <c r="H100" s="24" t="n">
        <v>1</v>
      </c>
      <c r="I100" s="24"/>
      <c r="J100" s="24" t="n">
        <v>1</v>
      </c>
      <c r="K100" s="24"/>
      <c r="L100" s="24" t="n">
        <v>41</v>
      </c>
      <c r="M100" s="24"/>
      <c r="N100" s="24" t="s">
        <v>2627</v>
      </c>
      <c r="O100" s="24" t="s">
        <v>2628</v>
      </c>
      <c r="P100" s="24"/>
      <c r="Q100" s="24"/>
      <c r="R100" s="24" t="n">
        <v>1</v>
      </c>
      <c r="S100" s="24"/>
      <c r="T100" s="24"/>
      <c r="U100" s="24"/>
      <c r="V100" s="24" t="s">
        <v>160</v>
      </c>
      <c r="W100" s="24" t="s">
        <v>161</v>
      </c>
      <c r="X100" s="24" t="s">
        <v>162</v>
      </c>
      <c r="Y100" s="24" t="s">
        <v>2370</v>
      </c>
      <c r="Z100" s="24" t="s">
        <v>163</v>
      </c>
      <c r="AA100" s="24" t="s">
        <v>2629</v>
      </c>
      <c r="AB100" s="91" t="n">
        <f aca="false">('Balance Sheet'!AB45+'Balance Sheet'!AB36+'Balance Sheet'!AB38+'Balance Sheet'!AB39)*$H$100*$J$100</f>
        <v>766.601</v>
      </c>
      <c r="AC100" s="91" t="n">
        <f aca="false">('Balance Sheet'!AC45+'Balance Sheet'!AC36+'Balance Sheet'!AC38+'Balance Sheet'!AC39)*$H$100*$J$100</f>
        <v>891.062</v>
      </c>
      <c r="AD100" s="91" t="n">
        <f aca="false">('Balance Sheet'!AD45+'Balance Sheet'!AD36+'Balance Sheet'!AD38+'Balance Sheet'!AD39)*$H$100*$J$100</f>
        <v>935.942</v>
      </c>
      <c r="AE100" s="91" t="n">
        <f aca="false">('Balance Sheet'!AE45+'Balance Sheet'!AE36+'Balance Sheet'!AE38+'Balance Sheet'!AE39)*$H$100*$J$100</f>
        <v>1103.335</v>
      </c>
      <c r="AF100" s="91" t="n">
        <f aca="false">('Balance Sheet'!AF45+'Balance Sheet'!AF36+'Balance Sheet'!AF38+'Balance Sheet'!AF39)*$H$100*$J$100</f>
        <v>1103.335</v>
      </c>
      <c r="AG100" s="91" t="n">
        <f aca="false">('Balance Sheet'!AG45+'Balance Sheet'!AG36+'Balance Sheet'!AG38+'Balance Sheet'!AG39)*$H$100*$J$100</f>
        <v>928.105</v>
      </c>
      <c r="AH100" s="91" t="n">
        <f aca="false">('Balance Sheet'!AH45+'Balance Sheet'!AH36+'Balance Sheet'!AH38+'Balance Sheet'!AH39)*$H$100*$J$100</f>
        <v>1098.054</v>
      </c>
      <c r="AI100" s="91" t="n">
        <f aca="false">('Balance Sheet'!AI45+'Balance Sheet'!AI36+'Balance Sheet'!AI38+'Balance Sheet'!AI39)*$H$100*$J$100</f>
        <v>1149.693</v>
      </c>
      <c r="AJ100" s="91" t="n">
        <f aca="false">('Balance Sheet'!AJ45+'Balance Sheet'!AJ36+'Balance Sheet'!AJ38+'Balance Sheet'!AJ39)*$H$100*$J$100</f>
        <v>1349.338</v>
      </c>
      <c r="AK100" s="91" t="n">
        <f aca="false">('Balance Sheet'!AK45+'Balance Sheet'!AK36+'Balance Sheet'!AK38+'Balance Sheet'!AK39)*$H$100*$J$100</f>
        <v>1349.338</v>
      </c>
      <c r="AL100" s="91" t="n">
        <f aca="false">('Balance Sheet'!AL45+'Balance Sheet'!AL36+'Balance Sheet'!AL38+'Balance Sheet'!AL39)*$H$100*$J$100</f>
        <v>1093.197</v>
      </c>
      <c r="AM100" s="91" t="n">
        <f aca="false">('Balance Sheet'!AM45+'Balance Sheet'!AM36+'Balance Sheet'!AM38+'Balance Sheet'!AM39)*$H$100*$J$100</f>
        <v>1567.896</v>
      </c>
      <c r="AN100" s="91" t="n">
        <f aca="false">('Balance Sheet'!AN45+'Balance Sheet'!AN36+'Balance Sheet'!AN38+'Balance Sheet'!AN39)*$H$100*$J$100</f>
        <v>1496.841</v>
      </c>
      <c r="AO100" s="91" t="n">
        <f aca="false">('Balance Sheet'!AO45+'Balance Sheet'!AO36+'Balance Sheet'!AO38+'Balance Sheet'!AO39)*$H$100*$J$100</f>
        <v>1752.664</v>
      </c>
      <c r="AP100" s="91" t="n">
        <f aca="false">('Balance Sheet'!AP45+'Balance Sheet'!AP36+'Balance Sheet'!AP38+'Balance Sheet'!AP39)*$H$100*$J$100</f>
        <v>1752.664</v>
      </c>
      <c r="AQ100" s="91" t="n">
        <f aca="false">('Balance Sheet'!AQ45+'Balance Sheet'!AQ36+'Balance Sheet'!AQ38+'Balance Sheet'!AQ39)*$H$100*$J$100</f>
        <v>1459.686</v>
      </c>
      <c r="AR100" s="91" t="n">
        <f aca="false">('Balance Sheet'!AR45+'Balance Sheet'!AR36+'Balance Sheet'!AR38+'Balance Sheet'!AR39)*$H$100*$J$100</f>
        <v>1576.822</v>
      </c>
      <c r="AS100" s="91" t="n">
        <f aca="false">('Balance Sheet'!AS45+'Balance Sheet'!AS36+'Balance Sheet'!AS38+'Balance Sheet'!AS39)*$H$100*$J$100</f>
        <v>1686.408</v>
      </c>
      <c r="AT100" s="91" t="n">
        <f aca="false">('Balance Sheet'!AT45+'Balance Sheet'!AT36+'Balance Sheet'!AT38+'Balance Sheet'!AT39)*$H$100*$J$100</f>
        <v>2047</v>
      </c>
      <c r="AU100" s="91" t="n">
        <f aca="false">('Balance Sheet'!AU45+'Balance Sheet'!AU36+'Balance Sheet'!AU38+'Balance Sheet'!AU39)*$H$100*$J$100</f>
        <v>2047</v>
      </c>
      <c r="AV100" s="91" t="n">
        <f aca="false">('Balance Sheet'!AV45+'Balance Sheet'!AV36+'Balance Sheet'!AV38+'Balance Sheet'!AV39)*$H$100*$J$100</f>
        <v>1691</v>
      </c>
      <c r="AW100" s="91" t="n">
        <f aca="false">('Balance Sheet'!AW45+'Balance Sheet'!AW36+'Balance Sheet'!AW38+'Balance Sheet'!AW39)*$H$100*$J$100</f>
        <v>2083</v>
      </c>
      <c r="AX100" s="91" t="n">
        <f aca="false">('Balance Sheet'!AX45+'Balance Sheet'!AX36+'Balance Sheet'!AX38+'Balance Sheet'!AX39)*$H$100*$J$100</f>
        <v>2143</v>
      </c>
      <c r="AY100" s="91" t="n">
        <f aca="false">('Balance Sheet'!AY45+'Balance Sheet'!AY36+'Balance Sheet'!AY38+'Balance Sheet'!AY39)*$H$100*$J$100</f>
        <v>2691</v>
      </c>
      <c r="AZ100" s="91" t="n">
        <f aca="false">('Balance Sheet'!AZ45+'Balance Sheet'!AZ36+'Balance Sheet'!AZ38+'Balance Sheet'!AZ39)*$H$100*$J$100</f>
        <v>2691</v>
      </c>
      <c r="BA100" s="91" t="n">
        <f aca="false">('Balance Sheet'!BA45+'Balance Sheet'!BA36+'Balance Sheet'!BA38+'Balance Sheet'!BA39)*$H$100*$J$100</f>
        <v>2228</v>
      </c>
      <c r="BB100" s="91" t="n">
        <f aca="false">('Balance Sheet'!BB45+'Balance Sheet'!BB36+'Balance Sheet'!BB38+'Balance Sheet'!BB39)*$H$100*$J$100</f>
        <v>0</v>
      </c>
      <c r="BC100" s="91" t="n">
        <f aca="false">('Balance Sheet'!BC45+'Balance Sheet'!BC36+'Balance Sheet'!BC38+'Balance Sheet'!BC39)*$H$100*$J$100</f>
        <v>0</v>
      </c>
      <c r="BD100" s="91" t="n">
        <f aca="false">('Balance Sheet'!BD45+'Balance Sheet'!BD36+'Balance Sheet'!BD38+'Balance Sheet'!BD39)*$H$100*$J$100</f>
        <v>0</v>
      </c>
      <c r="BE100" s="91" t="n">
        <f aca="false">('Balance Sheet'!BE45+'Balance Sheet'!BE36+'Balance Sheet'!BE38+'Balance Sheet'!BE39)*$H$100*$J$100</f>
        <v>0</v>
      </c>
      <c r="BF100" s="91" t="n">
        <f aca="false">('Balance Sheet'!BF45+'Balance Sheet'!BF36+'Balance Sheet'!BF38+'Balance Sheet'!BF39)*$H$100*$J$100</f>
        <v>0</v>
      </c>
      <c r="BG100" s="91" t="n">
        <f aca="false">('Balance Sheet'!BG45+'Balance Sheet'!BG36+'Balance Sheet'!BG38+'Balance Sheet'!BG39)*$H$100*$J$100</f>
        <v>0</v>
      </c>
      <c r="BH100" s="91" t="n">
        <f aca="false">('Balance Sheet'!BH45+'Balance Sheet'!BH36+'Balance Sheet'!BH38+'Balance Sheet'!BH39)*$H$100*$J$100</f>
        <v>0</v>
      </c>
      <c r="BI100" s="91" t="n">
        <f aca="false">('Balance Sheet'!BI45+'Balance Sheet'!BI36+'Balance Sheet'!BI38+'Balance Sheet'!BI39)*$H$100*$J$100</f>
        <v>0</v>
      </c>
      <c r="BJ100" s="91" t="n">
        <f aca="false">('Balance Sheet'!BJ45+'Balance Sheet'!BJ36+'Balance Sheet'!BJ38+'Balance Sheet'!BJ39)*$H$100*$J$100</f>
        <v>0</v>
      </c>
      <c r="BK100" s="91" t="n">
        <f aca="false">('Balance Sheet'!BK45+'Balance Sheet'!BK36+'Balance Sheet'!BK38+'Balance Sheet'!BK39)*$H$100*$J$100</f>
        <v>0</v>
      </c>
      <c r="BL100" s="91" t="n">
        <f aca="false">('Balance Sheet'!BL45+'Balance Sheet'!BL36+'Balance Sheet'!BL38+'Balance Sheet'!BL39)*$H$100*$J$100</f>
        <v>0</v>
      </c>
      <c r="BM100" s="91" t="n">
        <f aca="false">('Balance Sheet'!BM45+'Balance Sheet'!BM36+'Balance Sheet'!BM38+'Balance Sheet'!BM39)*$H$100*$J$100</f>
        <v>0</v>
      </c>
      <c r="BN100" s="91" t="n">
        <f aca="false">('Balance Sheet'!BN45+'Balance Sheet'!BN36+'Balance Sheet'!BN38+'Balance Sheet'!BN39)*$H$100*$J$100</f>
        <v>0</v>
      </c>
      <c r="BO100" s="91" t="n">
        <f aca="false">('Balance Sheet'!BO45+'Balance Sheet'!BO36+'Balance Sheet'!BO38+'Balance Sheet'!BO39)*$H$100*$J$100</f>
        <v>0</v>
      </c>
      <c r="BP100" s="91" t="n">
        <f aca="false">('Balance Sheet'!BP45+'Balance Sheet'!BP36+'Balance Sheet'!BP38+'Balance Sheet'!BP39)*$H$100*$J$100</f>
        <v>0</v>
      </c>
      <c r="BQ100" s="91" t="n">
        <f aca="false">('Balance Sheet'!BQ45+'Balance Sheet'!BQ36+'Balance Sheet'!BQ38+'Balance Sheet'!BQ39)*$H$100*$J$100</f>
        <v>0</v>
      </c>
      <c r="BR100" s="91" t="n">
        <f aca="false">('Balance Sheet'!BR45+'Balance Sheet'!BR36+'Balance Sheet'!BR38+'Balance Sheet'!BR39)*$H$100*$J$100</f>
        <v>0</v>
      </c>
      <c r="BS100" s="91" t="n">
        <f aca="false">('Balance Sheet'!BS45+'Balance Sheet'!BS36+'Balance Sheet'!BS38+'Balance Sheet'!BS39)*$H$100*$J$100</f>
        <v>0</v>
      </c>
      <c r="BT100" s="91" t="n">
        <f aca="false">('Balance Sheet'!BT45+'Balance Sheet'!BT36+'Balance Sheet'!BT38+'Balance Sheet'!BT39)*$H$100*$J$100</f>
        <v>0</v>
      </c>
      <c r="BU100" s="91" t="n">
        <f aca="false">('Balance Sheet'!BU45+'Balance Sheet'!BU36+'Balance Sheet'!BU38+'Balance Sheet'!BU39)*$H$100*$J$100</f>
        <v>0</v>
      </c>
      <c r="BV100" s="59" t="n">
        <f aca="false">('Balance Sheet'!BV45+'Balance Sheet'!BV36+'Balance Sheet'!BV38+'Balance Sheet'!BV39)*$H$100*$J$100</f>
        <v>0</v>
      </c>
      <c r="BW100" s="91" t="n">
        <f aca="false">('Balance Sheet'!BW45+'Balance Sheet'!BW36+'Balance Sheet'!BW38+'Balance Sheet'!BW39)*$H$100*$J$100</f>
        <v>0</v>
      </c>
      <c r="BX100" s="91" t="n">
        <f aca="false">('Balance Sheet'!BX45+'Balance Sheet'!BX36+'Balance Sheet'!BX38+'Balance Sheet'!BX39)*$H$100*$J$100</f>
        <v>0</v>
      </c>
      <c r="BY100" s="91" t="n">
        <f aca="false">('Balance Sheet'!BY45+'Balance Sheet'!BY36+'Balance Sheet'!BY38+'Balance Sheet'!BY39)*$H$100*$J$100</f>
        <v>0</v>
      </c>
      <c r="BZ100" s="91" t="n">
        <f aca="false">('Balance Sheet'!BZ45+'Balance Sheet'!BZ36+'Balance Sheet'!BZ38+'Balance Sheet'!BZ39)*$H$100*$J$100</f>
        <v>0</v>
      </c>
      <c r="CA100" s="91" t="n">
        <f aca="false">('Balance Sheet'!CA45+'Balance Sheet'!CA36+'Balance Sheet'!CA38+'Balance Sheet'!CA39)*$H$100*$J$100</f>
        <v>0</v>
      </c>
      <c r="CB100" s="91" t="n">
        <f aca="false">('Balance Sheet'!CB45+'Balance Sheet'!CB36+'Balance Sheet'!CB38+'Balance Sheet'!CB39)*$H$100*$J$100</f>
        <v>0</v>
      </c>
      <c r="CC100" s="91" t="n">
        <f aca="false">('Balance Sheet'!CC45+'Balance Sheet'!CC36+'Balance Sheet'!CC38+'Balance Sheet'!CC39)*$H$100*$J$100</f>
        <v>0</v>
      </c>
      <c r="CD100" s="91" t="n">
        <f aca="false">('Balance Sheet'!CD45+'Balance Sheet'!CD36+'Balance Sheet'!CD38+'Balance Sheet'!CD39)*$H$100*$J$100</f>
        <v>0</v>
      </c>
      <c r="CE100" s="91" t="n">
        <f aca="false">('Balance Sheet'!CE45+'Balance Sheet'!CE36+'Balance Sheet'!CE38+'Balance Sheet'!CE39)*$H$100*$J$100</f>
        <v>0</v>
      </c>
      <c r="CF100" s="91" t="n">
        <f aca="false">('Balance Sheet'!CF45+'Balance Sheet'!CF36+'Balance Sheet'!CF38+'Balance Sheet'!CF39)*$H$100*$J$100</f>
        <v>0</v>
      </c>
    </row>
    <row r="101" customFormat="false" ht="15" hidden="false" customHeight="true" outlineLevel="1" collapsed="false">
      <c r="B101" s="24"/>
      <c r="C101" s="24"/>
      <c r="D101" s="24" t="n">
        <v>13</v>
      </c>
      <c r="E101" s="24" t="n">
        <v>1</v>
      </c>
      <c r="F101" s="24"/>
      <c r="G101" s="24"/>
      <c r="H101" s="24"/>
      <c r="I101" s="24"/>
      <c r="J101" s="24" t="n">
        <v>1</v>
      </c>
      <c r="K101" s="24"/>
      <c r="L101" s="24" t="n">
        <v>42</v>
      </c>
      <c r="M101" s="24"/>
      <c r="N101" s="24" t="s">
        <v>2630</v>
      </c>
      <c r="O101" s="24" t="s">
        <v>2631</v>
      </c>
      <c r="P101" s="24"/>
      <c r="Q101" s="24"/>
      <c r="R101" s="24" t="n">
        <v>1</v>
      </c>
      <c r="S101" s="24"/>
      <c r="T101" s="24"/>
      <c r="U101" s="24"/>
      <c r="V101" s="24" t="s">
        <v>160</v>
      </c>
      <c r="W101" s="24" t="s">
        <v>161</v>
      </c>
      <c r="X101" s="24" t="s">
        <v>162</v>
      </c>
      <c r="Y101" s="24" t="s">
        <v>2370</v>
      </c>
      <c r="Z101" s="24" t="s">
        <v>163</v>
      </c>
      <c r="AA101" s="24" t="s">
        <v>2632</v>
      </c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1"/>
      <c r="AM101" s="91"/>
      <c r="AN101" s="91"/>
      <c r="AO101" s="91"/>
      <c r="AP101" s="91"/>
      <c r="AQ101" s="91"/>
      <c r="AR101" s="91"/>
      <c r="AS101" s="91"/>
      <c r="AT101" s="91"/>
      <c r="AU101" s="91"/>
      <c r="AV101" s="91"/>
      <c r="AW101" s="91"/>
      <c r="AX101" s="91"/>
      <c r="AY101" s="91"/>
      <c r="AZ101" s="91"/>
      <c r="BA101" s="91"/>
      <c r="BB101" s="91"/>
      <c r="BC101" s="59"/>
      <c r="BD101" s="59"/>
      <c r="BE101" s="59"/>
      <c r="BF101" s="59"/>
      <c r="BG101" s="59"/>
      <c r="BH101" s="59"/>
      <c r="BI101" s="59"/>
      <c r="BJ101" s="59"/>
      <c r="BK101" s="59"/>
      <c r="BL101" s="59"/>
      <c r="BM101" s="59"/>
      <c r="BN101" s="59"/>
      <c r="BO101" s="59"/>
      <c r="BP101" s="59"/>
      <c r="BQ101" s="59"/>
      <c r="BR101" s="59"/>
      <c r="BS101" s="59"/>
      <c r="BT101" s="59"/>
      <c r="BU101" s="59"/>
      <c r="BV101" s="59"/>
      <c r="BW101" s="91"/>
      <c r="BX101" s="91"/>
      <c r="BY101" s="58"/>
      <c r="BZ101" s="58"/>
      <c r="CA101" s="58"/>
      <c r="CB101" s="92"/>
      <c r="CC101" s="92"/>
      <c r="CD101" s="92"/>
      <c r="CE101" s="92"/>
      <c r="CF101" s="92"/>
    </row>
    <row r="102" customFormat="false" ht="15" hidden="false" customHeight="true" outlineLevel="1" collapsed="false">
      <c r="B102" s="24"/>
      <c r="C102" s="24"/>
      <c r="D102" s="24" t="n">
        <v>13</v>
      </c>
      <c r="E102" s="24" t="n">
        <v>1</v>
      </c>
      <c r="F102" s="24"/>
      <c r="G102" s="24"/>
      <c r="H102" s="24"/>
      <c r="I102" s="24"/>
      <c r="J102" s="24" t="n">
        <v>1</v>
      </c>
      <c r="K102" s="24"/>
      <c r="L102" s="24" t="n">
        <v>43</v>
      </c>
      <c r="M102" s="24"/>
      <c r="N102" s="24" t="s">
        <v>2633</v>
      </c>
      <c r="O102" s="24" t="s">
        <v>2634</v>
      </c>
      <c r="P102" s="24"/>
      <c r="Q102" s="24"/>
      <c r="R102" s="24" t="n">
        <v>1</v>
      </c>
      <c r="S102" s="24"/>
      <c r="T102" s="24"/>
      <c r="U102" s="24"/>
      <c r="V102" s="24" t="s">
        <v>160</v>
      </c>
      <c r="W102" s="24" t="s">
        <v>161</v>
      </c>
      <c r="X102" s="24" t="s">
        <v>162</v>
      </c>
      <c r="Y102" s="24" t="s">
        <v>2370</v>
      </c>
      <c r="Z102" s="24" t="s">
        <v>163</v>
      </c>
      <c r="AA102" s="24" t="s">
        <v>2635</v>
      </c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  <c r="BA102" s="91"/>
      <c r="BB102" s="91"/>
      <c r="BC102" s="59"/>
      <c r="BD102" s="59"/>
      <c r="BE102" s="59"/>
      <c r="BF102" s="59"/>
      <c r="BG102" s="59"/>
      <c r="BH102" s="59"/>
      <c r="BI102" s="59"/>
      <c r="BJ102" s="59"/>
      <c r="BK102" s="59"/>
      <c r="BL102" s="59"/>
      <c r="BM102" s="59"/>
      <c r="BN102" s="59"/>
      <c r="BO102" s="59"/>
      <c r="BP102" s="59"/>
      <c r="BQ102" s="59"/>
      <c r="BR102" s="59"/>
      <c r="BS102" s="59"/>
      <c r="BT102" s="59"/>
      <c r="BU102" s="59"/>
      <c r="BV102" s="59"/>
      <c r="BW102" s="91"/>
      <c r="BX102" s="91"/>
      <c r="BY102" s="58"/>
      <c r="BZ102" s="58"/>
      <c r="CA102" s="58"/>
      <c r="CB102" s="92"/>
      <c r="CC102" s="92"/>
      <c r="CD102" s="92"/>
      <c r="CE102" s="92"/>
      <c r="CF102" s="92"/>
    </row>
    <row r="103" customFormat="false" ht="15" hidden="false" customHeight="true" outlineLevel="1" collapsed="false">
      <c r="B103" s="24"/>
      <c r="C103" s="24"/>
      <c r="D103" s="24" t="n">
        <v>13</v>
      </c>
      <c r="E103" s="24" t="n">
        <v>1</v>
      </c>
      <c r="F103" s="24"/>
      <c r="G103" s="24"/>
      <c r="H103" s="24" t="n">
        <v>1</v>
      </c>
      <c r="I103" s="24"/>
      <c r="J103" s="24" t="n">
        <v>1</v>
      </c>
      <c r="K103" s="24"/>
      <c r="L103" s="24" t="n">
        <v>44</v>
      </c>
      <c r="M103" s="24"/>
      <c r="N103" s="24" t="s">
        <v>2636</v>
      </c>
      <c r="O103" s="24" t="s">
        <v>2637</v>
      </c>
      <c r="P103" s="24"/>
      <c r="Q103" s="24"/>
      <c r="R103" s="24" t="n">
        <v>1</v>
      </c>
      <c r="S103" s="24"/>
      <c r="T103" s="24"/>
      <c r="U103" s="24"/>
      <c r="V103" s="24" t="s">
        <v>160</v>
      </c>
      <c r="W103" s="24" t="s">
        <v>161</v>
      </c>
      <c r="X103" s="24" t="s">
        <v>162</v>
      </c>
      <c r="Y103" s="24" t="s">
        <v>2370</v>
      </c>
      <c r="Z103" s="24" t="s">
        <v>163</v>
      </c>
      <c r="AA103" s="24" t="s">
        <v>2638</v>
      </c>
      <c r="AB103" s="91" t="n">
        <f aca="false">('Balance Sheet'!AB44+'Balance Sheet'!AB41)*$H$103*$J$103</f>
        <v>305.029</v>
      </c>
      <c r="AC103" s="91" t="n">
        <f aca="false">('Balance Sheet'!AC44+'Balance Sheet'!AC41)*$H$103*$J$103</f>
        <v>295.102</v>
      </c>
      <c r="AD103" s="91" t="n">
        <f aca="false">('Balance Sheet'!AD44+'Balance Sheet'!AD41)*$H$103*$J$103</f>
        <v>179.755</v>
      </c>
      <c r="AE103" s="91" t="n">
        <f aca="false">('Balance Sheet'!AE44+'Balance Sheet'!AE41)*$H$103*$J$103</f>
        <v>0</v>
      </c>
      <c r="AF103" s="91" t="n">
        <f aca="false">('Balance Sheet'!AF44+'Balance Sheet'!AF41)*$H$103*$J$103</f>
        <v>0</v>
      </c>
      <c r="AG103" s="91" t="n">
        <f aca="false">('Balance Sheet'!AG44+'Balance Sheet'!AG41)*$H$103*$J$103</f>
        <v>0</v>
      </c>
      <c r="AH103" s="91" t="n">
        <f aca="false">('Balance Sheet'!AH44+'Balance Sheet'!AH41)*$H$103*$J$103</f>
        <v>0</v>
      </c>
      <c r="AI103" s="91" t="n">
        <f aca="false">('Balance Sheet'!AI44+'Balance Sheet'!AI41)*$H$103*$J$103</f>
        <v>0</v>
      </c>
      <c r="AJ103" s="91" t="n">
        <f aca="false">('Balance Sheet'!AJ44+'Balance Sheet'!AJ41)*$H$103*$J$103</f>
        <v>0</v>
      </c>
      <c r="AK103" s="91" t="n">
        <f aca="false">('Balance Sheet'!AK44+'Balance Sheet'!AK41)*$H$103*$J$103</f>
        <v>0</v>
      </c>
      <c r="AL103" s="91" t="n">
        <f aca="false">('Balance Sheet'!AL44+'Balance Sheet'!AL41)*$H$103*$J$103</f>
        <v>0</v>
      </c>
      <c r="AM103" s="91" t="n">
        <f aca="false">('Balance Sheet'!AM44+'Balance Sheet'!AM41)*$H$103*$J$103</f>
        <v>0</v>
      </c>
      <c r="AN103" s="91" t="n">
        <f aca="false">('Balance Sheet'!AN44+'Balance Sheet'!AN41)*$H$103*$J$103</f>
        <v>0</v>
      </c>
      <c r="AO103" s="91" t="n">
        <f aca="false">('Balance Sheet'!AO44+'Balance Sheet'!AO41)*$H$103*$J$103</f>
        <v>0</v>
      </c>
      <c r="AP103" s="91" t="n">
        <f aca="false">('Balance Sheet'!AP44+'Balance Sheet'!AP41)*$H$103*$J$103</f>
        <v>0</v>
      </c>
      <c r="AQ103" s="91" t="n">
        <f aca="false">('Balance Sheet'!AQ44+'Balance Sheet'!AQ41)*$H$103*$J$103</f>
        <v>1123.525</v>
      </c>
      <c r="AR103" s="91" t="n">
        <f aca="false">('Balance Sheet'!AR44+'Balance Sheet'!AR41)*$H$103*$J$103</f>
        <v>1130.729</v>
      </c>
      <c r="AS103" s="91" t="n">
        <f aca="false">('Balance Sheet'!AS44+'Balance Sheet'!AS41)*$H$103*$J$103</f>
        <v>1137.954</v>
      </c>
      <c r="AT103" s="91" t="n">
        <f aca="false">('Balance Sheet'!AT44+'Balance Sheet'!AT41)*$H$103*$J$103</f>
        <v>1025</v>
      </c>
      <c r="AU103" s="91" t="n">
        <f aca="false">('Balance Sheet'!AU44+'Balance Sheet'!AU41)*$H$103*$J$103</f>
        <v>1025</v>
      </c>
      <c r="AV103" s="91" t="n">
        <f aca="false">('Balance Sheet'!AV44+'Balance Sheet'!AV41)*$H$103*$J$103</f>
        <v>3</v>
      </c>
      <c r="AW103" s="91" t="n">
        <f aca="false">('Balance Sheet'!AW44+'Balance Sheet'!AW41)*$H$103*$J$103</f>
        <v>503</v>
      </c>
      <c r="AX103" s="91" t="n">
        <f aca="false">('Balance Sheet'!AX44+'Balance Sheet'!AX41)*$H$103*$J$103</f>
        <v>503</v>
      </c>
      <c r="AY103" s="91" t="n">
        <f aca="false">('Balance Sheet'!AY44+'Balance Sheet'!AY41)*$H$103*$J$103</f>
        <v>0</v>
      </c>
      <c r="AZ103" s="91" t="n">
        <f aca="false">('Balance Sheet'!AZ44+'Balance Sheet'!AZ41)*$H$103*$J$103</f>
        <v>0</v>
      </c>
      <c r="BA103" s="91" t="n">
        <f aca="false">('Balance Sheet'!BA44+'Balance Sheet'!BA41)*$H$103*$J$103</f>
        <v>0</v>
      </c>
      <c r="BB103" s="91" t="n">
        <f aca="false">('Balance Sheet'!BB44+'Balance Sheet'!BB41)*$H$103*$J$103</f>
        <v>0</v>
      </c>
      <c r="BC103" s="91" t="n">
        <f aca="false">('Balance Sheet'!BC44+'Balance Sheet'!BC41)*$H$103*$J$103</f>
        <v>0</v>
      </c>
      <c r="BD103" s="91" t="n">
        <f aca="false">('Balance Sheet'!BD44+'Balance Sheet'!BD41)*$H$103*$J$103</f>
        <v>0</v>
      </c>
      <c r="BE103" s="91" t="n">
        <f aca="false">('Balance Sheet'!BE44+'Balance Sheet'!BE41)*$H$103*$J$103</f>
        <v>0</v>
      </c>
      <c r="BF103" s="91" t="n">
        <f aca="false">('Balance Sheet'!BF44+'Balance Sheet'!BF41)*$H$103*$J$103</f>
        <v>0</v>
      </c>
      <c r="BG103" s="91" t="n">
        <f aca="false">('Balance Sheet'!BG44+'Balance Sheet'!BG41)*$H$103*$J$103</f>
        <v>0</v>
      </c>
      <c r="BH103" s="91" t="n">
        <f aca="false">('Balance Sheet'!BH44+'Balance Sheet'!BH41)*$H$103*$J$103</f>
        <v>0</v>
      </c>
      <c r="BI103" s="91" t="n">
        <f aca="false">('Balance Sheet'!BI44+'Balance Sheet'!BI41)*$H$103*$J$103</f>
        <v>0</v>
      </c>
      <c r="BJ103" s="91" t="n">
        <f aca="false">('Balance Sheet'!BJ44+'Balance Sheet'!BJ41)*$H$103*$J$103</f>
        <v>0</v>
      </c>
      <c r="BK103" s="91" t="n">
        <f aca="false">('Balance Sheet'!BK44+'Balance Sheet'!BK41)*$H$103*$J$103</f>
        <v>0</v>
      </c>
      <c r="BL103" s="91" t="n">
        <f aca="false">('Balance Sheet'!BL44+'Balance Sheet'!BL41)*$H$103*$J$103</f>
        <v>0</v>
      </c>
      <c r="BM103" s="91" t="n">
        <f aca="false">('Balance Sheet'!BM44+'Balance Sheet'!BM41)*$H$103*$J$103</f>
        <v>0</v>
      </c>
      <c r="BN103" s="91" t="n">
        <f aca="false">('Balance Sheet'!BN44+'Balance Sheet'!BN41)*$H$103*$J$103</f>
        <v>0</v>
      </c>
      <c r="BO103" s="91" t="n">
        <f aca="false">('Balance Sheet'!BO44+'Balance Sheet'!BO41)*$H$103*$J$103</f>
        <v>0</v>
      </c>
      <c r="BP103" s="91" t="n">
        <f aca="false">('Balance Sheet'!BP44+'Balance Sheet'!BP41)*$H$103*$J$103</f>
        <v>0</v>
      </c>
      <c r="BQ103" s="91" t="n">
        <f aca="false">('Balance Sheet'!BQ44+'Balance Sheet'!BQ41)*$H$103*$J$103</f>
        <v>0</v>
      </c>
      <c r="BR103" s="59" t="n">
        <f aca="false">('Balance Sheet'!BR44+'Balance Sheet'!BR41)*$H$103*$J$103</f>
        <v>0</v>
      </c>
      <c r="BS103" s="59" t="n">
        <f aca="false">('Balance Sheet'!BS44+'Balance Sheet'!BS41)*$H$103*$J$103</f>
        <v>0</v>
      </c>
      <c r="BT103" s="59" t="n">
        <f aca="false">('Balance Sheet'!BT44+'Balance Sheet'!BT41)*$H$103*$J$103</f>
        <v>0</v>
      </c>
      <c r="BU103" s="59" t="n">
        <f aca="false">('Balance Sheet'!BU44+'Balance Sheet'!BU41)*$H$103*$J$103</f>
        <v>0</v>
      </c>
      <c r="BV103" s="59" t="n">
        <f aca="false">('Balance Sheet'!BV44+'Balance Sheet'!BV41)*$H$103*$J$103</f>
        <v>0</v>
      </c>
      <c r="BW103" s="91" t="n">
        <f aca="false">('Balance Sheet'!BW44+'Balance Sheet'!BW41)*$H$103*$J$103</f>
        <v>0</v>
      </c>
      <c r="BX103" s="91" t="n">
        <f aca="false">('Balance Sheet'!BX44+'Balance Sheet'!BX41)*$H$103*$J$103</f>
        <v>0</v>
      </c>
      <c r="BY103" s="91" t="n">
        <f aca="false">('Balance Sheet'!BY44+'Balance Sheet'!BY41)*$H$103*$J$103</f>
        <v>0</v>
      </c>
      <c r="BZ103" s="91" t="n">
        <f aca="false">('Balance Sheet'!BZ44+'Balance Sheet'!BZ41)*$H$103*$J$103</f>
        <v>0</v>
      </c>
      <c r="CA103" s="91" t="n">
        <f aca="false">('Balance Sheet'!CA44+'Balance Sheet'!CA41)*$H$103*$J$103</f>
        <v>0</v>
      </c>
      <c r="CB103" s="91" t="n">
        <f aca="false">('Balance Sheet'!CB44+'Balance Sheet'!CB41)*$H$103*$J$103</f>
        <v>0</v>
      </c>
      <c r="CC103" s="91" t="n">
        <f aca="false">('Balance Sheet'!CC44+'Balance Sheet'!CC41)*$H$103*$J$103</f>
        <v>0</v>
      </c>
      <c r="CD103" s="91" t="n">
        <f aca="false">('Balance Sheet'!CD44+'Balance Sheet'!CD41)*$H$103*$J$103</f>
        <v>0</v>
      </c>
      <c r="CE103" s="92"/>
      <c r="CF103" s="92"/>
    </row>
    <row r="104" customFormat="false" ht="15" hidden="false" customHeight="true" outlineLevel="1" collapsed="false">
      <c r="B104" s="24"/>
      <c r="C104" s="24"/>
      <c r="D104" s="24" t="n">
        <v>13</v>
      </c>
      <c r="E104" s="24" t="n">
        <v>1</v>
      </c>
      <c r="F104" s="24"/>
      <c r="G104" s="24"/>
      <c r="H104" s="24"/>
      <c r="I104" s="24"/>
      <c r="J104" s="24" t="n">
        <v>1</v>
      </c>
      <c r="K104" s="24"/>
      <c r="L104" s="24" t="n">
        <v>45</v>
      </c>
      <c r="M104" s="24"/>
      <c r="N104" s="24" t="s">
        <v>2639</v>
      </c>
      <c r="O104" s="24" t="s">
        <v>2640</v>
      </c>
      <c r="P104" s="24"/>
      <c r="Q104" s="24"/>
      <c r="R104" s="24" t="n">
        <v>1</v>
      </c>
      <c r="S104" s="24"/>
      <c r="T104" s="24"/>
      <c r="U104" s="24"/>
      <c r="V104" s="24" t="s">
        <v>160</v>
      </c>
      <c r="W104" s="24" t="s">
        <v>161</v>
      </c>
      <c r="X104" s="24" t="s">
        <v>162</v>
      </c>
      <c r="Y104" s="24" t="s">
        <v>2370</v>
      </c>
      <c r="Z104" s="24" t="s">
        <v>163</v>
      </c>
      <c r="AA104" s="24" t="s">
        <v>2641</v>
      </c>
      <c r="AB104" s="91" t="n">
        <f aca="false">'Balance Sheet'!AB37</f>
        <v>0</v>
      </c>
      <c r="AC104" s="91" t="n">
        <f aca="false">'Balance Sheet'!AC37</f>
        <v>0</v>
      </c>
      <c r="AD104" s="91" t="n">
        <f aca="false">'Balance Sheet'!AD37</f>
        <v>0</v>
      </c>
      <c r="AE104" s="91" t="n">
        <f aca="false">'Balance Sheet'!AE37</f>
        <v>0</v>
      </c>
      <c r="AF104" s="91" t="n">
        <f aca="false">'Balance Sheet'!AF37</f>
        <v>0</v>
      </c>
      <c r="AG104" s="91" t="n">
        <f aca="false">'Balance Sheet'!AG37</f>
        <v>0</v>
      </c>
      <c r="AH104" s="91" t="n">
        <f aca="false">'Balance Sheet'!AH37</f>
        <v>0</v>
      </c>
      <c r="AI104" s="91" t="n">
        <f aca="false">'Balance Sheet'!AI37</f>
        <v>0</v>
      </c>
      <c r="AJ104" s="91" t="n">
        <f aca="false">'Balance Sheet'!AJ37</f>
        <v>0</v>
      </c>
      <c r="AK104" s="91" t="n">
        <f aca="false">'Balance Sheet'!AK37</f>
        <v>0</v>
      </c>
      <c r="AL104" s="91" t="n">
        <f aca="false">'Balance Sheet'!AL37</f>
        <v>0</v>
      </c>
      <c r="AM104" s="91" t="n">
        <f aca="false">'Balance Sheet'!AM37</f>
        <v>0</v>
      </c>
      <c r="AN104" s="91" t="n">
        <f aca="false">'Balance Sheet'!AN37</f>
        <v>0</v>
      </c>
      <c r="AO104" s="91" t="n">
        <f aca="false">'Balance Sheet'!AO37</f>
        <v>0</v>
      </c>
      <c r="AP104" s="91" t="n">
        <f aca="false">'Balance Sheet'!AP37</f>
        <v>0</v>
      </c>
      <c r="AQ104" s="91" t="n">
        <f aca="false">'Balance Sheet'!AQ37</f>
        <v>0</v>
      </c>
      <c r="AR104" s="91" t="n">
        <f aca="false">'Balance Sheet'!AR37</f>
        <v>0</v>
      </c>
      <c r="AS104" s="91" t="n">
        <f aca="false">'Balance Sheet'!AS37</f>
        <v>0</v>
      </c>
      <c r="AT104" s="91" t="n">
        <f aca="false">'Balance Sheet'!AT37</f>
        <v>0</v>
      </c>
      <c r="AU104" s="91" t="n">
        <f aca="false">'Balance Sheet'!AU37</f>
        <v>0</v>
      </c>
      <c r="AV104" s="91" t="n">
        <f aca="false">'Balance Sheet'!AV37</f>
        <v>0</v>
      </c>
      <c r="AW104" s="91" t="n">
        <f aca="false">'Balance Sheet'!AW37</f>
        <v>0</v>
      </c>
      <c r="AX104" s="91" t="n">
        <f aca="false">'Balance Sheet'!AX37</f>
        <v>0</v>
      </c>
      <c r="AY104" s="91" t="n">
        <f aca="false">'Balance Sheet'!AY37</f>
        <v>0</v>
      </c>
      <c r="AZ104" s="91" t="n">
        <f aca="false">'Balance Sheet'!AZ37</f>
        <v>0</v>
      </c>
      <c r="BA104" s="91" t="n">
        <f aca="false">'Balance Sheet'!BA37</f>
        <v>675</v>
      </c>
      <c r="BB104" s="91"/>
      <c r="BC104" s="59"/>
      <c r="BD104" s="59"/>
      <c r="BE104" s="59"/>
      <c r="BF104" s="59"/>
      <c r="BG104" s="59"/>
      <c r="BH104" s="59"/>
      <c r="BI104" s="59"/>
      <c r="BJ104" s="59"/>
      <c r="BK104" s="59"/>
      <c r="BL104" s="59"/>
      <c r="BM104" s="59"/>
      <c r="BN104" s="59"/>
      <c r="BO104" s="59"/>
      <c r="BP104" s="59"/>
      <c r="BQ104" s="59"/>
      <c r="BR104" s="59"/>
      <c r="BS104" s="59"/>
      <c r="BT104" s="59"/>
      <c r="BU104" s="59"/>
      <c r="BV104" s="59"/>
      <c r="BW104" s="91"/>
      <c r="BX104" s="91"/>
      <c r="BY104" s="58"/>
      <c r="BZ104" s="58"/>
      <c r="CA104" s="58"/>
      <c r="CB104" s="92"/>
      <c r="CC104" s="92"/>
      <c r="CD104" s="92"/>
      <c r="CE104" s="92"/>
      <c r="CF104" s="92"/>
    </row>
    <row r="105" customFormat="false" ht="15" hidden="false" customHeight="true" outlineLevel="1" collapsed="false">
      <c r="B105" s="24"/>
      <c r="C105" s="24"/>
      <c r="D105" s="24" t="n">
        <v>13</v>
      </c>
      <c r="E105" s="24" t="n">
        <v>1</v>
      </c>
      <c r="F105" s="24"/>
      <c r="G105" s="24"/>
      <c r="H105" s="24"/>
      <c r="I105" s="24"/>
      <c r="J105" s="24" t="n">
        <v>1</v>
      </c>
      <c r="K105" s="24"/>
      <c r="L105" s="24" t="n">
        <v>46</v>
      </c>
      <c r="M105" s="24"/>
      <c r="N105" s="24" t="s">
        <v>2642</v>
      </c>
      <c r="O105" s="24" t="s">
        <v>2643</v>
      </c>
      <c r="P105" s="24"/>
      <c r="Q105" s="24"/>
      <c r="R105" s="24" t="n">
        <v>1</v>
      </c>
      <c r="S105" s="24"/>
      <c r="T105" s="24"/>
      <c r="U105" s="24"/>
      <c r="V105" s="24" t="s">
        <v>160</v>
      </c>
      <c r="W105" s="24" t="s">
        <v>161</v>
      </c>
      <c r="X105" s="24" t="s">
        <v>162</v>
      </c>
      <c r="Y105" s="24" t="s">
        <v>2370</v>
      </c>
      <c r="Z105" s="24" t="s">
        <v>163</v>
      </c>
      <c r="AA105" s="24" t="s">
        <v>2644</v>
      </c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  <c r="AM105" s="91"/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1"/>
      <c r="BA105" s="91"/>
      <c r="BB105" s="91"/>
      <c r="BC105" s="59"/>
      <c r="BD105" s="59"/>
      <c r="BE105" s="59"/>
      <c r="BF105" s="59"/>
      <c r="BG105" s="59"/>
      <c r="BH105" s="59"/>
      <c r="BI105" s="59"/>
      <c r="BJ105" s="59"/>
      <c r="BK105" s="59"/>
      <c r="BL105" s="59"/>
      <c r="BM105" s="59"/>
      <c r="BN105" s="59"/>
      <c r="BO105" s="59"/>
      <c r="BP105" s="59"/>
      <c r="BQ105" s="59"/>
      <c r="BR105" s="59"/>
      <c r="BS105" s="59"/>
      <c r="BT105" s="59"/>
      <c r="BU105" s="59"/>
      <c r="BV105" s="59"/>
      <c r="BW105" s="91"/>
      <c r="BX105" s="91"/>
      <c r="BY105" s="58"/>
      <c r="BZ105" s="58"/>
      <c r="CA105" s="58"/>
      <c r="CB105" s="92"/>
      <c r="CC105" s="92"/>
      <c r="CD105" s="92"/>
      <c r="CE105" s="92"/>
      <c r="CF105" s="92"/>
    </row>
    <row r="106" customFormat="false" ht="15" hidden="false" customHeight="true" outlineLevel="1" collapsed="false">
      <c r="B106" s="24"/>
      <c r="C106" s="24"/>
      <c r="D106" s="24" t="n">
        <v>13</v>
      </c>
      <c r="E106" s="24" t="n">
        <v>1</v>
      </c>
      <c r="F106" s="24"/>
      <c r="G106" s="24"/>
      <c r="H106" s="24"/>
      <c r="I106" s="24"/>
      <c r="J106" s="24" t="n">
        <v>1</v>
      </c>
      <c r="K106" s="24"/>
      <c r="L106" s="24" t="n">
        <v>47</v>
      </c>
      <c r="M106" s="24"/>
      <c r="N106" s="24" t="s">
        <v>2645</v>
      </c>
      <c r="O106" s="24" t="s">
        <v>2646</v>
      </c>
      <c r="P106" s="24"/>
      <c r="Q106" s="24"/>
      <c r="R106" s="24" t="n">
        <v>1</v>
      </c>
      <c r="S106" s="24"/>
      <c r="T106" s="24"/>
      <c r="U106" s="24"/>
      <c r="V106" s="24" t="s">
        <v>160</v>
      </c>
      <c r="W106" s="24" t="s">
        <v>161</v>
      </c>
      <c r="X106" s="24" t="s">
        <v>162</v>
      </c>
      <c r="Y106" s="24" t="s">
        <v>2370</v>
      </c>
      <c r="Z106" s="24" t="s">
        <v>163</v>
      </c>
      <c r="AA106" s="24" t="s">
        <v>2647</v>
      </c>
      <c r="AB106" s="91"/>
      <c r="AC106" s="91"/>
      <c r="AD106" s="91"/>
      <c r="AE106" s="91"/>
      <c r="AF106" s="91"/>
      <c r="AG106" s="91"/>
      <c r="AH106" s="91"/>
      <c r="AI106" s="91"/>
      <c r="AJ106" s="91"/>
      <c r="AK106" s="91"/>
      <c r="AL106" s="91"/>
      <c r="AM106" s="91"/>
      <c r="AN106" s="91"/>
      <c r="AO106" s="91"/>
      <c r="AP106" s="91"/>
      <c r="AQ106" s="91"/>
      <c r="AR106" s="91"/>
      <c r="AS106" s="91"/>
      <c r="AT106" s="91"/>
      <c r="AU106" s="91"/>
      <c r="AV106" s="91"/>
      <c r="AW106" s="91"/>
      <c r="AX106" s="91"/>
      <c r="AY106" s="91"/>
      <c r="AZ106" s="91"/>
      <c r="BA106" s="91"/>
      <c r="BB106" s="91"/>
      <c r="BC106" s="59"/>
      <c r="BD106" s="59"/>
      <c r="BE106" s="59"/>
      <c r="BF106" s="59"/>
      <c r="BG106" s="59"/>
      <c r="BH106" s="59"/>
      <c r="BI106" s="59"/>
      <c r="BJ106" s="59"/>
      <c r="BK106" s="59"/>
      <c r="BL106" s="59"/>
      <c r="BM106" s="59"/>
      <c r="BN106" s="59"/>
      <c r="BO106" s="59"/>
      <c r="BP106" s="59"/>
      <c r="BQ106" s="59"/>
      <c r="BR106" s="59"/>
      <c r="BS106" s="59"/>
      <c r="BT106" s="59"/>
      <c r="BU106" s="59"/>
      <c r="BV106" s="59"/>
      <c r="BW106" s="91"/>
      <c r="BX106" s="91"/>
      <c r="BY106" s="58"/>
      <c r="BZ106" s="58"/>
      <c r="CA106" s="58"/>
      <c r="CB106" s="92"/>
      <c r="CC106" s="92"/>
      <c r="CD106" s="92"/>
      <c r="CE106" s="92"/>
      <c r="CF106" s="92"/>
    </row>
    <row r="107" customFormat="false" ht="15" hidden="false" customHeight="true" outlineLevel="1" collapsed="false">
      <c r="B107" s="24"/>
      <c r="C107" s="24"/>
      <c r="D107" s="24" t="n">
        <v>13</v>
      </c>
      <c r="E107" s="24" t="n">
        <v>1</v>
      </c>
      <c r="F107" s="24"/>
      <c r="G107" s="24"/>
      <c r="H107" s="24"/>
      <c r="I107" s="24"/>
      <c r="J107" s="24" t="n">
        <v>1</v>
      </c>
      <c r="K107" s="24"/>
      <c r="L107" s="24" t="n">
        <v>48</v>
      </c>
      <c r="M107" s="24"/>
      <c r="N107" s="24" t="s">
        <v>2648</v>
      </c>
      <c r="O107" s="24" t="s">
        <v>2649</v>
      </c>
      <c r="P107" s="24"/>
      <c r="Q107" s="24"/>
      <c r="R107" s="24" t="n">
        <v>1</v>
      </c>
      <c r="S107" s="24"/>
      <c r="T107" s="24"/>
      <c r="U107" s="24"/>
      <c r="V107" s="24" t="s">
        <v>160</v>
      </c>
      <c r="W107" s="24" t="s">
        <v>161</v>
      </c>
      <c r="X107" s="24" t="s">
        <v>162</v>
      </c>
      <c r="Y107" s="24" t="s">
        <v>2370</v>
      </c>
      <c r="Z107" s="24" t="s">
        <v>163</v>
      </c>
      <c r="AA107" s="24" t="s">
        <v>2650</v>
      </c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  <c r="AL107" s="91"/>
      <c r="AM107" s="91"/>
      <c r="AN107" s="91"/>
      <c r="AO107" s="91"/>
      <c r="AP107" s="91"/>
      <c r="AQ107" s="91"/>
      <c r="AR107" s="91"/>
      <c r="AS107" s="91"/>
      <c r="AT107" s="91"/>
      <c r="AU107" s="91"/>
      <c r="AV107" s="91"/>
      <c r="AW107" s="91"/>
      <c r="AX107" s="91"/>
      <c r="AY107" s="91"/>
      <c r="AZ107" s="91"/>
      <c r="BA107" s="91"/>
      <c r="BB107" s="91"/>
      <c r="BC107" s="59"/>
      <c r="BD107" s="59"/>
      <c r="BE107" s="59"/>
      <c r="BF107" s="59"/>
      <c r="BG107" s="59"/>
      <c r="BH107" s="59"/>
      <c r="BI107" s="59"/>
      <c r="BJ107" s="59"/>
      <c r="BK107" s="59"/>
      <c r="BL107" s="59"/>
      <c r="BM107" s="59"/>
      <c r="BN107" s="59"/>
      <c r="BO107" s="59"/>
      <c r="BP107" s="59"/>
      <c r="BQ107" s="59"/>
      <c r="BR107" s="59"/>
      <c r="BS107" s="59"/>
      <c r="BT107" s="59"/>
      <c r="BU107" s="59"/>
      <c r="BV107" s="59"/>
      <c r="BW107" s="91"/>
      <c r="BX107" s="91"/>
      <c r="BY107" s="58"/>
      <c r="BZ107" s="58"/>
      <c r="CA107" s="58"/>
      <c r="CB107" s="92"/>
      <c r="CC107" s="92"/>
      <c r="CD107" s="92"/>
      <c r="CE107" s="92"/>
      <c r="CF107" s="92"/>
    </row>
    <row r="108" customFormat="false" ht="15" hidden="false" customHeight="true" outlineLevel="1" collapsed="false">
      <c r="B108" s="24"/>
      <c r="C108" s="24"/>
      <c r="D108" s="24" t="n">
        <v>13</v>
      </c>
      <c r="E108" s="24" t="n">
        <v>1</v>
      </c>
      <c r="F108" s="24"/>
      <c r="G108" s="24"/>
      <c r="H108" s="24"/>
      <c r="I108" s="24"/>
      <c r="J108" s="24" t="n">
        <v>1</v>
      </c>
      <c r="K108" s="24"/>
      <c r="L108" s="24" t="n">
        <v>49</v>
      </c>
      <c r="M108" s="24"/>
      <c r="N108" s="24" t="s">
        <v>2651</v>
      </c>
      <c r="O108" s="24" t="s">
        <v>2652</v>
      </c>
      <c r="P108" s="24"/>
      <c r="Q108" s="24"/>
      <c r="R108" s="24" t="n">
        <v>1</v>
      </c>
      <c r="S108" s="24"/>
      <c r="T108" s="24"/>
      <c r="U108" s="24"/>
      <c r="V108" s="24" t="s">
        <v>160</v>
      </c>
      <c r="W108" s="24" t="s">
        <v>161</v>
      </c>
      <c r="X108" s="24" t="s">
        <v>162</v>
      </c>
      <c r="Y108" s="24" t="s">
        <v>2370</v>
      </c>
      <c r="Z108" s="24" t="s">
        <v>163</v>
      </c>
      <c r="AA108" s="24" t="s">
        <v>2653</v>
      </c>
      <c r="AB108" s="91"/>
      <c r="AC108" s="91"/>
      <c r="AD108" s="91"/>
      <c r="AE108" s="91"/>
      <c r="AF108" s="91"/>
      <c r="AG108" s="91"/>
      <c r="AH108" s="91"/>
      <c r="AI108" s="91"/>
      <c r="AJ108" s="91"/>
      <c r="AK108" s="91"/>
      <c r="AL108" s="91"/>
      <c r="AM108" s="91"/>
      <c r="AN108" s="91"/>
      <c r="AO108" s="91"/>
      <c r="AP108" s="91"/>
      <c r="AQ108" s="91"/>
      <c r="AR108" s="91"/>
      <c r="AS108" s="91"/>
      <c r="AT108" s="91"/>
      <c r="AU108" s="91"/>
      <c r="AV108" s="91"/>
      <c r="AW108" s="91"/>
      <c r="AX108" s="91"/>
      <c r="AY108" s="91"/>
      <c r="AZ108" s="91"/>
      <c r="BA108" s="91"/>
      <c r="BB108" s="91"/>
      <c r="BC108" s="59"/>
      <c r="BD108" s="59"/>
      <c r="BE108" s="59"/>
      <c r="BF108" s="59"/>
      <c r="BG108" s="59"/>
      <c r="BH108" s="59"/>
      <c r="BI108" s="59"/>
      <c r="BJ108" s="59"/>
      <c r="BK108" s="59"/>
      <c r="BL108" s="59"/>
      <c r="BM108" s="59"/>
      <c r="BN108" s="59"/>
      <c r="BO108" s="59"/>
      <c r="BP108" s="59"/>
      <c r="BQ108" s="59"/>
      <c r="BR108" s="59"/>
      <c r="BS108" s="59"/>
      <c r="BT108" s="59"/>
      <c r="BU108" s="59"/>
      <c r="BV108" s="59"/>
      <c r="BW108" s="91"/>
      <c r="BX108" s="91"/>
      <c r="BY108" s="58"/>
      <c r="BZ108" s="58"/>
      <c r="CA108" s="58"/>
      <c r="CB108" s="92"/>
      <c r="CC108" s="92"/>
      <c r="CD108" s="92"/>
      <c r="CE108" s="92"/>
      <c r="CF108" s="92"/>
    </row>
    <row r="109" customFormat="false" ht="15" hidden="false" customHeight="true" outlineLevel="1" collapsed="false">
      <c r="B109" s="24"/>
      <c r="C109" s="24"/>
      <c r="D109" s="24" t="n">
        <v>13</v>
      </c>
      <c r="E109" s="24" t="n">
        <v>1</v>
      </c>
      <c r="F109" s="24"/>
      <c r="G109" s="24"/>
      <c r="H109" s="24"/>
      <c r="I109" s="24"/>
      <c r="J109" s="24" t="n">
        <v>1</v>
      </c>
      <c r="K109" s="24"/>
      <c r="L109" s="24" t="n">
        <v>50</v>
      </c>
      <c r="M109" s="24"/>
      <c r="N109" s="24" t="s">
        <v>2654</v>
      </c>
      <c r="O109" s="24" t="s">
        <v>2655</v>
      </c>
      <c r="P109" s="24"/>
      <c r="Q109" s="24"/>
      <c r="R109" s="24" t="n">
        <v>1</v>
      </c>
      <c r="S109" s="24"/>
      <c r="T109" s="24"/>
      <c r="U109" s="24"/>
      <c r="V109" s="24" t="s">
        <v>160</v>
      </c>
      <c r="W109" s="24" t="s">
        <v>161</v>
      </c>
      <c r="X109" s="24" t="s">
        <v>162</v>
      </c>
      <c r="Y109" s="24" t="s">
        <v>2370</v>
      </c>
      <c r="Z109" s="24" t="s">
        <v>163</v>
      </c>
      <c r="AA109" s="24" t="s">
        <v>2656</v>
      </c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1"/>
      <c r="AQ109" s="91"/>
      <c r="AR109" s="91"/>
      <c r="AS109" s="91"/>
      <c r="AT109" s="91"/>
      <c r="AU109" s="91"/>
      <c r="AV109" s="91"/>
      <c r="AW109" s="91"/>
      <c r="AX109" s="91"/>
      <c r="AY109" s="91"/>
      <c r="AZ109" s="91"/>
      <c r="BA109" s="91"/>
      <c r="BB109" s="91"/>
      <c r="BC109" s="59"/>
      <c r="BD109" s="59"/>
      <c r="BE109" s="59"/>
      <c r="BF109" s="59"/>
      <c r="BG109" s="59"/>
      <c r="BH109" s="59"/>
      <c r="BI109" s="59"/>
      <c r="BJ109" s="59"/>
      <c r="BK109" s="59"/>
      <c r="BL109" s="59"/>
      <c r="BM109" s="59"/>
      <c r="BN109" s="59"/>
      <c r="BO109" s="59"/>
      <c r="BP109" s="59"/>
      <c r="BQ109" s="59"/>
      <c r="BR109" s="59"/>
      <c r="BS109" s="59"/>
      <c r="BT109" s="59"/>
      <c r="BU109" s="59"/>
      <c r="BV109" s="59"/>
      <c r="BW109" s="91"/>
      <c r="BX109" s="91"/>
      <c r="BY109" s="58"/>
      <c r="BZ109" s="58"/>
      <c r="CA109" s="58"/>
      <c r="CB109" s="92"/>
      <c r="CC109" s="92"/>
      <c r="CD109" s="92"/>
      <c r="CE109" s="92"/>
      <c r="CF109" s="92"/>
    </row>
    <row r="110" customFormat="false" ht="15" hidden="false" customHeight="true" outlineLevel="1" collapsed="false">
      <c r="B110" s="24"/>
      <c r="C110" s="24"/>
      <c r="D110" s="24" t="n">
        <v>51</v>
      </c>
      <c r="E110" s="24" t="n">
        <v>1</v>
      </c>
      <c r="F110" s="24"/>
      <c r="G110" s="24"/>
      <c r="H110" s="24"/>
      <c r="I110" s="24"/>
      <c r="J110" s="24" t="n">
        <v>1</v>
      </c>
      <c r="K110" s="24"/>
      <c r="L110" s="24" t="n">
        <v>71</v>
      </c>
      <c r="M110" s="24"/>
      <c r="N110" s="24" t="s">
        <v>2657</v>
      </c>
      <c r="O110" s="24" t="s">
        <v>2658</v>
      </c>
      <c r="P110" s="24"/>
      <c r="Q110" s="24"/>
      <c r="R110" s="24" t="n">
        <v>1</v>
      </c>
      <c r="S110" s="24"/>
      <c r="T110" s="24"/>
      <c r="U110" s="24"/>
      <c r="V110" s="24" t="s">
        <v>160</v>
      </c>
      <c r="W110" s="24" t="s">
        <v>161</v>
      </c>
      <c r="X110" s="24" t="s">
        <v>162</v>
      </c>
      <c r="Y110" s="24" t="s">
        <v>2370</v>
      </c>
      <c r="Z110" s="24" t="s">
        <v>163</v>
      </c>
      <c r="AA110" s="24" t="s">
        <v>2659</v>
      </c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  <c r="AW110" s="91"/>
      <c r="AX110" s="91"/>
      <c r="AY110" s="91"/>
      <c r="AZ110" s="91"/>
      <c r="BA110" s="91"/>
      <c r="BB110" s="91"/>
      <c r="BC110" s="59"/>
      <c r="BD110" s="59"/>
      <c r="BE110" s="59"/>
      <c r="BF110" s="59"/>
      <c r="BG110" s="59"/>
      <c r="BH110" s="59"/>
      <c r="BI110" s="59"/>
      <c r="BJ110" s="59"/>
      <c r="BK110" s="59"/>
      <c r="BL110" s="59"/>
      <c r="BM110" s="59"/>
      <c r="BN110" s="59"/>
      <c r="BO110" s="59"/>
      <c r="BP110" s="59"/>
      <c r="BQ110" s="59"/>
      <c r="BR110" s="59"/>
      <c r="BS110" s="59"/>
      <c r="BT110" s="59"/>
      <c r="BU110" s="59"/>
      <c r="BV110" s="59"/>
      <c r="BW110" s="91"/>
      <c r="BX110" s="91"/>
      <c r="BY110" s="58"/>
      <c r="BZ110" s="58"/>
      <c r="CA110" s="58"/>
      <c r="CB110" s="92"/>
      <c r="CC110" s="92"/>
      <c r="CD110" s="92"/>
      <c r="CE110" s="92"/>
      <c r="CF110" s="92"/>
    </row>
    <row r="111" customFormat="false" ht="15" hidden="false" customHeight="true" outlineLevel="1" collapsed="false">
      <c r="B111" s="24"/>
      <c r="C111" s="24"/>
      <c r="D111" s="24" t="n">
        <v>51</v>
      </c>
      <c r="E111" s="24" t="n">
        <v>1</v>
      </c>
      <c r="F111" s="24"/>
      <c r="G111" s="24"/>
      <c r="H111" s="24" t="n">
        <v>1</v>
      </c>
      <c r="I111" s="24"/>
      <c r="J111" s="24" t="n">
        <v>1</v>
      </c>
      <c r="K111" s="24"/>
      <c r="L111" s="24" t="n">
        <v>72</v>
      </c>
      <c r="M111" s="24"/>
      <c r="N111" s="24" t="s">
        <v>2660</v>
      </c>
      <c r="O111" s="24" t="s">
        <v>2661</v>
      </c>
      <c r="P111" s="24"/>
      <c r="Q111" s="24"/>
      <c r="R111" s="24" t="n">
        <v>1</v>
      </c>
      <c r="S111" s="24"/>
      <c r="T111" s="24"/>
      <c r="U111" s="24"/>
      <c r="V111" s="24" t="s">
        <v>160</v>
      </c>
      <c r="W111" s="24" t="s">
        <v>161</v>
      </c>
      <c r="X111" s="24" t="s">
        <v>162</v>
      </c>
      <c r="Y111" s="24" t="s">
        <v>2370</v>
      </c>
      <c r="Z111" s="24" t="s">
        <v>163</v>
      </c>
      <c r="AA111" s="24" t="s">
        <v>2662</v>
      </c>
      <c r="AB111" s="91" t="n">
        <f aca="false">('Balance Sheet'!AB43)*$H$111*$J$111</f>
        <v>0</v>
      </c>
      <c r="AC111" s="91" t="n">
        <f aca="false">('Balance Sheet'!AC43)*$H$111*$J$111</f>
        <v>0</v>
      </c>
      <c r="AD111" s="91" t="n">
        <f aca="false">('Balance Sheet'!AD43)*$H$111*$J$111</f>
        <v>0</v>
      </c>
      <c r="AE111" s="91" t="n">
        <f aca="false">('Balance Sheet'!AE43)*$H$111*$J$111</f>
        <v>0</v>
      </c>
      <c r="AF111" s="91" t="n">
        <f aca="false">('Balance Sheet'!AF43)*$H$111*$J$111</f>
        <v>0</v>
      </c>
      <c r="AG111" s="91" t="n">
        <f aca="false">('Balance Sheet'!AG43)*$H$111*$J$111</f>
        <v>0</v>
      </c>
      <c r="AH111" s="91" t="n">
        <f aca="false">('Balance Sheet'!AH43)*$H$111*$J$111</f>
        <v>0</v>
      </c>
      <c r="AI111" s="91" t="n">
        <f aca="false">('Balance Sheet'!AI43)*$H$111*$J$111</f>
        <v>0</v>
      </c>
      <c r="AJ111" s="91" t="n">
        <f aca="false">('Balance Sheet'!AJ43)*$H$111*$J$111</f>
        <v>0</v>
      </c>
      <c r="AK111" s="91" t="n">
        <f aca="false">('Balance Sheet'!AK43)*$H$111*$J$111</f>
        <v>0</v>
      </c>
      <c r="AL111" s="91" t="n">
        <f aca="false">('Balance Sheet'!AL43)*$H$111*$J$111</f>
        <v>0</v>
      </c>
      <c r="AM111" s="91" t="n">
        <f aca="false">('Balance Sheet'!AM43)*$H$111*$J$111</f>
        <v>0</v>
      </c>
      <c r="AN111" s="91" t="n">
        <f aca="false">('Balance Sheet'!AN43)*$H$111*$J$111</f>
        <v>0</v>
      </c>
      <c r="AO111" s="91" t="n">
        <f aca="false">('Balance Sheet'!AO43)*$H$111*$J$111</f>
        <v>0</v>
      </c>
      <c r="AP111" s="91" t="n">
        <f aca="false">('Balance Sheet'!AP43)*$H$111*$J$111</f>
        <v>0</v>
      </c>
      <c r="AQ111" s="91" t="n">
        <f aca="false">('Balance Sheet'!AQ43)*$H$111*$J$111</f>
        <v>0</v>
      </c>
      <c r="AR111" s="91" t="n">
        <f aca="false">('Balance Sheet'!AR43)*$H$111*$J$111</f>
        <v>0</v>
      </c>
      <c r="AS111" s="91" t="n">
        <f aca="false">('Balance Sheet'!AS43)*$H$111*$J$111</f>
        <v>0</v>
      </c>
      <c r="AT111" s="91" t="n">
        <f aca="false">('Balance Sheet'!AT43)*$H$111*$J$111</f>
        <v>0</v>
      </c>
      <c r="AU111" s="91" t="n">
        <f aca="false">('Balance Sheet'!AU43)*$H$111*$J$111</f>
        <v>0</v>
      </c>
      <c r="AV111" s="91" t="n">
        <f aca="false">('Balance Sheet'!AV43)*$H$111*$J$111</f>
        <v>0</v>
      </c>
      <c r="AW111" s="91" t="n">
        <f aca="false">('Balance Sheet'!AW43)*$H$111*$J$111</f>
        <v>0</v>
      </c>
      <c r="AX111" s="91" t="n">
        <f aca="false">('Balance Sheet'!AX43)*$H$111*$J$111</f>
        <v>0</v>
      </c>
      <c r="AY111" s="91" t="n">
        <f aca="false">('Balance Sheet'!AY43)*$H$111*$J$111</f>
        <v>0</v>
      </c>
      <c r="AZ111" s="91" t="n">
        <f aca="false">('Balance Sheet'!AZ43)*$H$111*$J$111</f>
        <v>0</v>
      </c>
      <c r="BA111" s="91" t="n">
        <f aca="false">('Balance Sheet'!BA43)*$H$111*$J$111</f>
        <v>0</v>
      </c>
      <c r="BB111" s="91" t="n">
        <f aca="false">('Balance Sheet'!BB43)*$H$111*$J$111</f>
        <v>0</v>
      </c>
      <c r="BC111" s="91" t="n">
        <f aca="false">('Balance Sheet'!BC43)*$H$111*$J$111</f>
        <v>0</v>
      </c>
      <c r="BD111" s="91" t="n">
        <f aca="false">('Balance Sheet'!BD43)*$H$111*$J$111</f>
        <v>0</v>
      </c>
      <c r="BE111" s="91" t="n">
        <f aca="false">('Balance Sheet'!BE43)*$H$111*$J$111</f>
        <v>0</v>
      </c>
      <c r="BF111" s="59" t="n">
        <f aca="false">('Balance Sheet'!BF43)*$H$111*$J$111</f>
        <v>0</v>
      </c>
      <c r="BG111" s="59" t="n">
        <f aca="false">('Balance Sheet'!BG43)*$H$111*$J$111</f>
        <v>0</v>
      </c>
      <c r="BH111" s="59" t="n">
        <f aca="false">('Balance Sheet'!BH43)*$H$111*$J$111</f>
        <v>0</v>
      </c>
      <c r="BI111" s="59" t="n">
        <f aca="false">('Balance Sheet'!BI43)*$H$111*$J$111</f>
        <v>0</v>
      </c>
      <c r="BJ111" s="59" t="n">
        <f aca="false">('Balance Sheet'!BJ43)*$H$111*$J$111</f>
        <v>0</v>
      </c>
      <c r="BK111" s="59" t="n">
        <f aca="false">('Balance Sheet'!BK43)*$H$111*$J$111</f>
        <v>0</v>
      </c>
      <c r="BL111" s="59" t="n">
        <f aca="false">('Balance Sheet'!BL43)*$H$111*$J$111</f>
        <v>0</v>
      </c>
      <c r="BM111" s="59" t="n">
        <f aca="false">('Balance Sheet'!BM43)*$H$111*$J$111</f>
        <v>0</v>
      </c>
      <c r="BN111" s="59" t="n">
        <f aca="false">('Balance Sheet'!BN43)*$H$111*$J$111</f>
        <v>0</v>
      </c>
      <c r="BO111" s="59" t="n">
        <f aca="false">('Balance Sheet'!BO43)*$H$111*$J$111</f>
        <v>0</v>
      </c>
      <c r="BP111" s="59" t="n">
        <f aca="false">('Balance Sheet'!BP43)*$H$111*$J$111</f>
        <v>0</v>
      </c>
      <c r="BQ111" s="59" t="n">
        <f aca="false">('Balance Sheet'!BQ43)*$H$111*$J$111</f>
        <v>0</v>
      </c>
      <c r="BR111" s="59" t="n">
        <f aca="false">('Balance Sheet'!BR43)*$H$111*$J$111</f>
        <v>0</v>
      </c>
      <c r="BS111" s="59" t="n">
        <f aca="false">('Balance Sheet'!BS43)*$H$111*$J$111</f>
        <v>0</v>
      </c>
      <c r="BT111" s="59" t="n">
        <f aca="false">('Balance Sheet'!BT43)*$H$111*$J$111</f>
        <v>0</v>
      </c>
      <c r="BU111" s="59" t="n">
        <f aca="false">('Balance Sheet'!BU43)*$H$111*$J$111</f>
        <v>0</v>
      </c>
      <c r="BV111" s="59" t="n">
        <f aca="false">('Balance Sheet'!BV43)*$H$111*$J$111</f>
        <v>0</v>
      </c>
      <c r="BW111" s="91"/>
      <c r="BX111" s="91"/>
      <c r="BY111" s="58"/>
      <c r="BZ111" s="58"/>
      <c r="CA111" s="58"/>
      <c r="CB111" s="92"/>
      <c r="CC111" s="92"/>
      <c r="CD111" s="92"/>
      <c r="CE111" s="92"/>
      <c r="CF111" s="92"/>
    </row>
    <row r="112" customFormat="false" ht="15" hidden="false" customHeight="true" outlineLevel="1" collapsed="false">
      <c r="B112" s="24"/>
      <c r="C112" s="24"/>
      <c r="D112" s="24" t="n">
        <v>13</v>
      </c>
      <c r="E112" s="24" t="n">
        <v>1</v>
      </c>
      <c r="F112" s="24"/>
      <c r="G112" s="24"/>
      <c r="H112" s="24"/>
      <c r="I112" s="24"/>
      <c r="J112" s="24" t="n">
        <v>1</v>
      </c>
      <c r="K112" s="24"/>
      <c r="L112" s="24" t="n">
        <v>51</v>
      </c>
      <c r="M112" s="24"/>
      <c r="N112" s="24" t="s">
        <v>2663</v>
      </c>
      <c r="O112" s="24" t="s">
        <v>2664</v>
      </c>
      <c r="P112" s="24"/>
      <c r="Q112" s="24"/>
      <c r="R112" s="24" t="n">
        <v>1</v>
      </c>
      <c r="S112" s="24"/>
      <c r="T112" s="24"/>
      <c r="U112" s="24"/>
      <c r="V112" s="24" t="s">
        <v>160</v>
      </c>
      <c r="W112" s="24" t="s">
        <v>161</v>
      </c>
      <c r="X112" s="24" t="s">
        <v>162</v>
      </c>
      <c r="Y112" s="24" t="s">
        <v>2370</v>
      </c>
      <c r="Z112" s="24" t="s">
        <v>163</v>
      </c>
      <c r="AA112" s="24" t="s">
        <v>2665</v>
      </c>
      <c r="AB112" s="91" t="n">
        <f aca="false">AB110+AB111</f>
        <v>0</v>
      </c>
      <c r="AC112" s="91" t="n">
        <f aca="false">AC110+AC111</f>
        <v>0</v>
      </c>
      <c r="AD112" s="91" t="n">
        <f aca="false">AD110+AD111</f>
        <v>0</v>
      </c>
      <c r="AE112" s="91" t="n">
        <f aca="false">AE110+AE111</f>
        <v>0</v>
      </c>
      <c r="AF112" s="91" t="n">
        <f aca="false">AF110+AF111</f>
        <v>0</v>
      </c>
      <c r="AG112" s="91" t="n">
        <f aca="false">AG110+AG111</f>
        <v>0</v>
      </c>
      <c r="AH112" s="91" t="n">
        <f aca="false">AH110+AH111</f>
        <v>0</v>
      </c>
      <c r="AI112" s="91" t="n">
        <f aca="false">AI110+AI111</f>
        <v>0</v>
      </c>
      <c r="AJ112" s="91" t="n">
        <f aca="false">AJ110+AJ111</f>
        <v>0</v>
      </c>
      <c r="AK112" s="91" t="n">
        <f aca="false">AK110+AK111</f>
        <v>0</v>
      </c>
      <c r="AL112" s="91" t="n">
        <f aca="false">AL110+AL111</f>
        <v>0</v>
      </c>
      <c r="AM112" s="91" t="n">
        <f aca="false">AM110+AM111</f>
        <v>0</v>
      </c>
      <c r="AN112" s="91" t="n">
        <f aca="false">AN110+AN111</f>
        <v>0</v>
      </c>
      <c r="AO112" s="91" t="n">
        <f aca="false">AO110+AO111</f>
        <v>0</v>
      </c>
      <c r="AP112" s="91" t="n">
        <f aca="false">AP110+AP111</f>
        <v>0</v>
      </c>
      <c r="AQ112" s="91" t="n">
        <f aca="false">AQ110+AQ111</f>
        <v>0</v>
      </c>
      <c r="AR112" s="91" t="n">
        <f aca="false">AR110+AR111</f>
        <v>0</v>
      </c>
      <c r="AS112" s="91" t="n">
        <f aca="false">AS110+AS111</f>
        <v>0</v>
      </c>
      <c r="AT112" s="91" t="n">
        <f aca="false">AT110+AT111</f>
        <v>0</v>
      </c>
      <c r="AU112" s="91" t="n">
        <f aca="false">AU110+AU111</f>
        <v>0</v>
      </c>
      <c r="AV112" s="91" t="n">
        <f aca="false">AV110+AV111</f>
        <v>0</v>
      </c>
      <c r="AW112" s="91" t="n">
        <f aca="false">AW110+AW111</f>
        <v>0</v>
      </c>
      <c r="AX112" s="91" t="n">
        <f aca="false">AX110+AX111</f>
        <v>0</v>
      </c>
      <c r="AY112" s="91" t="n">
        <f aca="false">AY110+AY111</f>
        <v>0</v>
      </c>
      <c r="AZ112" s="91" t="n">
        <f aca="false">AZ110+AZ111</f>
        <v>0</v>
      </c>
      <c r="BA112" s="91" t="n">
        <f aca="false">BA110+BA111</f>
        <v>0</v>
      </c>
      <c r="BB112" s="91" t="n">
        <f aca="false">BB110+BB111</f>
        <v>0</v>
      </c>
      <c r="BC112" s="91" t="n">
        <f aca="false">BC110+BC111</f>
        <v>0</v>
      </c>
      <c r="BD112" s="91" t="n">
        <f aca="false">BD110+BD111</f>
        <v>0</v>
      </c>
      <c r="BE112" s="91" t="n">
        <f aca="false">BE110+BE111</f>
        <v>0</v>
      </c>
      <c r="BF112" s="59" t="n">
        <f aca="false">BF110+BF111</f>
        <v>0</v>
      </c>
      <c r="BG112" s="59" t="n">
        <f aca="false">BG110+BG111</f>
        <v>0</v>
      </c>
      <c r="BH112" s="59" t="n">
        <f aca="false">BH110+BH111</f>
        <v>0</v>
      </c>
      <c r="BI112" s="59" t="n">
        <f aca="false">BI110+BI111</f>
        <v>0</v>
      </c>
      <c r="BJ112" s="59" t="n">
        <f aca="false">BJ110+BJ111</f>
        <v>0</v>
      </c>
      <c r="BK112" s="59" t="n">
        <f aca="false">BK110+BK111</f>
        <v>0</v>
      </c>
      <c r="BL112" s="59" t="n">
        <f aca="false">BL110+BL111</f>
        <v>0</v>
      </c>
      <c r="BM112" s="59" t="n">
        <f aca="false">BM110+BM111</f>
        <v>0</v>
      </c>
      <c r="BN112" s="59" t="n">
        <f aca="false">BN110+BN111</f>
        <v>0</v>
      </c>
      <c r="BO112" s="59" t="n">
        <f aca="false">BO110+BO111</f>
        <v>0</v>
      </c>
      <c r="BP112" s="59" t="n">
        <f aca="false">BP110+BP111</f>
        <v>0</v>
      </c>
      <c r="BQ112" s="59" t="n">
        <f aca="false">BQ110+BQ111</f>
        <v>0</v>
      </c>
      <c r="BR112" s="59" t="n">
        <f aca="false">BR110+BR111</f>
        <v>0</v>
      </c>
      <c r="BS112" s="59" t="n">
        <f aca="false">BS110+BS111</f>
        <v>0</v>
      </c>
      <c r="BT112" s="59" t="n">
        <f aca="false">BT110+BT111</f>
        <v>0</v>
      </c>
      <c r="BU112" s="59" t="n">
        <f aca="false">BU110+BU111</f>
        <v>0</v>
      </c>
      <c r="BV112" s="59" t="n">
        <f aca="false">BV110+BV111</f>
        <v>0</v>
      </c>
      <c r="BW112" s="91" t="n">
        <f aca="false">BW110+BW111</f>
        <v>0</v>
      </c>
      <c r="BX112" s="91" t="n">
        <f aca="false">BX110+BX111</f>
        <v>0</v>
      </c>
      <c r="BY112" s="58"/>
      <c r="BZ112" s="58"/>
      <c r="CA112" s="58"/>
      <c r="CB112" s="92"/>
      <c r="CC112" s="92"/>
      <c r="CD112" s="92"/>
      <c r="CE112" s="92"/>
      <c r="CF112" s="92"/>
    </row>
    <row r="113" customFormat="false" ht="15" hidden="false" customHeight="true" outlineLevel="1" collapsed="false">
      <c r="B113" s="24"/>
      <c r="C113" s="24"/>
      <c r="D113" s="24" t="n">
        <v>13</v>
      </c>
      <c r="E113" s="24" t="n">
        <v>1</v>
      </c>
      <c r="F113" s="24"/>
      <c r="G113" s="24"/>
      <c r="H113" s="24" t="n">
        <v>1</v>
      </c>
      <c r="I113" s="24"/>
      <c r="J113" s="24" t="n">
        <v>1</v>
      </c>
      <c r="K113" s="24"/>
      <c r="L113" s="24" t="n">
        <v>52</v>
      </c>
      <c r="M113" s="24"/>
      <c r="N113" s="24" t="s">
        <v>2666</v>
      </c>
      <c r="O113" s="24" t="s">
        <v>2667</v>
      </c>
      <c r="P113" s="24"/>
      <c r="Q113" s="24"/>
      <c r="R113" s="24" t="n">
        <v>1</v>
      </c>
      <c r="S113" s="24"/>
      <c r="T113" s="24"/>
      <c r="U113" s="24"/>
      <c r="V113" s="24" t="s">
        <v>160</v>
      </c>
      <c r="W113" s="24" t="s">
        <v>161</v>
      </c>
      <c r="X113" s="24" t="s">
        <v>162</v>
      </c>
      <c r="Y113" s="24" t="s">
        <v>2370</v>
      </c>
      <c r="Z113" s="24" t="s">
        <v>163</v>
      </c>
      <c r="AA113" s="24" t="s">
        <v>2668</v>
      </c>
      <c r="AB113" s="91" t="n">
        <f aca="false">('Balance Sheet'!AB42+'Balance Sheet'!AB40)*$H$113*$J$113</f>
        <v>2288.324</v>
      </c>
      <c r="AC113" s="91" t="n">
        <f aca="false">('Balance Sheet'!AC42+'Balance Sheet'!AC40)*$H$113*$J$113</f>
        <v>2316.574</v>
      </c>
      <c r="AD113" s="91" t="n">
        <f aca="false">('Balance Sheet'!AD42+'Balance Sheet'!AD40)*$H$113*$J$113</f>
        <v>2192.655</v>
      </c>
      <c r="AE113" s="91" t="n">
        <f aca="false">('Balance Sheet'!AE42+'Balance Sheet'!AE40)*$H$113*$J$113</f>
        <v>3286.768</v>
      </c>
      <c r="AF113" s="91" t="n">
        <f aca="false">('Balance Sheet'!AF42+'Balance Sheet'!AF40)*$H$113*$J$113</f>
        <v>3286.768</v>
      </c>
      <c r="AG113" s="91" t="n">
        <f aca="false">('Balance Sheet'!AG42+'Balance Sheet'!AG40)*$H$113*$J$113</f>
        <v>3032.771</v>
      </c>
      <c r="AH113" s="91" t="n">
        <f aca="false">('Balance Sheet'!AH42+'Balance Sheet'!AH40)*$H$113*$J$113</f>
        <v>3014.94</v>
      </c>
      <c r="AI113" s="91" t="n">
        <f aca="false">('Balance Sheet'!AI42+'Balance Sheet'!AI40)*$H$113*$J$113</f>
        <v>2827.285</v>
      </c>
      <c r="AJ113" s="91" t="n">
        <f aca="false">('Balance Sheet'!AJ42+'Balance Sheet'!AJ40)*$H$113*$J$113</f>
        <v>4267.667</v>
      </c>
      <c r="AK113" s="91" t="n">
        <f aca="false">('Balance Sheet'!AK42+'Balance Sheet'!AK40)*$H$113*$J$113</f>
        <v>4267.667</v>
      </c>
      <c r="AL113" s="91" t="n">
        <f aca="false">('Balance Sheet'!AL42+'Balance Sheet'!AL40)*$H$113*$J$113</f>
        <v>3991.906</v>
      </c>
      <c r="AM113" s="91" t="n">
        <f aca="false">('Balance Sheet'!AM42+'Balance Sheet'!AM40)*$H$113*$J$113</f>
        <v>3808.2</v>
      </c>
      <c r="AN113" s="91" t="n">
        <f aca="false">('Balance Sheet'!AN42+'Balance Sheet'!AN40)*$H$113*$J$113</f>
        <v>3478.693</v>
      </c>
      <c r="AO113" s="91" t="n">
        <f aca="false">('Balance Sheet'!AO42+'Balance Sheet'!AO40)*$H$113*$J$113</f>
        <v>5542.802</v>
      </c>
      <c r="AP113" s="91" t="n">
        <f aca="false">('Balance Sheet'!AP42+'Balance Sheet'!AP40)*$H$113*$J$113</f>
        <v>5542.802</v>
      </c>
      <c r="AQ113" s="91" t="n">
        <f aca="false">('Balance Sheet'!AQ42+'Balance Sheet'!AQ40)*$H$113*$J$113</f>
        <v>5042.652</v>
      </c>
      <c r="AR113" s="91" t="n">
        <f aca="false">('Balance Sheet'!AR42+'Balance Sheet'!AR40)*$H$113*$J$113</f>
        <v>4818.634</v>
      </c>
      <c r="AS113" s="91" t="n">
        <f aca="false">('Balance Sheet'!AS42+'Balance Sheet'!AS40)*$H$113*$J$113</f>
        <v>4392.082</v>
      </c>
      <c r="AT113" s="91" t="n">
        <f aca="false">('Balance Sheet'!AT42+'Balance Sheet'!AT40)*$H$113*$J$113</f>
        <v>6995</v>
      </c>
      <c r="AU113" s="91" t="n">
        <f aca="false">('Balance Sheet'!AU42+'Balance Sheet'!AU40)*$H$113*$J$113</f>
        <v>6995</v>
      </c>
      <c r="AV113" s="91" t="n">
        <f aca="false">('Balance Sheet'!AV42+'Balance Sheet'!AV40)*$H$113*$J$113</f>
        <v>6201</v>
      </c>
      <c r="AW113" s="91" t="n">
        <f aca="false">('Balance Sheet'!AW42+'Balance Sheet'!AW40)*$H$113*$J$113</f>
        <v>5883</v>
      </c>
      <c r="AX113" s="91" t="n">
        <f aca="false">('Balance Sheet'!AX42+'Balance Sheet'!AX40)*$H$113*$J$113</f>
        <v>5376</v>
      </c>
      <c r="AY113" s="91" t="n">
        <f aca="false">('Balance Sheet'!AY42+'Balance Sheet'!AY40)*$H$113*$J$113</f>
        <v>8564</v>
      </c>
      <c r="AZ113" s="91" t="n">
        <f aca="false">('Balance Sheet'!AZ42+'Balance Sheet'!AZ40)*$H$113*$J$113</f>
        <v>8564</v>
      </c>
      <c r="BA113" s="91" t="n">
        <f aca="false">('Balance Sheet'!BA42+'Balance Sheet'!BA40)*$H$113*$J$113</f>
        <v>7585</v>
      </c>
      <c r="BB113" s="91" t="n">
        <f aca="false">('Balance Sheet'!BB42+'Balance Sheet'!BB40)*$H$113*$J$113</f>
        <v>0</v>
      </c>
      <c r="BC113" s="91" t="n">
        <f aca="false">('Balance Sheet'!BC42+'Balance Sheet'!BC40)*$H$113*$J$113</f>
        <v>0</v>
      </c>
      <c r="BD113" s="91" t="n">
        <f aca="false">('Balance Sheet'!BD42+'Balance Sheet'!BD40)*$H$113*$J$113</f>
        <v>0</v>
      </c>
      <c r="BE113" s="91" t="n">
        <f aca="false">('Balance Sheet'!BE42+'Balance Sheet'!BE40)*$H$113*$J$113</f>
        <v>0</v>
      </c>
      <c r="BF113" s="91" t="n">
        <f aca="false">('Balance Sheet'!BF42+'Balance Sheet'!BF40)*$H$113*$J$113</f>
        <v>0</v>
      </c>
      <c r="BG113" s="91" t="n">
        <f aca="false">('Balance Sheet'!BG42+'Balance Sheet'!BG40)*$H$113*$J$113</f>
        <v>0</v>
      </c>
      <c r="BH113" s="91" t="n">
        <f aca="false">('Balance Sheet'!BH42+'Balance Sheet'!BH40)*$H$113*$J$113</f>
        <v>0</v>
      </c>
      <c r="BI113" s="91" t="n">
        <f aca="false">('Balance Sheet'!BI42+'Balance Sheet'!BI40)*$H$113*$J$113</f>
        <v>0</v>
      </c>
      <c r="BJ113" s="91" t="n">
        <f aca="false">('Balance Sheet'!BJ42+'Balance Sheet'!BJ40)*$H$113*$J$113</f>
        <v>0</v>
      </c>
      <c r="BK113" s="91" t="n">
        <f aca="false">('Balance Sheet'!BK42+'Balance Sheet'!BK40)*$H$113*$J$113</f>
        <v>0</v>
      </c>
      <c r="BL113" s="91" t="n">
        <f aca="false">('Balance Sheet'!BL42+'Balance Sheet'!BL40)*$H$113*$J$113</f>
        <v>0</v>
      </c>
      <c r="BM113" s="91" t="n">
        <f aca="false">('Balance Sheet'!BM42+'Balance Sheet'!BM40)*$H$113*$J$113</f>
        <v>0</v>
      </c>
      <c r="BN113" s="91" t="n">
        <f aca="false">('Balance Sheet'!BN42+'Balance Sheet'!BN40)*$H$113*$J$113</f>
        <v>0</v>
      </c>
      <c r="BO113" s="91" t="n">
        <f aca="false">('Balance Sheet'!BO42+'Balance Sheet'!BO40)*$H$113*$J$113</f>
        <v>0</v>
      </c>
      <c r="BP113" s="91" t="n">
        <f aca="false">('Balance Sheet'!BP42+'Balance Sheet'!BP40)*$H$113*$J$113</f>
        <v>0</v>
      </c>
      <c r="BQ113" s="91" t="n">
        <f aca="false">('Balance Sheet'!BQ42+'Balance Sheet'!BQ40)*$H$113*$J$113</f>
        <v>0</v>
      </c>
      <c r="BR113" s="91" t="n">
        <f aca="false">('Balance Sheet'!BR42+'Balance Sheet'!BR40)*$H$113*$J$113</f>
        <v>0</v>
      </c>
      <c r="BS113" s="59" t="n">
        <f aca="false">('Balance Sheet'!BS42+'Balance Sheet'!BS40)*$H$113*$J$113</f>
        <v>0</v>
      </c>
      <c r="BT113" s="59" t="n">
        <f aca="false">('Balance Sheet'!BT42+'Balance Sheet'!BT40)*$H$113*$J$113</f>
        <v>0</v>
      </c>
      <c r="BU113" s="59" t="n">
        <f aca="false">('Balance Sheet'!BU42+'Balance Sheet'!BU40)*$H$113*$J$113</f>
        <v>0</v>
      </c>
      <c r="BV113" s="59" t="n">
        <f aca="false">('Balance Sheet'!BV42+'Balance Sheet'!BV40)*$H$113*$J$113</f>
        <v>0</v>
      </c>
      <c r="BW113" s="91" t="n">
        <f aca="false">('Balance Sheet'!BW42+'Balance Sheet'!BW40)*$H$113*$J$113</f>
        <v>0</v>
      </c>
      <c r="BX113" s="91" t="n">
        <f aca="false">('Balance Sheet'!BX42+'Balance Sheet'!BX40)*$H$113*$J$113</f>
        <v>0</v>
      </c>
      <c r="BY113" s="91" t="n">
        <f aca="false">('Balance Sheet'!BY42+'Balance Sheet'!BY40)*$H$113*$J$113</f>
        <v>0</v>
      </c>
      <c r="BZ113" s="91" t="n">
        <f aca="false">('Balance Sheet'!BZ42+'Balance Sheet'!BZ40)*$H$113*$J$113</f>
        <v>0</v>
      </c>
      <c r="CA113" s="91" t="n">
        <f aca="false">('Balance Sheet'!CA42+'Balance Sheet'!CA40)*$H$113*$J$113</f>
        <v>0</v>
      </c>
      <c r="CB113" s="91" t="n">
        <f aca="false">('Balance Sheet'!CB42+'Balance Sheet'!CB40)*$H$113*$J$113</f>
        <v>0</v>
      </c>
      <c r="CC113" s="91" t="n">
        <f aca="false">('Balance Sheet'!CC42+'Balance Sheet'!CC40)*$H$113*$J$113</f>
        <v>0</v>
      </c>
      <c r="CD113" s="91" t="n">
        <f aca="false">('Balance Sheet'!CD42+'Balance Sheet'!CD40)*$H$113*$J$113</f>
        <v>0</v>
      </c>
      <c r="CE113" s="92"/>
      <c r="CF113" s="92"/>
    </row>
    <row r="114" customFormat="false" ht="15" hidden="false" customHeight="true" outlineLevel="1" collapsed="false">
      <c r="B114" s="24"/>
      <c r="C114" s="24"/>
      <c r="D114" s="24" t="n">
        <v>13</v>
      </c>
      <c r="E114" s="24" t="n">
        <v>1</v>
      </c>
      <c r="F114" s="24"/>
      <c r="G114" s="24"/>
      <c r="H114" s="24"/>
      <c r="I114" s="24"/>
      <c r="J114" s="24" t="n">
        <v>1</v>
      </c>
      <c r="K114" s="24"/>
      <c r="L114" s="24" t="n">
        <v>220</v>
      </c>
      <c r="M114" s="24"/>
      <c r="N114" s="24" t="s">
        <v>2669</v>
      </c>
      <c r="O114" s="24" t="s">
        <v>2670</v>
      </c>
      <c r="P114" s="24"/>
      <c r="Q114" s="24"/>
      <c r="R114" s="24" t="n">
        <v>1</v>
      </c>
      <c r="S114" s="24"/>
      <c r="T114" s="24"/>
      <c r="U114" s="24"/>
      <c r="V114" s="24" t="s">
        <v>160</v>
      </c>
      <c r="W114" s="24" t="s">
        <v>161</v>
      </c>
      <c r="X114" s="24" t="s">
        <v>162</v>
      </c>
      <c r="Y114" s="24" t="s">
        <v>2370</v>
      </c>
      <c r="Z114" s="24" t="s">
        <v>163</v>
      </c>
      <c r="AA114" s="24" t="s">
        <v>2671</v>
      </c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91"/>
      <c r="AP114" s="91"/>
      <c r="AQ114" s="91"/>
      <c r="AR114" s="91"/>
      <c r="AS114" s="91"/>
      <c r="AT114" s="91"/>
      <c r="AU114" s="91"/>
      <c r="AV114" s="91"/>
      <c r="AW114" s="91"/>
      <c r="AX114" s="91"/>
      <c r="AY114" s="91"/>
      <c r="AZ114" s="91"/>
      <c r="BA114" s="91"/>
      <c r="BB114" s="91"/>
      <c r="BC114" s="59"/>
      <c r="BD114" s="59"/>
      <c r="BE114" s="59"/>
      <c r="BF114" s="59"/>
      <c r="BG114" s="59"/>
      <c r="BH114" s="59"/>
      <c r="BI114" s="59"/>
      <c r="BJ114" s="59"/>
      <c r="BK114" s="59"/>
      <c r="BL114" s="59"/>
      <c r="BM114" s="59"/>
      <c r="BN114" s="59"/>
      <c r="BO114" s="59"/>
      <c r="BP114" s="59"/>
      <c r="BQ114" s="59"/>
      <c r="BR114" s="59"/>
      <c r="BS114" s="59"/>
      <c r="BT114" s="59"/>
      <c r="BU114" s="59"/>
      <c r="BV114" s="59"/>
      <c r="BW114" s="91"/>
      <c r="BX114" s="91"/>
      <c r="BY114" s="58"/>
      <c r="BZ114" s="58"/>
      <c r="CA114" s="58"/>
      <c r="CB114" s="92"/>
      <c r="CC114" s="92"/>
      <c r="CD114" s="92"/>
      <c r="CE114" s="92"/>
      <c r="CF114" s="92"/>
    </row>
    <row r="115" customFormat="false" ht="15" hidden="false" customHeight="true" outlineLevel="0" collapsed="false">
      <c r="B115" s="24"/>
      <c r="C115" s="24"/>
      <c r="D115" s="24" t="n">
        <v>11</v>
      </c>
      <c r="E115" s="24" t="n">
        <v>1</v>
      </c>
      <c r="F115" s="24"/>
      <c r="G115" s="24"/>
      <c r="H115" s="24"/>
      <c r="I115" s="24"/>
      <c r="J115" s="24" t="n">
        <v>1</v>
      </c>
      <c r="K115" s="24"/>
      <c r="L115" s="24" t="n">
        <v>13</v>
      </c>
      <c r="M115" s="24"/>
      <c r="N115" s="24" t="s">
        <v>2672</v>
      </c>
      <c r="O115" s="24" t="s">
        <v>2673</v>
      </c>
      <c r="P115" s="24"/>
      <c r="Q115" s="24"/>
      <c r="R115" s="24" t="n">
        <v>1</v>
      </c>
      <c r="S115" s="24"/>
      <c r="T115" s="24"/>
      <c r="U115" s="24"/>
      <c r="V115" s="24" t="s">
        <v>160</v>
      </c>
      <c r="W115" s="24" t="s">
        <v>161</v>
      </c>
      <c r="X115" s="24" t="s">
        <v>162</v>
      </c>
      <c r="Y115" s="24" t="s">
        <v>2370</v>
      </c>
      <c r="Z115" s="24" t="s">
        <v>163</v>
      </c>
      <c r="AA115" s="24" t="s">
        <v>2674</v>
      </c>
      <c r="AB115" s="91" t="n">
        <f aca="false">AB100+AB101+AB102+AB103+AB104+AB105+AB106+AB107+AB108+AB109+AB112+AB113+AB114</f>
        <v>3359.954</v>
      </c>
      <c r="AC115" s="91" t="n">
        <f aca="false">AC100+AC101+AC102+AC103+AC104+AC105+AC106+AC107+AC108+AC109+AC112+AC113+AC114</f>
        <v>3502.738</v>
      </c>
      <c r="AD115" s="91" t="n">
        <f aca="false">AD100+AD101+AD102+AD103+AD104+AD105+AD106+AD107+AD108+AD109+AD112+AD113+AD114</f>
        <v>3308.352</v>
      </c>
      <c r="AE115" s="91" t="n">
        <f aca="false">AE100+AE101+AE102+AE103+AE104+AE105+AE106+AE107+AE108+AE109+AE112+AE113+AE114</f>
        <v>4390.103</v>
      </c>
      <c r="AF115" s="91" t="n">
        <f aca="false">AF100+AF101+AF102+AF103+AF104+AF105+AF106+AF107+AF108+AF109+AF112+AF113+AF114</f>
        <v>4390.103</v>
      </c>
      <c r="AG115" s="91" t="n">
        <f aca="false">AG100+AG101+AG102+AG103+AG104+AG105+AG106+AG107+AG108+AG109+AG112+AG113+AG114</f>
        <v>3960.876</v>
      </c>
      <c r="AH115" s="91" t="n">
        <f aca="false">AH100+AH101+AH102+AH103+AH104+AH105+AH106+AH107+AH108+AH109+AH112+AH113+AH114</f>
        <v>4112.994</v>
      </c>
      <c r="AI115" s="91" t="n">
        <f aca="false">AI100+AI101+AI102+AI103+AI104+AI105+AI106+AI107+AI108+AI109+AI112+AI113+AI114</f>
        <v>3976.978</v>
      </c>
      <c r="AJ115" s="91" t="n">
        <f aca="false">AJ100+AJ101+AJ102+AJ103+AJ104+AJ105+AJ106+AJ107+AJ108+AJ109+AJ112+AJ113+AJ114</f>
        <v>5617.005</v>
      </c>
      <c r="AK115" s="91" t="n">
        <f aca="false">AK100+AK101+AK102+AK103+AK104+AK105+AK106+AK107+AK108+AK109+AK112+AK113+AK114</f>
        <v>5617.005</v>
      </c>
      <c r="AL115" s="91" t="n">
        <f aca="false">AL100+AL101+AL102+AL103+AL104+AL105+AL106+AL107+AL108+AL109+AL112+AL113+AL114</f>
        <v>5085.103</v>
      </c>
      <c r="AM115" s="91" t="n">
        <f aca="false">AM100+AM101+AM102+AM103+AM104+AM105+AM106+AM107+AM108+AM109+AM112+AM113+AM114</f>
        <v>5376.096</v>
      </c>
      <c r="AN115" s="91" t="n">
        <f aca="false">AN100+AN101+AN102+AN103+AN104+AN105+AN106+AN107+AN108+AN109+AN112+AN113+AN114</f>
        <v>4975.534</v>
      </c>
      <c r="AO115" s="91" t="n">
        <f aca="false">AO100+AO101+AO102+AO103+AO104+AO105+AO106+AO107+AO108+AO109+AO112+AO113+AO114</f>
        <v>7295.466</v>
      </c>
      <c r="AP115" s="91" t="n">
        <f aca="false">AP100+AP101+AP102+AP103+AP104+AP105+AP106+AP107+AP108+AP109+AP112+AP113+AP114</f>
        <v>7295.466</v>
      </c>
      <c r="AQ115" s="91" t="n">
        <f aca="false">AQ100+AQ101+AQ102+AQ103+AQ104+AQ105+AQ106+AQ107+AQ108+AQ109+AQ112+AQ113+AQ114</f>
        <v>7625.863</v>
      </c>
      <c r="AR115" s="91" t="n">
        <f aca="false">AR100+AR101+AR102+AR103+AR104+AR105+AR106+AR107+AR108+AR109+AR112+AR113+AR114</f>
        <v>7526.185</v>
      </c>
      <c r="AS115" s="91" t="n">
        <f aca="false">AS100+AS101+AS102+AS103+AS104+AS105+AS106+AS107+AS108+AS109+AS112+AS113+AS114</f>
        <v>7216.444</v>
      </c>
      <c r="AT115" s="91" t="n">
        <f aca="false">AT100+AT101+AT102+AT103+AT104+AT105+AT106+AT107+AT108+AT109+AT112+AT113+AT114</f>
        <v>10067</v>
      </c>
      <c r="AU115" s="91" t="n">
        <f aca="false">AU100+AU101+AU102+AU103+AU104+AU105+AU106+AU107+AU108+AU109+AU112+AU113+AU114</f>
        <v>10067</v>
      </c>
      <c r="AV115" s="91" t="n">
        <f aca="false">AV100+AV101+AV102+AV103+AV104+AV105+AV106+AV107+AV108+AV109+AV112+AV113+AV114</f>
        <v>7895</v>
      </c>
      <c r="AW115" s="91" t="n">
        <f aca="false">AW100+AW101+AW102+AW103+AW104+AW105+AW106+AW107+AW108+AW109+AW112+AW113+AW114</f>
        <v>8469</v>
      </c>
      <c r="AX115" s="91" t="n">
        <f aca="false">AX100+AX101+AX102+AX103+AX104+AX105+AX106+AX107+AX108+AX109+AX112+AX113+AX114</f>
        <v>8022</v>
      </c>
      <c r="AY115" s="91" t="n">
        <f aca="false">AY100+AY101+AY102+AY103+AY104+AY105+AY106+AY107+AY108+AY109+AY112+AY113+AY114</f>
        <v>11255</v>
      </c>
      <c r="AZ115" s="91" t="n">
        <f aca="false">AZ100+AZ101+AZ102+AZ103+AZ104+AZ105+AZ106+AZ107+AZ108+AZ109+AZ112+AZ113+AZ114</f>
        <v>11255</v>
      </c>
      <c r="BA115" s="91" t="n">
        <f aca="false">BA100+BA101+BA102+BA103+BA104+BA105+BA106+BA107+BA108+BA109+BA112+BA113+BA114</f>
        <v>10488</v>
      </c>
      <c r="BB115" s="91" t="n">
        <f aca="false">BB100+BB101+BB102+BB103+BB104+BB105+BB106+BB107+BB108+BB109+BB112+BB113+BB114</f>
        <v>0</v>
      </c>
      <c r="BC115" s="91" t="n">
        <f aca="false">BC100+BC101+BC102+BC103+BC104+BC105+BC106+BC107+BC108+BC109+BC112+BC113+BC114</f>
        <v>0</v>
      </c>
      <c r="BD115" s="91" t="n">
        <f aca="false">BD100+BD101+BD102+BD103+BD104+BD105+BD106+BD107+BD108+BD109+BD112+BD113+BD114</f>
        <v>0</v>
      </c>
      <c r="BE115" s="91" t="n">
        <f aca="false">BE100+BE101+BE102+BE103+BE104+BE105+BE106+BE107+BE108+BE109+BE112+BE113+BE114</f>
        <v>0</v>
      </c>
      <c r="BF115" s="59" t="n">
        <f aca="false">BF100+BF101+BF102+BF103+BF104+BF105+BF106+BF107+BF108+BF109+BF112+BF113+BF114</f>
        <v>0</v>
      </c>
      <c r="BG115" s="59" t="n">
        <f aca="false">BG100+BG101+BG102+BG103+BG104+BG105+BG106+BG107+BG108+BG109+BG112+BG113+BG114</f>
        <v>0</v>
      </c>
      <c r="BH115" s="59" t="n">
        <f aca="false">BH100+BH101+BH102+BH103+BH104+BH105+BH106+BH107+BH108+BH109+BH112+BH113+BH114</f>
        <v>0</v>
      </c>
      <c r="BI115" s="59" t="n">
        <f aca="false">BI100+BI101+BI102+BI103+BI104+BI105+BI106+BI107+BI108+BI109+BI112+BI113+BI114</f>
        <v>0</v>
      </c>
      <c r="BJ115" s="59" t="n">
        <f aca="false">BJ100+BJ101+BJ102+BJ103+BJ104+BJ105+BJ106+BJ107+BJ108+BJ109+BJ112+BJ113+BJ114</f>
        <v>0</v>
      </c>
      <c r="BK115" s="59" t="n">
        <f aca="false">BK100+BK101+BK102+BK103+BK104+BK105+BK106+BK107+BK108+BK109+BK112+BK113+BK114</f>
        <v>0</v>
      </c>
      <c r="BL115" s="59" t="n">
        <f aca="false">BL100+BL101+BL102+BL103+BL104+BL105+BL106+BL107+BL108+BL109+BL112+BL113+BL114</f>
        <v>0</v>
      </c>
      <c r="BM115" s="59" t="n">
        <f aca="false">BM100+BM101+BM102+BM103+BM104+BM105+BM106+BM107+BM108+BM109+BM112+BM113+BM114</f>
        <v>0</v>
      </c>
      <c r="BN115" s="59" t="n">
        <f aca="false">BN100+BN101+BN102+BN103+BN104+BN105+BN106+BN107+BN108+BN109+BN112+BN113+BN114</f>
        <v>0</v>
      </c>
      <c r="BO115" s="59" t="n">
        <f aca="false">BO100+BO101+BO102+BO103+BO104+BO105+BO106+BO107+BO108+BO109+BO112+BO113+BO114</f>
        <v>0</v>
      </c>
      <c r="BP115" s="59" t="n">
        <f aca="false">BP100+BP101+BP102+BP103+BP104+BP105+BP106+BP107+BP108+BP109+BP112+BP113+BP114</f>
        <v>0</v>
      </c>
      <c r="BQ115" s="59" t="n">
        <f aca="false">BQ100+BQ101+BQ102+BQ103+BQ104+BQ105+BQ106+BQ107+BQ108+BQ109+BQ112+BQ113+BQ114</f>
        <v>0</v>
      </c>
      <c r="BR115" s="59" t="n">
        <f aca="false">BR100+BR101+BR102+BR103+BR104+BR105+BR106+BR107+BR108+BR109+BR112+BR113+BR114</f>
        <v>0</v>
      </c>
      <c r="BS115" s="59" t="n">
        <f aca="false">BS100+BS101+BS102+BS103+BS104+BS105+BS106+BS107+BS108+BS109+BS112+BS113+BS114</f>
        <v>0</v>
      </c>
      <c r="BT115" s="59" t="n">
        <f aca="false">BT100+BT101+BT102+BT103+BT104+BT105+BT106+BT107+BT108+BT109+BT112+BT113+BT114</f>
        <v>0</v>
      </c>
      <c r="BU115" s="59" t="n">
        <f aca="false">BU100+BU101+BU102+BU103+BU104+BU105+BU106+BU107+BU108+BU109+BU112+BU113+BU114</f>
        <v>0</v>
      </c>
      <c r="BV115" s="59" t="n">
        <f aca="false">BV100+BV101+BV102+BV103+BV104+BV105+BV106+BV107+BV108+BV109+BV112+BV113+BV114</f>
        <v>0</v>
      </c>
      <c r="BW115" s="91" t="n">
        <f aca="false">BW100+BW101+BW102+BW103+BW104+BW105+BW106+BW107+BW108+BW109+BW112+BW113+BW114</f>
        <v>0</v>
      </c>
      <c r="BX115" s="91" t="n">
        <f aca="false">BX100+BX101+BX102+BX103+BX104+BX105+BX106+BX107+BX108+BX109+BX112+BX113+BX114</f>
        <v>0</v>
      </c>
      <c r="BY115" s="58"/>
      <c r="BZ115" s="58"/>
      <c r="CA115" s="58"/>
      <c r="CB115" s="92"/>
      <c r="CC115" s="92"/>
      <c r="CD115" s="92"/>
      <c r="CE115" s="92"/>
      <c r="CF115" s="92"/>
    </row>
    <row r="116" customFormat="false" ht="15" hidden="false" customHeight="true" outlineLevel="0" collapsed="false">
      <c r="B116" s="38"/>
      <c r="C116" s="38"/>
      <c r="D116" s="38"/>
      <c r="E116" s="38" t="n">
        <v>1</v>
      </c>
      <c r="F116" s="38"/>
      <c r="G116" s="38"/>
      <c r="H116" s="38"/>
      <c r="I116" s="38"/>
      <c r="J116" s="38"/>
      <c r="K116" s="38"/>
      <c r="L116" s="38" t="n">
        <v>8</v>
      </c>
      <c r="M116" s="38"/>
      <c r="N116" s="38" t="s">
        <v>2675</v>
      </c>
      <c r="O116" s="38" t="s">
        <v>2676</v>
      </c>
      <c r="P116" s="38"/>
      <c r="Q116" s="38"/>
      <c r="R116" s="38" t="n">
        <v>1</v>
      </c>
      <c r="S116" s="38"/>
      <c r="T116" s="38"/>
      <c r="U116" s="38"/>
      <c r="V116" s="38" t="s">
        <v>153</v>
      </c>
      <c r="W116" s="38"/>
      <c r="X116" s="38"/>
      <c r="Y116" s="38" t="s">
        <v>2370</v>
      </c>
      <c r="Z116" s="38"/>
      <c r="AA116" s="38" t="s">
        <v>2677</v>
      </c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2"/>
      <c r="BV116" s="52"/>
      <c r="BW116" s="11"/>
      <c r="BX116" s="11"/>
      <c r="BY116" s="10"/>
      <c r="BZ116" s="10"/>
      <c r="CA116" s="10"/>
      <c r="CB116" s="10"/>
      <c r="CC116" s="10"/>
      <c r="CD116" s="10"/>
      <c r="CE116" s="10"/>
      <c r="CF116" s="10"/>
    </row>
    <row r="117" customFormat="false" ht="15" hidden="false" customHeight="true" outlineLevel="1" collapsed="false">
      <c r="B117" s="24"/>
      <c r="C117" s="24"/>
      <c r="D117" s="24" t="n">
        <v>11</v>
      </c>
      <c r="E117" s="24" t="n">
        <v>1</v>
      </c>
      <c r="F117" s="24"/>
      <c r="G117" s="24"/>
      <c r="H117" s="24" t="n">
        <v>1</v>
      </c>
      <c r="I117" s="24"/>
      <c r="J117" s="24" t="n">
        <v>1</v>
      </c>
      <c r="K117" s="24"/>
      <c r="L117" s="24" t="n">
        <v>53</v>
      </c>
      <c r="M117" s="24"/>
      <c r="N117" s="24" t="s">
        <v>2678</v>
      </c>
      <c r="O117" s="24" t="s">
        <v>2679</v>
      </c>
      <c r="P117" s="24"/>
      <c r="Q117" s="24"/>
      <c r="R117" s="24" t="n">
        <v>1</v>
      </c>
      <c r="S117" s="24"/>
      <c r="T117" s="24"/>
      <c r="U117" s="24"/>
      <c r="V117" s="24" t="s">
        <v>160</v>
      </c>
      <c r="W117" s="24" t="s">
        <v>161</v>
      </c>
      <c r="X117" s="24" t="s">
        <v>162</v>
      </c>
      <c r="Y117" s="24" t="s">
        <v>2370</v>
      </c>
      <c r="Z117" s="24" t="s">
        <v>163</v>
      </c>
      <c r="AA117" s="24" t="s">
        <v>2680</v>
      </c>
      <c r="AB117" s="91" t="n">
        <f aca="false">('Balance Sheet'!AB47+'Balance Sheet'!AB57+'Balance Sheet'!AB54+'Balance Sheet'!AB53+'Balance Sheet'!AB50)*$H$117*$J$117</f>
        <v>1300.315</v>
      </c>
      <c r="AC117" s="91" t="n">
        <f aca="false">('Balance Sheet'!AC47+'Balance Sheet'!AC57+'Balance Sheet'!AC54+'Balance Sheet'!AC53+'Balance Sheet'!AC50)*$H$117*$J$117</f>
        <v>1298.737</v>
      </c>
      <c r="AD117" s="91" t="n">
        <f aca="false">('Balance Sheet'!AD47+'Balance Sheet'!AD57+'Balance Sheet'!AD54+'Balance Sheet'!AD53+'Balance Sheet'!AD50)*$H$117*$J$117</f>
        <v>1064.683</v>
      </c>
      <c r="AE117" s="91" t="n">
        <f aca="false">('Balance Sheet'!AE47+'Balance Sheet'!AE57+'Balance Sheet'!AE54+'Balance Sheet'!AE53+'Balance Sheet'!AE50)*$H$117*$J$117</f>
        <v>1070.692</v>
      </c>
      <c r="AF117" s="91" t="n">
        <f aca="false">('Balance Sheet'!AF47+'Balance Sheet'!AF57+'Balance Sheet'!AF54+'Balance Sheet'!AF53+'Balance Sheet'!AF50)*$H$117*$J$117</f>
        <v>1070.692</v>
      </c>
      <c r="AG117" s="91" t="n">
        <f aca="false">('Balance Sheet'!AG47+'Balance Sheet'!AG57+'Balance Sheet'!AG54+'Balance Sheet'!AG53+'Balance Sheet'!AG50)*$H$117*$J$117</f>
        <v>1275.503</v>
      </c>
      <c r="AH117" s="91" t="n">
        <f aca="false">('Balance Sheet'!AH47+'Balance Sheet'!AH57+'Balance Sheet'!AH54+'Balance Sheet'!AH53+'Balance Sheet'!AH50)*$H$117*$J$117</f>
        <v>1281.612</v>
      </c>
      <c r="AI117" s="91" t="n">
        <f aca="false">('Balance Sheet'!AI47+'Balance Sheet'!AI57+'Balance Sheet'!AI54+'Balance Sheet'!AI53+'Balance Sheet'!AI50)*$H$117*$J$117</f>
        <v>1287.761</v>
      </c>
      <c r="AJ117" s="91" t="n">
        <f aca="false">('Balance Sheet'!AJ47+'Balance Sheet'!AJ57+'Balance Sheet'!AJ54+'Balance Sheet'!AJ53+'Balance Sheet'!AJ50)*$H$117*$J$117</f>
        <v>1286.095</v>
      </c>
      <c r="AK117" s="91" t="n">
        <f aca="false">('Balance Sheet'!AK47+'Balance Sheet'!AK57+'Balance Sheet'!AK54+'Balance Sheet'!AK53+'Balance Sheet'!AK50)*$H$117*$J$117</f>
        <v>1286.095</v>
      </c>
      <c r="AL117" s="91" t="n">
        <f aca="false">('Balance Sheet'!AL47+'Balance Sheet'!AL57+'Balance Sheet'!AL54+'Balance Sheet'!AL53+'Balance Sheet'!AL50)*$H$117*$J$117</f>
        <v>1293.17</v>
      </c>
      <c r="AM117" s="91" t="n">
        <f aca="false">('Balance Sheet'!AM47+'Balance Sheet'!AM57+'Balance Sheet'!AM54+'Balance Sheet'!AM53+'Balance Sheet'!AM50)*$H$117*$J$117</f>
        <v>1796.929</v>
      </c>
      <c r="AN117" s="91" t="n">
        <f aca="false">('Balance Sheet'!AN47+'Balance Sheet'!AN57+'Balance Sheet'!AN54+'Balance Sheet'!AN53+'Balance Sheet'!AN50)*$H$117*$J$117</f>
        <v>1804.371</v>
      </c>
      <c r="AO117" s="91" t="n">
        <f aca="false">('Balance Sheet'!AO47+'Balance Sheet'!AO57+'Balance Sheet'!AO54+'Balance Sheet'!AO53+'Balance Sheet'!AO50)*$H$117*$J$117</f>
        <v>2008.391</v>
      </c>
      <c r="AP117" s="91" t="n">
        <f aca="false">('Balance Sheet'!AP47+'Balance Sheet'!AP57+'Balance Sheet'!AP54+'Balance Sheet'!AP53+'Balance Sheet'!AP50)*$H$117*$J$117</f>
        <v>2008.391</v>
      </c>
      <c r="AQ117" s="91" t="n">
        <f aca="false">('Balance Sheet'!AQ47+'Balance Sheet'!AQ57+'Balance Sheet'!AQ54+'Balance Sheet'!AQ53+'Balance Sheet'!AQ50)*$H$117*$J$117</f>
        <v>695.845</v>
      </c>
      <c r="AR117" s="91" t="n">
        <f aca="false">('Balance Sheet'!AR47+'Balance Sheet'!AR57+'Balance Sheet'!AR54+'Balance Sheet'!AR53+'Balance Sheet'!AR50)*$H$117*$J$117</f>
        <v>696.199</v>
      </c>
      <c r="AS117" s="91" t="n">
        <f aca="false">('Balance Sheet'!AS47+'Balance Sheet'!AS57+'Balance Sheet'!AS54+'Balance Sheet'!AS53+'Balance Sheet'!AS50)*$H$117*$J$117</f>
        <v>696.555</v>
      </c>
      <c r="AT117" s="91" t="n">
        <f aca="false">('Balance Sheet'!AT47+'Balance Sheet'!AT57+'Balance Sheet'!AT54+'Balance Sheet'!AT53+'Balance Sheet'!AT50)*$H$117*$J$117</f>
        <v>695</v>
      </c>
      <c r="AU117" s="91" t="n">
        <f aca="false">('Balance Sheet'!AU47+'Balance Sheet'!AU57+'Balance Sheet'!AU54+'Balance Sheet'!AU53+'Balance Sheet'!AU50)*$H$117*$J$117</f>
        <v>695</v>
      </c>
      <c r="AV117" s="91" t="n">
        <f aca="false">('Balance Sheet'!AV47+'Balance Sheet'!AV57+'Balance Sheet'!AV54+'Balance Sheet'!AV53+'Balance Sheet'!AV50)*$H$117*$J$117</f>
        <v>3172</v>
      </c>
      <c r="AW117" s="91" t="n">
        <f aca="false">('Balance Sheet'!AW47+'Balance Sheet'!AW57+'Balance Sheet'!AW54+'Balance Sheet'!AW53+'Balance Sheet'!AW50)*$H$117*$J$117</f>
        <v>3173</v>
      </c>
      <c r="AX117" s="91" t="n">
        <f aca="false">('Balance Sheet'!AX47+'Balance Sheet'!AX57+'Balance Sheet'!AX54+'Balance Sheet'!AX53+'Balance Sheet'!AX50)*$H$117*$J$117</f>
        <v>3173</v>
      </c>
      <c r="AY117" s="91" t="n">
        <f aca="false">('Balance Sheet'!AY47+'Balance Sheet'!AY57+'Balance Sheet'!AY54+'Balance Sheet'!AY53+'Balance Sheet'!AY50)*$H$117*$J$117</f>
        <v>3173</v>
      </c>
      <c r="AZ117" s="91" t="n">
        <f aca="false">('Balance Sheet'!AZ47+'Balance Sheet'!AZ57+'Balance Sheet'!AZ54+'Balance Sheet'!AZ53+'Balance Sheet'!AZ50)*$H$117*$J$117</f>
        <v>3173</v>
      </c>
      <c r="BA117" s="91" t="n">
        <f aca="false">('Balance Sheet'!BA47+'Balance Sheet'!BA57+'Balance Sheet'!BA54+'Balance Sheet'!BA53+'Balance Sheet'!BA50)*$H$117*$J$117</f>
        <v>3173</v>
      </c>
      <c r="BB117" s="91" t="n">
        <f aca="false">('Balance Sheet'!BB47+'Balance Sheet'!BB57+'Balance Sheet'!BB54+'Balance Sheet'!BB53+'Balance Sheet'!BB50)*$H$117*$J$117</f>
        <v>0</v>
      </c>
      <c r="BC117" s="91" t="n">
        <f aca="false">('Balance Sheet'!BC47+'Balance Sheet'!BC57+'Balance Sheet'!BC54+'Balance Sheet'!BC53+'Balance Sheet'!BC50)*$H$117*$J$117</f>
        <v>0</v>
      </c>
      <c r="BD117" s="91" t="n">
        <f aca="false">('Balance Sheet'!BD47+'Balance Sheet'!BD57+'Balance Sheet'!BD54+'Balance Sheet'!BD53+'Balance Sheet'!BD50)*$H$117*$J$117</f>
        <v>0</v>
      </c>
      <c r="BE117" s="91" t="n">
        <f aca="false">('Balance Sheet'!BE47+'Balance Sheet'!BE57+'Balance Sheet'!BE54+'Balance Sheet'!BE53+'Balance Sheet'!BE50)*$H$117*$J$117</f>
        <v>0</v>
      </c>
      <c r="BF117" s="91" t="n">
        <f aca="false">('Balance Sheet'!BF47+'Balance Sheet'!BF57+'Balance Sheet'!BF54+'Balance Sheet'!BF53+'Balance Sheet'!BF50)*$H$117*$J$117</f>
        <v>0</v>
      </c>
      <c r="BG117" s="91" t="n">
        <f aca="false">('Balance Sheet'!BG47+'Balance Sheet'!BG57+'Balance Sheet'!BG54+'Balance Sheet'!BG53+'Balance Sheet'!BG50)*$H$117*$J$117</f>
        <v>0</v>
      </c>
      <c r="BH117" s="91" t="n">
        <f aca="false">('Balance Sheet'!BH47+'Balance Sheet'!BH57+'Balance Sheet'!BH54+'Balance Sheet'!BH53+'Balance Sheet'!BH50)*$H$117*$J$117</f>
        <v>0</v>
      </c>
      <c r="BI117" s="91" t="n">
        <f aca="false">('Balance Sheet'!BI47+'Balance Sheet'!BI57+'Balance Sheet'!BI54+'Balance Sheet'!BI53+'Balance Sheet'!BI50)*$H$117*$J$117</f>
        <v>0</v>
      </c>
      <c r="BJ117" s="91" t="n">
        <f aca="false">('Balance Sheet'!BJ47+'Balance Sheet'!BJ57+'Balance Sheet'!BJ54+'Balance Sheet'!BJ53+'Balance Sheet'!BJ50)*$H$117*$J$117</f>
        <v>0</v>
      </c>
      <c r="BK117" s="91" t="n">
        <f aca="false">('Balance Sheet'!BK47+'Balance Sheet'!BK57+'Balance Sheet'!BK54+'Balance Sheet'!BK53+'Balance Sheet'!BK50)*$H$117*$J$117</f>
        <v>0</v>
      </c>
      <c r="BL117" s="91" t="n">
        <f aca="false">('Balance Sheet'!BL47+'Balance Sheet'!BL57+'Balance Sheet'!BL54+'Balance Sheet'!BL53+'Balance Sheet'!BL50)*$H$117*$J$117</f>
        <v>0</v>
      </c>
      <c r="BM117" s="91" t="n">
        <f aca="false">('Balance Sheet'!BM47+'Balance Sheet'!BM57+'Balance Sheet'!BM54+'Balance Sheet'!BM53+'Balance Sheet'!BM50)*$H$117*$J$117</f>
        <v>0</v>
      </c>
      <c r="BN117" s="91" t="n">
        <f aca="false">('Balance Sheet'!BN47+'Balance Sheet'!BN57+'Balance Sheet'!BN54+'Balance Sheet'!BN53+'Balance Sheet'!BN50)*$H$117*$J$117</f>
        <v>0</v>
      </c>
      <c r="BO117" s="91" t="n">
        <f aca="false">('Balance Sheet'!BO47+'Balance Sheet'!BO57+'Balance Sheet'!BO54+'Balance Sheet'!BO53+'Balance Sheet'!BO50)*$H$117*$J$117</f>
        <v>0</v>
      </c>
      <c r="BP117" s="91" t="n">
        <f aca="false">('Balance Sheet'!BP47+'Balance Sheet'!BP57+'Balance Sheet'!BP54+'Balance Sheet'!BP53+'Balance Sheet'!BP50)*$H$117*$J$117</f>
        <v>0</v>
      </c>
      <c r="BQ117" s="91" t="n">
        <f aca="false">('Balance Sheet'!BQ47+'Balance Sheet'!BQ57+'Balance Sheet'!BQ54+'Balance Sheet'!BQ53+'Balance Sheet'!BQ50)*$H$117*$J$117</f>
        <v>0</v>
      </c>
      <c r="BR117" s="91" t="n">
        <f aca="false">('Balance Sheet'!BR47+'Balance Sheet'!BR57+'Balance Sheet'!BR54+'Balance Sheet'!BR53+'Balance Sheet'!BR50)*$H$117*$J$117</f>
        <v>0</v>
      </c>
      <c r="BS117" s="59" t="n">
        <f aca="false">('Balance Sheet'!BS47+'Balance Sheet'!BS57+'Balance Sheet'!BS54+'Balance Sheet'!BS53+'Balance Sheet'!BS50)*$H$117*$J$117</f>
        <v>0</v>
      </c>
      <c r="BT117" s="59" t="n">
        <f aca="false">('Balance Sheet'!BT47+'Balance Sheet'!BT57+'Balance Sheet'!BT54+'Balance Sheet'!BT53+'Balance Sheet'!BT50)*$H$117*$J$117</f>
        <v>0</v>
      </c>
      <c r="BU117" s="59" t="n">
        <f aca="false">('Balance Sheet'!BU47+'Balance Sheet'!BU57+'Balance Sheet'!BU54+'Balance Sheet'!BU53+'Balance Sheet'!BU50)*$H$117*$J$117</f>
        <v>0</v>
      </c>
      <c r="BV117" s="59" t="n">
        <f aca="false">('Balance Sheet'!BV47+'Balance Sheet'!BV57+'Balance Sheet'!BV54+'Balance Sheet'!BV53+'Balance Sheet'!BV50)*$H$117*$J$117</f>
        <v>0</v>
      </c>
      <c r="BW117" s="91" t="n">
        <f aca="false">('Balance Sheet'!BW47+'Balance Sheet'!BW57+'Balance Sheet'!BW54+'Balance Sheet'!BW53+'Balance Sheet'!BW50)*$H$117*$J$117</f>
        <v>0</v>
      </c>
      <c r="BX117" s="91" t="n">
        <f aca="false">('Balance Sheet'!BX47+'Balance Sheet'!BX57+'Balance Sheet'!BX54+'Balance Sheet'!BX53+'Balance Sheet'!BX50)*$H$117*$J$117</f>
        <v>0</v>
      </c>
      <c r="BY117" s="91" t="n">
        <f aca="false">('Balance Sheet'!BY47+'Balance Sheet'!BY57+'Balance Sheet'!BY54+'Balance Sheet'!BY53+'Balance Sheet'!BY50)*$H$117*$J$117</f>
        <v>0</v>
      </c>
      <c r="BZ117" s="91" t="n">
        <f aca="false">('Balance Sheet'!BZ47+'Balance Sheet'!BZ57+'Balance Sheet'!BZ54+'Balance Sheet'!BZ53+'Balance Sheet'!BZ50)*$H$117*$J$117</f>
        <v>0</v>
      </c>
      <c r="CA117" s="91" t="n">
        <f aca="false">('Balance Sheet'!CA47+'Balance Sheet'!CA57+'Balance Sheet'!CA54+'Balance Sheet'!CA53+'Balance Sheet'!CA50)*$H$117*$J$117</f>
        <v>0</v>
      </c>
      <c r="CB117" s="91" t="n">
        <f aca="false">('Balance Sheet'!CB47+'Balance Sheet'!CB57+'Balance Sheet'!CB54+'Balance Sheet'!CB53+'Balance Sheet'!CB50)*$H$117*$J$117</f>
        <v>0</v>
      </c>
      <c r="CC117" s="91" t="n">
        <f aca="false">('Balance Sheet'!CC47+'Balance Sheet'!CC57+'Balance Sheet'!CC54+'Balance Sheet'!CC53+'Balance Sheet'!CC50)*$H$117*$J$117</f>
        <v>0</v>
      </c>
      <c r="CD117" s="91" t="n">
        <f aca="false">('Balance Sheet'!CD47+'Balance Sheet'!CD57+'Balance Sheet'!CD54+'Balance Sheet'!CD53+'Balance Sheet'!CD50)*$H$117*$J$117</f>
        <v>0</v>
      </c>
      <c r="CE117" s="92"/>
      <c r="CF117" s="92"/>
    </row>
    <row r="118" customFormat="false" ht="15" hidden="false" customHeight="true" outlineLevel="1" collapsed="false">
      <c r="B118" s="24"/>
      <c r="C118" s="24"/>
      <c r="D118" s="24" t="n">
        <v>11</v>
      </c>
      <c r="E118" s="24" t="n">
        <v>1</v>
      </c>
      <c r="F118" s="24"/>
      <c r="G118" s="24"/>
      <c r="H118" s="24"/>
      <c r="I118" s="24"/>
      <c r="J118" s="24" t="n">
        <v>1</v>
      </c>
      <c r="K118" s="24"/>
      <c r="L118" s="24" t="n">
        <v>54</v>
      </c>
      <c r="M118" s="24"/>
      <c r="N118" s="24" t="s">
        <v>2681</v>
      </c>
      <c r="O118" s="24" t="s">
        <v>2682</v>
      </c>
      <c r="P118" s="24"/>
      <c r="Q118" s="24"/>
      <c r="R118" s="24" t="n">
        <v>1</v>
      </c>
      <c r="S118" s="24"/>
      <c r="T118" s="24"/>
      <c r="U118" s="24"/>
      <c r="V118" s="24" t="s">
        <v>160</v>
      </c>
      <c r="W118" s="24" t="s">
        <v>161</v>
      </c>
      <c r="X118" s="24" t="s">
        <v>162</v>
      </c>
      <c r="Y118" s="24" t="s">
        <v>2370</v>
      </c>
      <c r="Z118" s="24" t="s">
        <v>163</v>
      </c>
      <c r="AA118" s="24" t="s">
        <v>2683</v>
      </c>
      <c r="AB118" s="91"/>
      <c r="AC118" s="91"/>
      <c r="AD118" s="91"/>
      <c r="AE118" s="91"/>
      <c r="AF118" s="91"/>
      <c r="AG118" s="91"/>
      <c r="AH118" s="91"/>
      <c r="AI118" s="91"/>
      <c r="AJ118" s="91"/>
      <c r="AK118" s="91"/>
      <c r="AL118" s="91"/>
      <c r="AM118" s="91"/>
      <c r="AN118" s="91"/>
      <c r="AO118" s="91"/>
      <c r="AP118" s="91"/>
      <c r="AQ118" s="91"/>
      <c r="AR118" s="91"/>
      <c r="AS118" s="91"/>
      <c r="AT118" s="91"/>
      <c r="AU118" s="91"/>
      <c r="AV118" s="91"/>
      <c r="AW118" s="91"/>
      <c r="AX118" s="91"/>
      <c r="AY118" s="91"/>
      <c r="AZ118" s="91"/>
      <c r="BA118" s="91"/>
      <c r="BB118" s="91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  <c r="BO118" s="59"/>
      <c r="BP118" s="59"/>
      <c r="BQ118" s="59"/>
      <c r="BR118" s="59"/>
      <c r="BS118" s="59"/>
      <c r="BT118" s="59"/>
      <c r="BU118" s="59"/>
      <c r="BV118" s="59"/>
      <c r="BW118" s="91"/>
      <c r="BX118" s="91"/>
      <c r="BY118" s="58"/>
      <c r="BZ118" s="58"/>
      <c r="CA118" s="58"/>
      <c r="CB118" s="92"/>
      <c r="CC118" s="92"/>
      <c r="CD118" s="92"/>
      <c r="CE118" s="92"/>
      <c r="CF118" s="92"/>
    </row>
    <row r="119" customFormat="false" ht="15" hidden="false" customHeight="true" outlineLevel="1" collapsed="false">
      <c r="B119" s="24"/>
      <c r="C119" s="24"/>
      <c r="D119" s="24" t="n">
        <v>11</v>
      </c>
      <c r="E119" s="24" t="n">
        <v>1</v>
      </c>
      <c r="F119" s="24"/>
      <c r="G119" s="24"/>
      <c r="H119" s="24"/>
      <c r="I119" s="24"/>
      <c r="J119" s="24" t="n">
        <v>1</v>
      </c>
      <c r="K119" s="24"/>
      <c r="L119" s="24" t="n">
        <v>55</v>
      </c>
      <c r="M119" s="24"/>
      <c r="N119" s="24" t="s">
        <v>2684</v>
      </c>
      <c r="O119" s="24" t="s">
        <v>2685</v>
      </c>
      <c r="P119" s="24"/>
      <c r="Q119" s="24"/>
      <c r="R119" s="24" t="n">
        <v>1</v>
      </c>
      <c r="S119" s="24"/>
      <c r="T119" s="24"/>
      <c r="U119" s="24"/>
      <c r="V119" s="24" t="s">
        <v>160</v>
      </c>
      <c r="W119" s="24" t="s">
        <v>161</v>
      </c>
      <c r="X119" s="24" t="s">
        <v>162</v>
      </c>
      <c r="Y119" s="24" t="s">
        <v>2370</v>
      </c>
      <c r="Z119" s="24" t="s">
        <v>163</v>
      </c>
      <c r="AA119" s="24" t="s">
        <v>2686</v>
      </c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  <c r="AL119" s="91"/>
      <c r="AM119" s="91"/>
      <c r="AN119" s="91"/>
      <c r="AO119" s="91"/>
      <c r="AP119" s="91"/>
      <c r="AQ119" s="91"/>
      <c r="AR119" s="91"/>
      <c r="AS119" s="91"/>
      <c r="AT119" s="91"/>
      <c r="AU119" s="91"/>
      <c r="AV119" s="91"/>
      <c r="AW119" s="91"/>
      <c r="AX119" s="91"/>
      <c r="AY119" s="91"/>
      <c r="AZ119" s="91"/>
      <c r="BA119" s="91"/>
      <c r="BB119" s="91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91"/>
      <c r="BX119" s="91"/>
      <c r="BY119" s="58"/>
      <c r="BZ119" s="58"/>
      <c r="CA119" s="58"/>
      <c r="CB119" s="92"/>
      <c r="CC119" s="92"/>
      <c r="CD119" s="92"/>
      <c r="CE119" s="92"/>
      <c r="CF119" s="92"/>
    </row>
    <row r="120" customFormat="false" ht="15" hidden="false" customHeight="true" outlineLevel="1" collapsed="false">
      <c r="B120" s="24"/>
      <c r="C120" s="24"/>
      <c r="D120" s="24" t="n">
        <v>11</v>
      </c>
      <c r="E120" s="24" t="n">
        <v>1</v>
      </c>
      <c r="F120" s="24"/>
      <c r="G120" s="24"/>
      <c r="H120" s="24"/>
      <c r="I120" s="24"/>
      <c r="J120" s="24" t="n">
        <v>1</v>
      </c>
      <c r="K120" s="24"/>
      <c r="L120" s="24" t="n">
        <v>56</v>
      </c>
      <c r="M120" s="24"/>
      <c r="N120" s="24" t="s">
        <v>2687</v>
      </c>
      <c r="O120" s="24" t="s">
        <v>2688</v>
      </c>
      <c r="P120" s="24"/>
      <c r="Q120" s="24"/>
      <c r="R120" s="24" t="n">
        <v>1</v>
      </c>
      <c r="S120" s="24"/>
      <c r="T120" s="24"/>
      <c r="U120" s="24"/>
      <c r="V120" s="24" t="s">
        <v>160</v>
      </c>
      <c r="W120" s="24" t="s">
        <v>161</v>
      </c>
      <c r="X120" s="24" t="s">
        <v>162</v>
      </c>
      <c r="Y120" s="24" t="s">
        <v>2370</v>
      </c>
      <c r="Z120" s="24" t="s">
        <v>163</v>
      </c>
      <c r="AA120" s="24" t="s">
        <v>2689</v>
      </c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  <c r="AL120" s="91"/>
      <c r="AM120" s="91"/>
      <c r="AN120" s="91"/>
      <c r="AO120" s="91"/>
      <c r="AP120" s="91"/>
      <c r="AQ120" s="91"/>
      <c r="AR120" s="91"/>
      <c r="AS120" s="91"/>
      <c r="AT120" s="91"/>
      <c r="AU120" s="91"/>
      <c r="AV120" s="91"/>
      <c r="AW120" s="91"/>
      <c r="AX120" s="91"/>
      <c r="AY120" s="91"/>
      <c r="AZ120" s="91"/>
      <c r="BA120" s="91"/>
      <c r="BB120" s="91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91"/>
      <c r="BX120" s="91"/>
      <c r="BY120" s="58"/>
      <c r="BZ120" s="58"/>
      <c r="CA120" s="58"/>
      <c r="CB120" s="92"/>
      <c r="CC120" s="92"/>
      <c r="CD120" s="92"/>
      <c r="CE120" s="92"/>
      <c r="CF120" s="92"/>
    </row>
    <row r="121" customFormat="false" ht="15" hidden="false" customHeight="true" outlineLevel="1" collapsed="false">
      <c r="B121" s="24"/>
      <c r="C121" s="24"/>
      <c r="D121" s="24" t="n">
        <v>11</v>
      </c>
      <c r="E121" s="24" t="n">
        <v>1</v>
      </c>
      <c r="F121" s="24"/>
      <c r="G121" s="24"/>
      <c r="H121" s="24" t="n">
        <v>1</v>
      </c>
      <c r="I121" s="24"/>
      <c r="J121" s="24" t="n">
        <v>1</v>
      </c>
      <c r="K121" s="24"/>
      <c r="L121" s="24" t="n">
        <v>218</v>
      </c>
      <c r="M121" s="24"/>
      <c r="N121" s="24" t="s">
        <v>2690</v>
      </c>
      <c r="O121" s="24" t="s">
        <v>2691</v>
      </c>
      <c r="P121" s="24"/>
      <c r="Q121" s="24"/>
      <c r="R121" s="24" t="n">
        <v>1</v>
      </c>
      <c r="S121" s="24"/>
      <c r="T121" s="24"/>
      <c r="U121" s="24"/>
      <c r="V121" s="24" t="s">
        <v>160</v>
      </c>
      <c r="W121" s="24" t="s">
        <v>161</v>
      </c>
      <c r="X121" s="24" t="s">
        <v>162</v>
      </c>
      <c r="Y121" s="24" t="s">
        <v>2370</v>
      </c>
      <c r="Z121" s="24" t="s">
        <v>163</v>
      </c>
      <c r="AA121" s="24" t="s">
        <v>2692</v>
      </c>
      <c r="AB121" s="91" t="n">
        <f aca="false">('Balance Sheet'!AB51)*$H$121*$J$121</f>
        <v>36.291</v>
      </c>
      <c r="AC121" s="91" t="n">
        <f aca="false">('Balance Sheet'!AC51)*$H$121*$J$121</f>
        <v>36.33</v>
      </c>
      <c r="AD121" s="91" t="n">
        <f aca="false">('Balance Sheet'!AD51)*$H$121*$J$121</f>
        <v>31.322</v>
      </c>
      <c r="AE121" s="91" t="n">
        <f aca="false">('Balance Sheet'!AE51)*$H$121*$J$121</f>
        <v>34.681</v>
      </c>
      <c r="AF121" s="91" t="n">
        <f aca="false">('Balance Sheet'!AF51)*$H$121*$J$121</f>
        <v>34.681</v>
      </c>
      <c r="AG121" s="91" t="n">
        <f aca="false">('Balance Sheet'!AG51)*$H$121*$J$121</f>
        <v>24.049</v>
      </c>
      <c r="AH121" s="91" t="n">
        <f aca="false">('Balance Sheet'!AH51)*$H$121*$J$121</f>
        <v>20.051</v>
      </c>
      <c r="AI121" s="91" t="n">
        <f aca="false">('Balance Sheet'!AI51)*$H$121*$J$121</f>
        <v>19.225</v>
      </c>
      <c r="AJ121" s="91" t="n">
        <f aca="false">('Balance Sheet'!AJ51)*$H$121*$J$121</f>
        <v>23.886</v>
      </c>
      <c r="AK121" s="91" t="n">
        <f aca="false">('Balance Sheet'!AK51)*$H$121*$J$121</f>
        <v>23.886</v>
      </c>
      <c r="AL121" s="91" t="n">
        <f aca="false">('Balance Sheet'!AL51)*$H$121*$J$121</f>
        <v>15.008</v>
      </c>
      <c r="AM121" s="91" t="n">
        <f aca="false">('Balance Sheet'!AM51)*$H$121*$J$121</f>
        <v>15.361</v>
      </c>
      <c r="AN121" s="91" t="n">
        <f aca="false">('Balance Sheet'!AN51)*$H$121*$J$121</f>
        <v>16.44</v>
      </c>
      <c r="AO121" s="91" t="n">
        <f aca="false">('Balance Sheet'!AO51)*$H$121*$J$121</f>
        <v>0</v>
      </c>
      <c r="AP121" s="91" t="n">
        <f aca="false">('Balance Sheet'!AP51)*$H$121*$J$121</f>
        <v>0</v>
      </c>
      <c r="AQ121" s="91" t="n">
        <f aca="false">('Balance Sheet'!AQ51)*$H$121*$J$121</f>
        <v>0</v>
      </c>
      <c r="AR121" s="91" t="n">
        <f aca="false">('Balance Sheet'!AR51)*$H$121*$J$121</f>
        <v>0</v>
      </c>
      <c r="AS121" s="91" t="n">
        <f aca="false">('Balance Sheet'!AS51)*$H$121*$J$121</f>
        <v>0</v>
      </c>
      <c r="AT121" s="91" t="n">
        <f aca="false">('Balance Sheet'!AT51)*$H$121*$J$121</f>
        <v>0</v>
      </c>
      <c r="AU121" s="91" t="n">
        <f aca="false">('Balance Sheet'!AU51)*$H$121*$J$121</f>
        <v>0</v>
      </c>
      <c r="AV121" s="91" t="n">
        <f aca="false">('Balance Sheet'!AV51)*$H$121*$J$121</f>
        <v>0</v>
      </c>
      <c r="AW121" s="91" t="n">
        <f aca="false">('Balance Sheet'!AW51)*$H$121*$J$121</f>
        <v>0</v>
      </c>
      <c r="AX121" s="91" t="n">
        <f aca="false">('Balance Sheet'!AX51)*$H$121*$J$121</f>
        <v>0</v>
      </c>
      <c r="AY121" s="91" t="n">
        <f aca="false">('Balance Sheet'!AY51)*$H$121*$J$121</f>
        <v>0</v>
      </c>
      <c r="AZ121" s="91" t="n">
        <f aca="false">('Balance Sheet'!AZ51)*$H$121*$J$121</f>
        <v>0</v>
      </c>
      <c r="BA121" s="91" t="n">
        <f aca="false">('Balance Sheet'!BA51)*$H$121*$J$121</f>
        <v>0</v>
      </c>
      <c r="BB121" s="91" t="n">
        <f aca="false">('Balance Sheet'!BB51)*$H$121*$J$121</f>
        <v>0</v>
      </c>
      <c r="BC121" s="91" t="n">
        <f aca="false">('Balance Sheet'!BC51)*$H$121*$J$121</f>
        <v>0</v>
      </c>
      <c r="BD121" s="91" t="n">
        <f aca="false">('Balance Sheet'!BD51)*$H$121*$J$121</f>
        <v>0</v>
      </c>
      <c r="BE121" s="91" t="n">
        <f aca="false">('Balance Sheet'!BE51)*$H$121*$J$121</f>
        <v>0</v>
      </c>
      <c r="BF121" s="59" t="n">
        <f aca="false">('Balance Sheet'!BF51)*$H$121*$J$121</f>
        <v>0</v>
      </c>
      <c r="BG121" s="59" t="n">
        <f aca="false">('Balance Sheet'!BG51)*$H$121*$J$121</f>
        <v>0</v>
      </c>
      <c r="BH121" s="59" t="n">
        <f aca="false">('Balance Sheet'!BH51)*$H$121*$J$121</f>
        <v>0</v>
      </c>
      <c r="BI121" s="59" t="n">
        <f aca="false">('Balance Sheet'!BI51)*$H$121*$J$121</f>
        <v>0</v>
      </c>
      <c r="BJ121" s="59" t="n">
        <f aca="false">('Balance Sheet'!BJ51)*$H$121*$J$121</f>
        <v>0</v>
      </c>
      <c r="BK121" s="59" t="n">
        <f aca="false">('Balance Sheet'!BK51)*$H$121*$J$121</f>
        <v>0</v>
      </c>
      <c r="BL121" s="59" t="n">
        <f aca="false">('Balance Sheet'!BL51)*$H$121*$J$121</f>
        <v>0</v>
      </c>
      <c r="BM121" s="59" t="n">
        <f aca="false">('Balance Sheet'!BM51)*$H$121*$J$121</f>
        <v>0</v>
      </c>
      <c r="BN121" s="59" t="n">
        <f aca="false">('Balance Sheet'!BN51)*$H$121*$J$121</f>
        <v>0</v>
      </c>
      <c r="BO121" s="59" t="n">
        <f aca="false">('Balance Sheet'!BO51)*$H$121*$J$121</f>
        <v>0</v>
      </c>
      <c r="BP121" s="59" t="n">
        <f aca="false">('Balance Sheet'!BP51)*$H$121*$J$121</f>
        <v>0</v>
      </c>
      <c r="BQ121" s="59" t="n">
        <f aca="false">('Balance Sheet'!BQ51)*$H$121*$J$121</f>
        <v>0</v>
      </c>
      <c r="BR121" s="59" t="n">
        <f aca="false">('Balance Sheet'!BR51)*$H$121*$J$121</f>
        <v>0</v>
      </c>
      <c r="BS121" s="59" t="n">
        <f aca="false">('Balance Sheet'!BS51)*$H$121*$J$121</f>
        <v>0</v>
      </c>
      <c r="BT121" s="59" t="n">
        <f aca="false">('Balance Sheet'!BT51)*$H$121*$J$121</f>
        <v>0</v>
      </c>
      <c r="BU121" s="59" t="n">
        <f aca="false">('Balance Sheet'!BU51)*$H$121*$J$121</f>
        <v>0</v>
      </c>
      <c r="BV121" s="59" t="n">
        <f aca="false">('Balance Sheet'!BV51)*$H$121*$J$121</f>
        <v>0</v>
      </c>
      <c r="BW121" s="91" t="n">
        <f aca="false">('Balance Sheet'!BW51)*$H$121*$J$121</f>
        <v>0</v>
      </c>
      <c r="BX121" s="91" t="n">
        <f aca="false">('Balance Sheet'!BX51)*$H$121*$J$121</f>
        <v>0</v>
      </c>
      <c r="BY121" s="58"/>
      <c r="BZ121" s="58"/>
      <c r="CA121" s="58"/>
      <c r="CB121" s="92"/>
      <c r="CC121" s="92"/>
      <c r="CD121" s="92"/>
      <c r="CE121" s="92"/>
      <c r="CF121" s="92"/>
    </row>
    <row r="122" customFormat="false" ht="15" hidden="false" customHeight="true" outlineLevel="1" collapsed="false">
      <c r="B122" s="24"/>
      <c r="C122" s="24"/>
      <c r="D122" s="24" t="n">
        <v>11</v>
      </c>
      <c r="E122" s="24" t="n">
        <v>1</v>
      </c>
      <c r="F122" s="24"/>
      <c r="G122" s="24"/>
      <c r="H122" s="24"/>
      <c r="I122" s="24"/>
      <c r="J122" s="24" t="n">
        <v>1</v>
      </c>
      <c r="K122" s="24"/>
      <c r="L122" s="24" t="n">
        <v>57</v>
      </c>
      <c r="M122" s="24"/>
      <c r="N122" s="24" t="s">
        <v>2693</v>
      </c>
      <c r="O122" s="24" t="s">
        <v>2694</v>
      </c>
      <c r="P122" s="24"/>
      <c r="Q122" s="24"/>
      <c r="R122" s="24" t="n">
        <v>1</v>
      </c>
      <c r="S122" s="24"/>
      <c r="T122" s="24"/>
      <c r="U122" s="24"/>
      <c r="V122" s="24" t="s">
        <v>160</v>
      </c>
      <c r="W122" s="24" t="s">
        <v>161</v>
      </c>
      <c r="X122" s="24" t="s">
        <v>162</v>
      </c>
      <c r="Y122" s="24" t="s">
        <v>2370</v>
      </c>
      <c r="Z122" s="24" t="s">
        <v>163</v>
      </c>
      <c r="AA122" s="24" t="s">
        <v>2695</v>
      </c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91"/>
      <c r="AM122" s="91"/>
      <c r="AN122" s="91"/>
      <c r="AO122" s="91"/>
      <c r="AP122" s="91"/>
      <c r="AQ122" s="91"/>
      <c r="AR122" s="91"/>
      <c r="AS122" s="91"/>
      <c r="AT122" s="91"/>
      <c r="AU122" s="91"/>
      <c r="AV122" s="91"/>
      <c r="AW122" s="91"/>
      <c r="AX122" s="91"/>
      <c r="AY122" s="91"/>
      <c r="AZ122" s="91"/>
      <c r="BA122" s="91"/>
      <c r="BB122" s="91"/>
      <c r="BC122" s="59"/>
      <c r="BD122" s="59"/>
      <c r="BE122" s="59"/>
      <c r="BF122" s="59"/>
      <c r="BG122" s="59"/>
      <c r="BH122" s="59"/>
      <c r="BI122" s="59"/>
      <c r="BJ122" s="59"/>
      <c r="BK122" s="59"/>
      <c r="BL122" s="59"/>
      <c r="BM122" s="59"/>
      <c r="BN122" s="59"/>
      <c r="BO122" s="59"/>
      <c r="BP122" s="59"/>
      <c r="BQ122" s="59"/>
      <c r="BR122" s="59"/>
      <c r="BS122" s="59"/>
      <c r="BT122" s="59"/>
      <c r="BU122" s="59"/>
      <c r="BV122" s="59"/>
      <c r="BW122" s="91"/>
      <c r="BX122" s="91"/>
      <c r="BY122" s="58"/>
      <c r="BZ122" s="58"/>
      <c r="CA122" s="58"/>
      <c r="CB122" s="92"/>
      <c r="CC122" s="92"/>
      <c r="CD122" s="92"/>
      <c r="CE122" s="92"/>
      <c r="CF122" s="92"/>
    </row>
    <row r="123" customFormat="false" ht="15" hidden="false" customHeight="true" outlineLevel="1" collapsed="false">
      <c r="B123" s="24"/>
      <c r="C123" s="24"/>
      <c r="D123" s="24" t="n">
        <v>11</v>
      </c>
      <c r="E123" s="24" t="n">
        <v>1</v>
      </c>
      <c r="F123" s="24"/>
      <c r="G123" s="24"/>
      <c r="H123" s="24"/>
      <c r="I123" s="24"/>
      <c r="J123" s="24" t="n">
        <v>1</v>
      </c>
      <c r="K123" s="24"/>
      <c r="L123" s="24" t="n">
        <v>58</v>
      </c>
      <c r="M123" s="24"/>
      <c r="N123" s="24" t="s">
        <v>2696</v>
      </c>
      <c r="O123" s="24" t="s">
        <v>2697</v>
      </c>
      <c r="P123" s="24"/>
      <c r="Q123" s="24"/>
      <c r="R123" s="24" t="n">
        <v>1</v>
      </c>
      <c r="S123" s="24"/>
      <c r="T123" s="24"/>
      <c r="U123" s="24"/>
      <c r="V123" s="24" t="s">
        <v>160</v>
      </c>
      <c r="W123" s="24" t="s">
        <v>161</v>
      </c>
      <c r="X123" s="24" t="s">
        <v>162</v>
      </c>
      <c r="Y123" s="24" t="s">
        <v>2370</v>
      </c>
      <c r="Z123" s="24" t="s">
        <v>163</v>
      </c>
      <c r="AA123" s="24" t="s">
        <v>2698</v>
      </c>
      <c r="AB123" s="91" t="n">
        <f aca="false">'Balance Sheet'!AB48</f>
        <v>0</v>
      </c>
      <c r="AC123" s="91" t="n">
        <f aca="false">'Balance Sheet'!AC48</f>
        <v>0</v>
      </c>
      <c r="AD123" s="91" t="n">
        <f aca="false">'Balance Sheet'!AD48</f>
        <v>0</v>
      </c>
      <c r="AE123" s="91" t="n">
        <f aca="false">'Balance Sheet'!AE48</f>
        <v>0</v>
      </c>
      <c r="AF123" s="91" t="n">
        <f aca="false">'Balance Sheet'!AF48</f>
        <v>0</v>
      </c>
      <c r="AG123" s="91" t="n">
        <f aca="false">'Balance Sheet'!AG48</f>
        <v>0</v>
      </c>
      <c r="AH123" s="91" t="n">
        <f aca="false">'Balance Sheet'!AH48</f>
        <v>0</v>
      </c>
      <c r="AI123" s="91" t="n">
        <f aca="false">'Balance Sheet'!AI48</f>
        <v>0</v>
      </c>
      <c r="AJ123" s="91" t="n">
        <f aca="false">'Balance Sheet'!AJ48</f>
        <v>0</v>
      </c>
      <c r="AK123" s="91" t="n">
        <f aca="false">'Balance Sheet'!AK48</f>
        <v>0</v>
      </c>
      <c r="AL123" s="91" t="n">
        <f aca="false">'Balance Sheet'!AL48</f>
        <v>0</v>
      </c>
      <c r="AM123" s="91" t="n">
        <f aca="false">'Balance Sheet'!AM48</f>
        <v>0</v>
      </c>
      <c r="AN123" s="91" t="n">
        <f aca="false">'Balance Sheet'!AN48</f>
        <v>0</v>
      </c>
      <c r="AO123" s="91" t="n">
        <f aca="false">'Balance Sheet'!AO48</f>
        <v>0</v>
      </c>
      <c r="AP123" s="91" t="n">
        <f aca="false">'Balance Sheet'!AP48</f>
        <v>0</v>
      </c>
      <c r="AQ123" s="91" t="n">
        <f aca="false">'Balance Sheet'!AQ48</f>
        <v>0</v>
      </c>
      <c r="AR123" s="91" t="n">
        <f aca="false">'Balance Sheet'!AR48</f>
        <v>0</v>
      </c>
      <c r="AS123" s="91" t="n">
        <f aca="false">'Balance Sheet'!AS48</f>
        <v>0</v>
      </c>
      <c r="AT123" s="91" t="n">
        <f aca="false">'Balance Sheet'!AT48</f>
        <v>0</v>
      </c>
      <c r="AU123" s="91" t="n">
        <f aca="false">'Balance Sheet'!AU48</f>
        <v>0</v>
      </c>
      <c r="AV123" s="91" t="n">
        <f aca="false">'Balance Sheet'!AV48</f>
        <v>0</v>
      </c>
      <c r="AW123" s="91" t="n">
        <f aca="false">'Balance Sheet'!AW48</f>
        <v>0</v>
      </c>
      <c r="AX123" s="91" t="n">
        <f aca="false">'Balance Sheet'!AX48</f>
        <v>0</v>
      </c>
      <c r="AY123" s="91" t="n">
        <f aca="false">'Balance Sheet'!AY48</f>
        <v>0</v>
      </c>
      <c r="AZ123" s="91" t="n">
        <f aca="false">'Balance Sheet'!AZ48</f>
        <v>0</v>
      </c>
      <c r="BA123" s="91" t="n">
        <f aca="false">'Balance Sheet'!BA48</f>
        <v>2383</v>
      </c>
      <c r="BB123" s="91"/>
      <c r="BC123" s="59"/>
      <c r="BD123" s="59"/>
      <c r="BE123" s="59"/>
      <c r="BF123" s="59"/>
      <c r="BG123" s="59"/>
      <c r="BH123" s="59"/>
      <c r="BI123" s="59"/>
      <c r="BJ123" s="59"/>
      <c r="BK123" s="59"/>
      <c r="BL123" s="59"/>
      <c r="BM123" s="59"/>
      <c r="BN123" s="59"/>
      <c r="BO123" s="59"/>
      <c r="BP123" s="59"/>
      <c r="BQ123" s="59"/>
      <c r="BR123" s="59"/>
      <c r="BS123" s="59"/>
      <c r="BT123" s="59"/>
      <c r="BU123" s="59"/>
      <c r="BV123" s="59"/>
      <c r="BW123" s="91"/>
      <c r="BX123" s="91"/>
      <c r="BY123" s="58"/>
      <c r="BZ123" s="58"/>
      <c r="CA123" s="58"/>
      <c r="CB123" s="92"/>
      <c r="CC123" s="92"/>
      <c r="CD123" s="92"/>
      <c r="CE123" s="92"/>
      <c r="CF123" s="92"/>
    </row>
    <row r="124" customFormat="false" ht="15" hidden="false" customHeight="true" outlineLevel="1" collapsed="false">
      <c r="B124" s="24"/>
      <c r="C124" s="24"/>
      <c r="D124" s="24" t="n">
        <v>11</v>
      </c>
      <c r="E124" s="24" t="n">
        <v>1</v>
      </c>
      <c r="F124" s="24"/>
      <c r="G124" s="24"/>
      <c r="H124" s="24"/>
      <c r="I124" s="24"/>
      <c r="J124" s="24" t="n">
        <v>1</v>
      </c>
      <c r="K124" s="24"/>
      <c r="L124" s="24" t="n">
        <v>59</v>
      </c>
      <c r="M124" s="24"/>
      <c r="N124" s="24" t="s">
        <v>2654</v>
      </c>
      <c r="O124" s="24" t="s">
        <v>2699</v>
      </c>
      <c r="P124" s="24"/>
      <c r="Q124" s="24"/>
      <c r="R124" s="24" t="n">
        <v>1</v>
      </c>
      <c r="S124" s="24"/>
      <c r="T124" s="24"/>
      <c r="U124" s="24"/>
      <c r="V124" s="24" t="s">
        <v>160</v>
      </c>
      <c r="W124" s="24" t="s">
        <v>161</v>
      </c>
      <c r="X124" s="24" t="s">
        <v>162</v>
      </c>
      <c r="Y124" s="24" t="s">
        <v>2370</v>
      </c>
      <c r="Z124" s="24" t="s">
        <v>163</v>
      </c>
      <c r="AA124" s="24" t="s">
        <v>2656</v>
      </c>
      <c r="AB124" s="91"/>
      <c r="AC124" s="91"/>
      <c r="AD124" s="91"/>
      <c r="AE124" s="91"/>
      <c r="AF124" s="91"/>
      <c r="AG124" s="91"/>
      <c r="AH124" s="91"/>
      <c r="AI124" s="91"/>
      <c r="AJ124" s="91"/>
      <c r="AK124" s="91"/>
      <c r="AL124" s="91"/>
      <c r="AM124" s="91"/>
      <c r="AN124" s="91"/>
      <c r="AO124" s="91"/>
      <c r="AP124" s="91"/>
      <c r="AQ124" s="91"/>
      <c r="AR124" s="91"/>
      <c r="AS124" s="91"/>
      <c r="AT124" s="91"/>
      <c r="AU124" s="91"/>
      <c r="AV124" s="91"/>
      <c r="AW124" s="91"/>
      <c r="AX124" s="91"/>
      <c r="AY124" s="91"/>
      <c r="AZ124" s="91"/>
      <c r="BA124" s="91"/>
      <c r="BB124" s="91"/>
      <c r="BC124" s="59"/>
      <c r="BD124" s="59"/>
      <c r="BE124" s="59"/>
      <c r="BF124" s="59"/>
      <c r="BG124" s="59"/>
      <c r="BH124" s="59"/>
      <c r="BI124" s="59"/>
      <c r="BJ124" s="59"/>
      <c r="BK124" s="59"/>
      <c r="BL124" s="59"/>
      <c r="BM124" s="59"/>
      <c r="BN124" s="59"/>
      <c r="BO124" s="59"/>
      <c r="BP124" s="59"/>
      <c r="BQ124" s="59"/>
      <c r="BR124" s="59"/>
      <c r="BS124" s="59"/>
      <c r="BT124" s="59"/>
      <c r="BU124" s="59"/>
      <c r="BV124" s="59"/>
      <c r="BW124" s="91"/>
      <c r="BX124" s="91"/>
      <c r="BY124" s="58"/>
      <c r="BZ124" s="58"/>
      <c r="CA124" s="58"/>
      <c r="CB124" s="92"/>
      <c r="CC124" s="92"/>
      <c r="CD124" s="92"/>
      <c r="CE124" s="92"/>
      <c r="CF124" s="92"/>
    </row>
    <row r="125" customFormat="false" ht="15" hidden="false" customHeight="true" outlineLevel="1" collapsed="false">
      <c r="B125" s="24"/>
      <c r="C125" s="24"/>
      <c r="D125" s="24" t="n">
        <v>11</v>
      </c>
      <c r="E125" s="24" t="n">
        <v>1</v>
      </c>
      <c r="F125" s="24"/>
      <c r="G125" s="24"/>
      <c r="H125" s="24"/>
      <c r="I125" s="24"/>
      <c r="J125" s="24" t="n">
        <v>1</v>
      </c>
      <c r="K125" s="24"/>
      <c r="L125" s="24" t="n">
        <v>60</v>
      </c>
      <c r="M125" s="24"/>
      <c r="N125" s="24" t="s">
        <v>2700</v>
      </c>
      <c r="O125" s="24" t="s">
        <v>2701</v>
      </c>
      <c r="P125" s="24"/>
      <c r="Q125" s="24"/>
      <c r="R125" s="24" t="n">
        <v>1</v>
      </c>
      <c r="S125" s="24"/>
      <c r="T125" s="24"/>
      <c r="U125" s="24"/>
      <c r="V125" s="24" t="s">
        <v>160</v>
      </c>
      <c r="W125" s="24" t="s">
        <v>161</v>
      </c>
      <c r="X125" s="24" t="s">
        <v>162</v>
      </c>
      <c r="Y125" s="24" t="s">
        <v>2370</v>
      </c>
      <c r="Z125" s="24" t="s">
        <v>163</v>
      </c>
      <c r="AA125" s="24" t="s">
        <v>2702</v>
      </c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  <c r="AL125" s="91"/>
      <c r="AM125" s="91"/>
      <c r="AN125" s="91"/>
      <c r="AO125" s="91"/>
      <c r="AP125" s="91"/>
      <c r="AQ125" s="91"/>
      <c r="AR125" s="91"/>
      <c r="AS125" s="91"/>
      <c r="AT125" s="91"/>
      <c r="AU125" s="91"/>
      <c r="AV125" s="91"/>
      <c r="AW125" s="91"/>
      <c r="AX125" s="91"/>
      <c r="AY125" s="91"/>
      <c r="AZ125" s="91"/>
      <c r="BA125" s="91"/>
      <c r="BB125" s="91"/>
      <c r="BC125" s="59"/>
      <c r="BD125" s="59"/>
      <c r="BE125" s="59"/>
      <c r="BF125" s="59"/>
      <c r="BG125" s="59"/>
      <c r="BH125" s="59"/>
      <c r="BI125" s="59"/>
      <c r="BJ125" s="59"/>
      <c r="BK125" s="59"/>
      <c r="BL125" s="59"/>
      <c r="BM125" s="59"/>
      <c r="BN125" s="59"/>
      <c r="BO125" s="59"/>
      <c r="BP125" s="59"/>
      <c r="BQ125" s="59"/>
      <c r="BR125" s="59"/>
      <c r="BS125" s="59"/>
      <c r="BT125" s="59"/>
      <c r="BU125" s="59"/>
      <c r="BV125" s="59"/>
      <c r="BW125" s="91"/>
      <c r="BX125" s="91"/>
      <c r="BY125" s="58"/>
      <c r="BZ125" s="58"/>
      <c r="CA125" s="58"/>
      <c r="CB125" s="92"/>
      <c r="CC125" s="92"/>
      <c r="CD125" s="92"/>
      <c r="CE125" s="92"/>
      <c r="CF125" s="92"/>
    </row>
    <row r="126" customFormat="false" ht="15" hidden="false" customHeight="true" outlineLevel="1" collapsed="false">
      <c r="B126" s="24"/>
      <c r="C126" s="24"/>
      <c r="D126" s="24" t="n">
        <v>11</v>
      </c>
      <c r="E126" s="24" t="n">
        <v>1</v>
      </c>
      <c r="F126" s="24"/>
      <c r="G126" s="24"/>
      <c r="H126" s="24" t="n">
        <v>1</v>
      </c>
      <c r="I126" s="24"/>
      <c r="J126" s="24" t="n">
        <v>1</v>
      </c>
      <c r="K126" s="24"/>
      <c r="L126" s="24" t="n">
        <v>61</v>
      </c>
      <c r="M126" s="24"/>
      <c r="N126" s="24" t="s">
        <v>2703</v>
      </c>
      <c r="O126" s="24" t="s">
        <v>2704</v>
      </c>
      <c r="P126" s="24"/>
      <c r="Q126" s="24"/>
      <c r="R126" s="24" t="n">
        <v>1</v>
      </c>
      <c r="S126" s="24"/>
      <c r="T126" s="24"/>
      <c r="U126" s="24"/>
      <c r="V126" s="24" t="s">
        <v>160</v>
      </c>
      <c r="W126" s="24" t="s">
        <v>161</v>
      </c>
      <c r="X126" s="24" t="s">
        <v>162</v>
      </c>
      <c r="Y126" s="24" t="s">
        <v>2370</v>
      </c>
      <c r="Z126" s="24" t="s">
        <v>163</v>
      </c>
      <c r="AA126" s="24" t="s">
        <v>2705</v>
      </c>
      <c r="AB126" s="91" t="n">
        <f aca="false">('Balance Sheet'!AB52+'Balance Sheet'!AB49)*$H$126*$J$126</f>
        <v>802.927</v>
      </c>
      <c r="AC126" s="91" t="n">
        <f aca="false">('Balance Sheet'!AC52+'Balance Sheet'!AC49)*$H$126*$J$126</f>
        <v>865.277</v>
      </c>
      <c r="AD126" s="91" t="n">
        <f aca="false">('Balance Sheet'!AD52+'Balance Sheet'!AD49)*$H$126*$J$126</f>
        <v>1215.81</v>
      </c>
      <c r="AE126" s="91" t="n">
        <f aca="false">('Balance Sheet'!AE52+'Balance Sheet'!AE49)*$H$126*$J$126</f>
        <v>1194.468</v>
      </c>
      <c r="AF126" s="91" t="n">
        <f aca="false">('Balance Sheet'!AF52+'Balance Sheet'!AF49)*$H$126*$J$126</f>
        <v>1194.468</v>
      </c>
      <c r="AG126" s="91" t="n">
        <f aca="false">('Balance Sheet'!AG52+'Balance Sheet'!AG49)*$H$126*$J$126</f>
        <v>870.051</v>
      </c>
      <c r="AH126" s="91" t="n">
        <f aca="false">('Balance Sheet'!AH52+'Balance Sheet'!AH49)*$H$126*$J$126</f>
        <v>843.517</v>
      </c>
      <c r="AI126" s="91" t="n">
        <f aca="false">('Balance Sheet'!AI52+'Balance Sheet'!AI49)*$H$126*$J$126</f>
        <v>878.048</v>
      </c>
      <c r="AJ126" s="91" t="n">
        <f aca="false">('Balance Sheet'!AJ52+'Balance Sheet'!AJ49)*$H$126*$J$126</f>
        <v>833.065</v>
      </c>
      <c r="AK126" s="91" t="n">
        <f aca="false">('Balance Sheet'!AK52+'Balance Sheet'!AK49)*$H$126*$J$126</f>
        <v>833.065</v>
      </c>
      <c r="AL126" s="91" t="n">
        <f aca="false">('Balance Sheet'!AL52+'Balance Sheet'!AL49)*$H$126*$J$126</f>
        <v>839.725</v>
      </c>
      <c r="AM126" s="91" t="n">
        <f aca="false">('Balance Sheet'!AM52+'Balance Sheet'!AM49)*$H$126*$J$126</f>
        <v>1060.352</v>
      </c>
      <c r="AN126" s="91" t="n">
        <f aca="false">('Balance Sheet'!AN52+'Balance Sheet'!AN49)*$H$126*$J$126</f>
        <v>785.287</v>
      </c>
      <c r="AO126" s="91" t="n">
        <f aca="false">('Balance Sheet'!AO52+'Balance Sheet'!AO49)*$H$126*$J$126</f>
        <v>780.939</v>
      </c>
      <c r="AP126" s="91" t="n">
        <f aca="false">('Balance Sheet'!AP52+'Balance Sheet'!AP49)*$H$126*$J$126</f>
        <v>780.939</v>
      </c>
      <c r="AQ126" s="91" t="n">
        <f aca="false">('Balance Sheet'!AQ52+'Balance Sheet'!AQ49)*$H$126*$J$126</f>
        <v>802.734</v>
      </c>
      <c r="AR126" s="91" t="n">
        <f aca="false">('Balance Sheet'!AR52+'Balance Sheet'!AR49)*$H$126*$J$126</f>
        <v>727.882</v>
      </c>
      <c r="AS126" s="91" t="n">
        <f aca="false">('Balance Sheet'!AS52+'Balance Sheet'!AS49)*$H$126*$J$126</f>
        <v>736.87</v>
      </c>
      <c r="AT126" s="91" t="n">
        <f aca="false">('Balance Sheet'!AT52+'Balance Sheet'!AT49)*$H$126*$J$126</f>
        <v>846</v>
      </c>
      <c r="AU126" s="91" t="n">
        <f aca="false">('Balance Sheet'!AU52+'Balance Sheet'!AU49)*$H$126*$J$126</f>
        <v>846</v>
      </c>
      <c r="AV126" s="91" t="n">
        <f aca="false">('Balance Sheet'!AV52+'Balance Sheet'!AV49)*$H$126*$J$126</f>
        <v>836</v>
      </c>
      <c r="AW126" s="91" t="n">
        <f aca="false">('Balance Sheet'!AW52+'Balance Sheet'!AW49)*$H$126*$J$126</f>
        <v>653</v>
      </c>
      <c r="AX126" s="91" t="n">
        <f aca="false">('Balance Sheet'!AX52+'Balance Sheet'!AX49)*$H$126*$J$126</f>
        <v>700</v>
      </c>
      <c r="AY126" s="91" t="n">
        <f aca="false">('Balance Sheet'!AY52+'Balance Sheet'!AY49)*$H$126*$J$126</f>
        <v>704</v>
      </c>
      <c r="AZ126" s="91" t="n">
        <f aca="false">('Balance Sheet'!AZ52+'Balance Sheet'!AZ49)*$H$126*$J$126</f>
        <v>704</v>
      </c>
      <c r="BA126" s="91" t="n">
        <f aca="false">('Balance Sheet'!BA52+'Balance Sheet'!BA49)*$H$126*$J$126</f>
        <v>664</v>
      </c>
      <c r="BB126" s="91" t="n">
        <f aca="false">('Balance Sheet'!BB52+'Balance Sheet'!BB49)*$H$126*$J$126</f>
        <v>0</v>
      </c>
      <c r="BC126" s="91" t="n">
        <f aca="false">('Balance Sheet'!BC52+'Balance Sheet'!BC49)*$H$126*$J$126</f>
        <v>0</v>
      </c>
      <c r="BD126" s="91" t="n">
        <f aca="false">('Balance Sheet'!BD52+'Balance Sheet'!BD49)*$H$126*$J$126</f>
        <v>0</v>
      </c>
      <c r="BE126" s="91" t="n">
        <f aca="false">('Balance Sheet'!BE52+'Balance Sheet'!BE49)*$H$126*$J$126</f>
        <v>0</v>
      </c>
      <c r="BF126" s="59" t="n">
        <f aca="false">('Balance Sheet'!BF52+'Balance Sheet'!BF49)*$H$126*$J$126</f>
        <v>0</v>
      </c>
      <c r="BG126" s="59" t="n">
        <f aca="false">('Balance Sheet'!BG52+'Balance Sheet'!BG49)*$H$126*$J$126</f>
        <v>0</v>
      </c>
      <c r="BH126" s="59" t="n">
        <f aca="false">('Balance Sheet'!BH52+'Balance Sheet'!BH49)*$H$126*$J$126</f>
        <v>0</v>
      </c>
      <c r="BI126" s="59" t="n">
        <f aca="false">('Balance Sheet'!BI52+'Balance Sheet'!BI49)*$H$126*$J$126</f>
        <v>0</v>
      </c>
      <c r="BJ126" s="59" t="n">
        <f aca="false">('Balance Sheet'!BJ52+'Balance Sheet'!BJ49)*$H$126*$J$126</f>
        <v>0</v>
      </c>
      <c r="BK126" s="59" t="n">
        <f aca="false">('Balance Sheet'!BK52+'Balance Sheet'!BK49)*$H$126*$J$126</f>
        <v>0</v>
      </c>
      <c r="BL126" s="59" t="n">
        <f aca="false">('Balance Sheet'!BL52+'Balance Sheet'!BL49)*$H$126*$J$126</f>
        <v>0</v>
      </c>
      <c r="BM126" s="59" t="n">
        <f aca="false">('Balance Sheet'!BM52+'Balance Sheet'!BM49)*$H$126*$J$126</f>
        <v>0</v>
      </c>
      <c r="BN126" s="59" t="n">
        <f aca="false">('Balance Sheet'!BN52+'Balance Sheet'!BN49)*$H$126*$J$126</f>
        <v>0</v>
      </c>
      <c r="BO126" s="59" t="n">
        <f aca="false">('Balance Sheet'!BO52+'Balance Sheet'!BO49)*$H$126*$J$126</f>
        <v>0</v>
      </c>
      <c r="BP126" s="59" t="n">
        <f aca="false">('Balance Sheet'!BP52+'Balance Sheet'!BP49)*$H$126*$J$126</f>
        <v>0</v>
      </c>
      <c r="BQ126" s="59" t="n">
        <f aca="false">('Balance Sheet'!BQ52+'Balance Sheet'!BQ49)*$H$126*$J$126</f>
        <v>0</v>
      </c>
      <c r="BR126" s="59" t="n">
        <f aca="false">('Balance Sheet'!BR52+'Balance Sheet'!BR49)*$H$126*$J$126</f>
        <v>0</v>
      </c>
      <c r="BS126" s="59" t="n">
        <f aca="false">('Balance Sheet'!BS52+'Balance Sheet'!BS49)*$H$126*$J$126</f>
        <v>0</v>
      </c>
      <c r="BT126" s="59" t="n">
        <f aca="false">('Balance Sheet'!BT52+'Balance Sheet'!BT49)*$H$126*$J$126</f>
        <v>0</v>
      </c>
      <c r="BU126" s="59" t="n">
        <f aca="false">('Balance Sheet'!BU52+'Balance Sheet'!BU49)*$H$126*$J$126</f>
        <v>0</v>
      </c>
      <c r="BV126" s="59" t="n">
        <f aca="false">('Balance Sheet'!BV52+'Balance Sheet'!BV49)*$H$126*$J$126</f>
        <v>0</v>
      </c>
      <c r="BW126" s="91"/>
      <c r="BX126" s="91"/>
      <c r="BY126" s="58"/>
      <c r="BZ126" s="58"/>
      <c r="CA126" s="58"/>
      <c r="CB126" s="92"/>
      <c r="CC126" s="92"/>
      <c r="CD126" s="92"/>
      <c r="CE126" s="92"/>
      <c r="CF126" s="92"/>
    </row>
    <row r="127" customFormat="false" ht="15" hidden="false" customHeight="true" outlineLevel="1" collapsed="false">
      <c r="B127" s="24"/>
      <c r="C127" s="24"/>
      <c r="D127" s="24" t="n">
        <v>5</v>
      </c>
      <c r="E127" s="24" t="n">
        <v>1</v>
      </c>
      <c r="F127" s="24"/>
      <c r="G127" s="24"/>
      <c r="H127" s="24"/>
      <c r="I127" s="24"/>
      <c r="J127" s="24" t="n">
        <v>1</v>
      </c>
      <c r="K127" s="24"/>
      <c r="L127" s="24" t="n">
        <v>11</v>
      </c>
      <c r="M127" s="24"/>
      <c r="N127" s="24" t="s">
        <v>2706</v>
      </c>
      <c r="O127" s="24" t="s">
        <v>2707</v>
      </c>
      <c r="P127" s="24"/>
      <c r="Q127" s="24"/>
      <c r="R127" s="24" t="n">
        <v>1</v>
      </c>
      <c r="S127" s="24"/>
      <c r="T127" s="24"/>
      <c r="U127" s="24"/>
      <c r="V127" s="24" t="s">
        <v>160</v>
      </c>
      <c r="W127" s="24" t="s">
        <v>161</v>
      </c>
      <c r="X127" s="24" t="s">
        <v>162</v>
      </c>
      <c r="Y127" s="24" t="s">
        <v>2370</v>
      </c>
      <c r="Z127" s="24" t="s">
        <v>163</v>
      </c>
      <c r="AA127" s="24" t="s">
        <v>2708</v>
      </c>
      <c r="AB127" s="91" t="n">
        <f aca="false">AB115+AB117+AB118+AB119+AB120+AB121+AB122+AB123+AB124+AB125+AB126</f>
        <v>5499.487</v>
      </c>
      <c r="AC127" s="91" t="n">
        <f aca="false">AC115+AC117+AC118+AC119+AC120+AC121+AC122+AC123+AC124+AC125+AC126</f>
        <v>5703.082</v>
      </c>
      <c r="AD127" s="91" t="n">
        <f aca="false">AD115+AD117+AD118+AD119+AD120+AD121+AD122+AD123+AD124+AD125+AD126</f>
        <v>5620.167</v>
      </c>
      <c r="AE127" s="91" t="n">
        <f aca="false">AE115+AE117+AE118+AE119+AE120+AE121+AE122+AE123+AE124+AE125+AE126</f>
        <v>6689.944</v>
      </c>
      <c r="AF127" s="91" t="n">
        <f aca="false">AF115+AF117+AF118+AF119+AF120+AF121+AF122+AF123+AF124+AF125+AF126</f>
        <v>6689.944</v>
      </c>
      <c r="AG127" s="91" t="n">
        <f aca="false">AG115+AG117+AG118+AG119+AG120+AG121+AG122+AG123+AG124+AG125+AG126</f>
        <v>6130.479</v>
      </c>
      <c r="AH127" s="91" t="n">
        <f aca="false">AH115+AH117+AH118+AH119+AH120+AH121+AH122+AH123+AH124+AH125+AH126</f>
        <v>6258.174</v>
      </c>
      <c r="AI127" s="91" t="n">
        <f aca="false">AI115+AI117+AI118+AI119+AI120+AI121+AI122+AI123+AI124+AI125+AI126</f>
        <v>6162.012</v>
      </c>
      <c r="AJ127" s="91" t="n">
        <f aca="false">AJ115+AJ117+AJ118+AJ119+AJ120+AJ121+AJ122+AJ123+AJ124+AJ125+AJ126</f>
        <v>7760.051</v>
      </c>
      <c r="AK127" s="91" t="n">
        <f aca="false">AK115+AK117+AK118+AK119+AK120+AK121+AK122+AK123+AK124+AK125+AK126</f>
        <v>7760.051</v>
      </c>
      <c r="AL127" s="91" t="n">
        <f aca="false">AL115+AL117+AL118+AL119+AL120+AL121+AL122+AL123+AL124+AL125+AL126</f>
        <v>7233.006</v>
      </c>
      <c r="AM127" s="91" t="n">
        <f aca="false">AM115+AM117+AM118+AM119+AM120+AM121+AM122+AM123+AM124+AM125+AM126</f>
        <v>8248.738</v>
      </c>
      <c r="AN127" s="91" t="n">
        <f aca="false">AN115+AN117+AN118+AN119+AN120+AN121+AN122+AN123+AN124+AN125+AN126</f>
        <v>7581.632</v>
      </c>
      <c r="AO127" s="91" t="n">
        <f aca="false">AO115+AO117+AO118+AO119+AO120+AO121+AO122+AO123+AO124+AO125+AO126</f>
        <v>10084.796</v>
      </c>
      <c r="AP127" s="91" t="n">
        <f aca="false">AP115+AP117+AP118+AP119+AP120+AP121+AP122+AP123+AP124+AP125+AP126</f>
        <v>10084.796</v>
      </c>
      <c r="AQ127" s="91" t="n">
        <f aca="false">AQ115+AQ117+AQ118+AQ119+AQ120+AQ121+AQ122+AQ123+AQ124+AQ125+AQ126</f>
        <v>9124.442</v>
      </c>
      <c r="AR127" s="91" t="n">
        <f aca="false">AR115+AR117+AR118+AR119+AR120+AR121+AR122+AR123+AR124+AR125+AR126</f>
        <v>8950.266</v>
      </c>
      <c r="AS127" s="91" t="n">
        <f aca="false">AS115+AS117+AS118+AS119+AS120+AS121+AS122+AS123+AS124+AS125+AS126</f>
        <v>8649.869</v>
      </c>
      <c r="AT127" s="91" t="n">
        <f aca="false">AT115+AT117+AT118+AT119+AT120+AT121+AT122+AT123+AT124+AT125+AT126</f>
        <v>11608</v>
      </c>
      <c r="AU127" s="91" t="n">
        <f aca="false">AU115+AU117+AU118+AU119+AU120+AU121+AU122+AU123+AU124+AU125+AU126</f>
        <v>11608</v>
      </c>
      <c r="AV127" s="91" t="n">
        <f aca="false">AV115+AV117+AV118+AV119+AV120+AV121+AV122+AV123+AV124+AV125+AV126</f>
        <v>11903</v>
      </c>
      <c r="AW127" s="91" t="n">
        <f aca="false">AW115+AW117+AW118+AW119+AW120+AW121+AW122+AW123+AW124+AW125+AW126</f>
        <v>12295</v>
      </c>
      <c r="AX127" s="91" t="n">
        <f aca="false">AX115+AX117+AX118+AX119+AX120+AX121+AX122+AX123+AX124+AX125+AX126</f>
        <v>11895</v>
      </c>
      <c r="AY127" s="91" t="n">
        <f aca="false">AY115+AY117+AY118+AY119+AY120+AY121+AY122+AY123+AY124+AY125+AY126</f>
        <v>15132</v>
      </c>
      <c r="AZ127" s="91" t="n">
        <f aca="false">AZ115+AZ117+AZ118+AZ119+AZ120+AZ121+AZ122+AZ123+AZ124+AZ125+AZ126</f>
        <v>15132</v>
      </c>
      <c r="BA127" s="91" t="n">
        <f aca="false">BA115+BA117+BA118+BA119+BA120+BA121+BA122+BA123+BA124+BA125+BA126</f>
        <v>16708</v>
      </c>
      <c r="BB127" s="91" t="n">
        <f aca="false">BB115+BB117+BB118+BB119+BB120+BB121+BB122+BB123+BB124+BB125+BB126</f>
        <v>0</v>
      </c>
      <c r="BC127" s="91" t="n">
        <f aca="false">BC115+BC117+BC118+BC119+BC120+BC121+BC122+BC123+BC124+BC125+BC126</f>
        <v>0</v>
      </c>
      <c r="BD127" s="91" t="n">
        <f aca="false">BD115+BD117+BD118+BD119+BD120+BD121+BD122+BD123+BD124+BD125+BD126</f>
        <v>0</v>
      </c>
      <c r="BE127" s="91" t="n">
        <f aca="false">BE115+BE117+BE118+BE119+BE120+BE121+BE122+BE123+BE124+BE125+BE126</f>
        <v>0</v>
      </c>
      <c r="BF127" s="59" t="n">
        <f aca="false">BF115+BF117+BF118+BF119+BF120+BF121+BF122+BF123+BF124+BF125+BF126</f>
        <v>0</v>
      </c>
      <c r="BG127" s="59" t="n">
        <f aca="false">BG115+BG117+BG118+BG119+BG120+BG121+BG122+BG123+BG124+BG125+BG126</f>
        <v>0</v>
      </c>
      <c r="BH127" s="59" t="n">
        <f aca="false">BH115+BH117+BH118+BH119+BH120+BH121+BH122+BH123+BH124+BH125+BH126</f>
        <v>0</v>
      </c>
      <c r="BI127" s="59" t="n">
        <f aca="false">BI115+BI117+BI118+BI119+BI120+BI121+BI122+BI123+BI124+BI125+BI126</f>
        <v>0</v>
      </c>
      <c r="BJ127" s="59" t="n">
        <f aca="false">BJ115+BJ117+BJ118+BJ119+BJ120+BJ121+BJ122+BJ123+BJ124+BJ125+BJ126</f>
        <v>0</v>
      </c>
      <c r="BK127" s="59" t="n">
        <f aca="false">BK115+BK117+BK118+BK119+BK120+BK121+BK122+BK123+BK124+BK125+BK126</f>
        <v>0</v>
      </c>
      <c r="BL127" s="59" t="n">
        <f aca="false">BL115+BL117+BL118+BL119+BL120+BL121+BL122+BL123+BL124+BL125+BL126</f>
        <v>0</v>
      </c>
      <c r="BM127" s="59" t="n">
        <f aca="false">BM115+BM117+BM118+BM119+BM120+BM121+BM122+BM123+BM124+BM125+BM126</f>
        <v>0</v>
      </c>
      <c r="BN127" s="59" t="n">
        <f aca="false">BN115+BN117+BN118+BN119+BN120+BN121+BN122+BN123+BN124+BN125+BN126</f>
        <v>0</v>
      </c>
      <c r="BO127" s="59" t="n">
        <f aca="false">BO115+BO117+BO118+BO119+BO120+BO121+BO122+BO123+BO124+BO125+BO126</f>
        <v>0</v>
      </c>
      <c r="BP127" s="59" t="n">
        <f aca="false">BP115+BP117+BP118+BP119+BP120+BP121+BP122+BP123+BP124+BP125+BP126</f>
        <v>0</v>
      </c>
      <c r="BQ127" s="59" t="n">
        <f aca="false">BQ115+BQ117+BQ118+BQ119+BQ120+BQ121+BQ122+BQ123+BQ124+BQ125+BQ126</f>
        <v>0</v>
      </c>
      <c r="BR127" s="59" t="n">
        <f aca="false">BR115+BR117+BR118+BR119+BR120+BR121+BR122+BR123+BR124+BR125+BR126</f>
        <v>0</v>
      </c>
      <c r="BS127" s="59" t="n">
        <f aca="false">BS115+BS117+BS118+BS119+BS120+BS121+BS122+BS123+BS124+BS125+BS126</f>
        <v>0</v>
      </c>
      <c r="BT127" s="59" t="n">
        <f aca="false">BT115+BT117+BT118+BT119+BT120+BT121+BT122+BT123+BT124+BT125+BT126</f>
        <v>0</v>
      </c>
      <c r="BU127" s="59" t="n">
        <f aca="false">BU115+BU117+BU118+BU119+BU120+BU121+BU122+BU123+BU124+BU125+BU126</f>
        <v>0</v>
      </c>
      <c r="BV127" s="59" t="n">
        <f aca="false">BV115+BV117+BV118+BV119+BV120+BV121+BV122+BV123+BV124+BV125+BV126</f>
        <v>0</v>
      </c>
      <c r="BW127" s="91" t="n">
        <f aca="false">BW115+BW117+BW118+BW119+BW120+BW121+BW122+BW123+BW124+BW125+BW126</f>
        <v>0</v>
      </c>
      <c r="BX127" s="91" t="n">
        <f aca="false">BX115+BX117+BX118+BX119+BX120+BX121+BX122+BX123+BX124+BX125+BX126</f>
        <v>0</v>
      </c>
      <c r="BY127" s="58"/>
      <c r="BZ127" s="58"/>
      <c r="CA127" s="58"/>
      <c r="CB127" s="92"/>
      <c r="CC127" s="92"/>
      <c r="CD127" s="92"/>
      <c r="CE127" s="92"/>
      <c r="CF127" s="92"/>
    </row>
    <row r="128" customFormat="false" ht="15" hidden="false" customHeight="true" outlineLevel="0" collapsed="false">
      <c r="B128" s="24"/>
      <c r="C128" s="24"/>
      <c r="D128" s="24" t="n">
        <v>5</v>
      </c>
      <c r="E128" s="24" t="n">
        <v>1</v>
      </c>
      <c r="F128" s="24"/>
      <c r="G128" s="24"/>
      <c r="H128" s="24" t="n">
        <v>1</v>
      </c>
      <c r="I128" s="24"/>
      <c r="J128" s="24" t="n">
        <v>1</v>
      </c>
      <c r="K128" s="24"/>
      <c r="L128" s="24" t="n">
        <v>12</v>
      </c>
      <c r="M128" s="24"/>
      <c r="N128" s="24" t="s">
        <v>2709</v>
      </c>
      <c r="O128" s="24" t="s">
        <v>2710</v>
      </c>
      <c r="P128" s="24"/>
      <c r="Q128" s="24"/>
      <c r="R128" s="24" t="n">
        <v>1</v>
      </c>
      <c r="S128" s="24"/>
      <c r="T128" s="24"/>
      <c r="U128" s="24"/>
      <c r="V128" s="24" t="s">
        <v>160</v>
      </c>
      <c r="W128" s="24" t="s">
        <v>161</v>
      </c>
      <c r="X128" s="24" t="s">
        <v>162</v>
      </c>
      <c r="Y128" s="24" t="s">
        <v>2370</v>
      </c>
      <c r="Z128" s="24" t="s">
        <v>163</v>
      </c>
      <c r="AA128" s="24" t="s">
        <v>2711</v>
      </c>
      <c r="AB128" s="91" t="n">
        <f aca="false">('Balance Sheet'!AB59)*$H$128*$J$128</f>
        <v>9.943</v>
      </c>
      <c r="AC128" s="91" t="n">
        <f aca="false">('Balance Sheet'!AC59)*$H$128*$J$128</f>
        <v>6.178</v>
      </c>
      <c r="AD128" s="91" t="n">
        <f aca="false">('Balance Sheet'!AD59)*$H$128*$J$128</f>
        <v>1.882</v>
      </c>
      <c r="AE128" s="91" t="n">
        <f aca="false">('Balance Sheet'!AE59)*$H$128*$J$128</f>
        <v>0</v>
      </c>
      <c r="AF128" s="91" t="n">
        <f aca="false">('Balance Sheet'!AF59)*$H$128*$J$128</f>
        <v>0</v>
      </c>
      <c r="AG128" s="91" t="n">
        <f aca="false">('Balance Sheet'!AG59)*$H$128*$J$128</f>
        <v>0</v>
      </c>
      <c r="AH128" s="91" t="n">
        <f aca="false">('Balance Sheet'!AH59)*$H$128*$J$128</f>
        <v>0</v>
      </c>
      <c r="AI128" s="91" t="n">
        <f aca="false">('Balance Sheet'!AI59)*$H$128*$J$128</f>
        <v>0</v>
      </c>
      <c r="AJ128" s="91" t="n">
        <f aca="false">('Balance Sheet'!AJ59)*$H$128*$J$128</f>
        <v>0</v>
      </c>
      <c r="AK128" s="91" t="n">
        <f aca="false">('Balance Sheet'!AK59)*$H$128*$J$128</f>
        <v>0</v>
      </c>
      <c r="AL128" s="91" t="n">
        <f aca="false">('Balance Sheet'!AL59)*$H$128*$J$128</f>
        <v>0</v>
      </c>
      <c r="AM128" s="91" t="n">
        <f aca="false">('Balance Sheet'!AM59)*$H$128*$J$128</f>
        <v>0</v>
      </c>
      <c r="AN128" s="91" t="n">
        <f aca="false">('Balance Sheet'!AN59)*$H$128*$J$128</f>
        <v>0</v>
      </c>
      <c r="AO128" s="91" t="n">
        <f aca="false">('Balance Sheet'!AO59)*$H$128*$J$128</f>
        <v>0</v>
      </c>
      <c r="AP128" s="91" t="n">
        <f aca="false">('Balance Sheet'!AP59)*$H$128*$J$128</f>
        <v>0</v>
      </c>
      <c r="AQ128" s="91" t="n">
        <f aca="false">('Balance Sheet'!AQ59)*$H$128*$J$128</f>
        <v>0</v>
      </c>
      <c r="AR128" s="91" t="n">
        <f aca="false">('Balance Sheet'!AR59)*$H$128*$J$128</f>
        <v>17.223</v>
      </c>
      <c r="AS128" s="91" t="n">
        <f aca="false">('Balance Sheet'!AS59)*$H$128*$J$128</f>
        <v>10.797</v>
      </c>
      <c r="AT128" s="91" t="n">
        <f aca="false">('Balance Sheet'!AT59)*$H$128*$J$128</f>
        <v>0</v>
      </c>
      <c r="AU128" s="91" t="n">
        <f aca="false">('Balance Sheet'!AU59)*$H$128*$J$128</f>
        <v>0</v>
      </c>
      <c r="AV128" s="91" t="n">
        <f aca="false">('Balance Sheet'!AV59)*$H$128*$J$128</f>
        <v>0</v>
      </c>
      <c r="AW128" s="91" t="n">
        <f aca="false">('Balance Sheet'!AW59)*$H$128*$J$128</f>
        <v>0</v>
      </c>
      <c r="AX128" s="91" t="n">
        <f aca="false">('Balance Sheet'!AX59)*$H$128*$J$128</f>
        <v>0</v>
      </c>
      <c r="AY128" s="91" t="n">
        <f aca="false">('Balance Sheet'!AY59)*$H$128*$J$128</f>
        <v>0</v>
      </c>
      <c r="AZ128" s="91" t="n">
        <f aca="false">('Balance Sheet'!AZ59)*$H$128*$J$128</f>
        <v>0</v>
      </c>
      <c r="BA128" s="91" t="n">
        <f aca="false">('Balance Sheet'!BA59)*$H$128*$J$128</f>
        <v>0</v>
      </c>
      <c r="BB128" s="91" t="n">
        <f aca="false">('Balance Sheet'!BB59)*$H$128*$J$128</f>
        <v>0</v>
      </c>
      <c r="BC128" s="91" t="n">
        <f aca="false">('Balance Sheet'!BC59)*$H$128*$J$128</f>
        <v>0</v>
      </c>
      <c r="BD128" s="91" t="n">
        <f aca="false">('Balance Sheet'!BD59)*$H$128*$J$128</f>
        <v>0</v>
      </c>
      <c r="BE128" s="91" t="n">
        <f aca="false">('Balance Sheet'!BE59)*$H$128*$J$128</f>
        <v>0</v>
      </c>
      <c r="BF128" s="59" t="n">
        <f aca="false">('Balance Sheet'!BF59)*$H$128*$J$128</f>
        <v>0</v>
      </c>
      <c r="BG128" s="59" t="n">
        <f aca="false">('Balance Sheet'!BG59)*$H$128*$J$128</f>
        <v>0</v>
      </c>
      <c r="BH128" s="59" t="n">
        <f aca="false">('Balance Sheet'!BH59)*$H$128*$J$128</f>
        <v>0</v>
      </c>
      <c r="BI128" s="59" t="n">
        <f aca="false">('Balance Sheet'!BI59)*$H$128*$J$128</f>
        <v>0</v>
      </c>
      <c r="BJ128" s="59" t="n">
        <f aca="false">('Balance Sheet'!BJ59)*$H$128*$J$128</f>
        <v>0</v>
      </c>
      <c r="BK128" s="59" t="n">
        <f aca="false">('Balance Sheet'!BK59)*$H$128*$J$128</f>
        <v>0</v>
      </c>
      <c r="BL128" s="59" t="n">
        <f aca="false">('Balance Sheet'!BL59)*$H$128*$J$128</f>
        <v>0</v>
      </c>
      <c r="BM128" s="59" t="n">
        <f aca="false">('Balance Sheet'!BM59)*$H$128*$J$128</f>
        <v>0</v>
      </c>
      <c r="BN128" s="59" t="n">
        <f aca="false">('Balance Sheet'!BN59)*$H$128*$J$128</f>
        <v>0</v>
      </c>
      <c r="BO128" s="59" t="n">
        <f aca="false">('Balance Sheet'!BO59)*$H$128*$J$128</f>
        <v>0</v>
      </c>
      <c r="BP128" s="59" t="n">
        <f aca="false">('Balance Sheet'!BP59)*$H$128*$J$128</f>
        <v>0</v>
      </c>
      <c r="BQ128" s="59" t="n">
        <f aca="false">('Balance Sheet'!BQ59)*$H$128*$J$128</f>
        <v>0</v>
      </c>
      <c r="BR128" s="59" t="n">
        <f aca="false">('Balance Sheet'!BR59)*$H$128*$J$128</f>
        <v>0</v>
      </c>
      <c r="BS128" s="59" t="n">
        <f aca="false">('Balance Sheet'!BS59)*$H$128*$J$128</f>
        <v>0</v>
      </c>
      <c r="BT128" s="59" t="n">
        <f aca="false">('Balance Sheet'!BT59)*$H$128*$J$128</f>
        <v>0</v>
      </c>
      <c r="BU128" s="59" t="n">
        <f aca="false">('Balance Sheet'!BU59)*$H$128*$J$128</f>
        <v>0</v>
      </c>
      <c r="BV128" s="59" t="n">
        <f aca="false">('Balance Sheet'!BV59)*$H$128*$J$128</f>
        <v>0</v>
      </c>
      <c r="BW128" s="91"/>
      <c r="BX128" s="91"/>
      <c r="BY128" s="58"/>
      <c r="BZ128" s="58"/>
      <c r="CA128" s="58"/>
      <c r="CB128" s="92"/>
      <c r="CC128" s="92"/>
      <c r="CD128" s="92"/>
      <c r="CE128" s="92"/>
      <c r="CF128" s="92"/>
    </row>
    <row r="129" customFormat="false" ht="15" hidden="false" customHeight="true" outlineLevel="0" collapsed="false">
      <c r="B129" s="38"/>
      <c r="C129" s="38"/>
      <c r="D129" s="38"/>
      <c r="E129" s="38" t="n">
        <v>1</v>
      </c>
      <c r="F129" s="38"/>
      <c r="G129" s="38"/>
      <c r="H129" s="38"/>
      <c r="I129" s="38"/>
      <c r="J129" s="38"/>
      <c r="K129" s="38"/>
      <c r="L129" s="38" t="n">
        <v>9</v>
      </c>
      <c r="M129" s="38"/>
      <c r="N129" s="38" t="s">
        <v>2712</v>
      </c>
      <c r="O129" s="38" t="s">
        <v>2713</v>
      </c>
      <c r="P129" s="38"/>
      <c r="Q129" s="38"/>
      <c r="R129" s="38" t="n">
        <v>1</v>
      </c>
      <c r="S129" s="38"/>
      <c r="T129" s="38"/>
      <c r="U129" s="38"/>
      <c r="V129" s="38" t="s">
        <v>153</v>
      </c>
      <c r="W129" s="38"/>
      <c r="X129" s="38"/>
      <c r="Y129" s="38" t="s">
        <v>2370</v>
      </c>
      <c r="Z129" s="38"/>
      <c r="AA129" s="38" t="s">
        <v>2714</v>
      </c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  <c r="BW129" s="11"/>
      <c r="BX129" s="11"/>
      <c r="BY129" s="10"/>
      <c r="BZ129" s="10"/>
      <c r="CA129" s="10"/>
      <c r="CB129" s="10"/>
      <c r="CC129" s="10"/>
      <c r="CD129" s="10"/>
      <c r="CE129" s="10"/>
      <c r="CF129" s="10"/>
    </row>
    <row r="130" customFormat="false" ht="15" hidden="false" customHeight="true" outlineLevel="1" collapsed="false">
      <c r="B130" s="24"/>
      <c r="C130" s="24"/>
      <c r="D130" s="24" t="n">
        <v>73</v>
      </c>
      <c r="E130" s="24" t="n">
        <v>1</v>
      </c>
      <c r="F130" s="24"/>
      <c r="G130" s="24"/>
      <c r="H130" s="24" t="n">
        <v>1</v>
      </c>
      <c r="I130" s="24"/>
      <c r="J130" s="24" t="n">
        <v>1</v>
      </c>
      <c r="K130" s="24"/>
      <c r="L130" s="24" t="n">
        <v>79</v>
      </c>
      <c r="M130" s="24"/>
      <c r="N130" s="24" t="s">
        <v>2715</v>
      </c>
      <c r="O130" s="24" t="s">
        <v>2716</v>
      </c>
      <c r="P130" s="24"/>
      <c r="Q130" s="24"/>
      <c r="R130" s="24" t="n">
        <v>1</v>
      </c>
      <c r="S130" s="24"/>
      <c r="T130" s="24"/>
      <c r="U130" s="24"/>
      <c r="V130" s="24" t="s">
        <v>160</v>
      </c>
      <c r="W130" s="24" t="s">
        <v>161</v>
      </c>
      <c r="X130" s="24" t="s">
        <v>162</v>
      </c>
      <c r="Y130" s="24" t="s">
        <v>2370</v>
      </c>
      <c r="Z130" s="24" t="s">
        <v>163</v>
      </c>
      <c r="AA130" s="24" t="s">
        <v>2717</v>
      </c>
      <c r="AB130" s="91" t="n">
        <f aca="false">('Balance Sheet'!AB61)*$H$130*$J$130</f>
        <v>0.614</v>
      </c>
      <c r="AC130" s="91" t="n">
        <f aca="false">('Balance Sheet'!AC61)*$H$130*$J$130</f>
        <v>0.619</v>
      </c>
      <c r="AD130" s="91" t="n">
        <f aca="false">('Balance Sheet'!AD61)*$H$130*$J$130</f>
        <v>0.631</v>
      </c>
      <c r="AE130" s="91" t="n">
        <f aca="false">('Balance Sheet'!AE61)*$H$130*$J$130</f>
        <v>0.651</v>
      </c>
      <c r="AF130" s="91" t="n">
        <f aca="false">('Balance Sheet'!AF61)*$H$130*$J$130</f>
        <v>0.651</v>
      </c>
      <c r="AG130" s="91" t="n">
        <f aca="false">('Balance Sheet'!AG61)*$H$130*$J$130</f>
        <v>0.656</v>
      </c>
      <c r="AH130" s="91" t="n">
        <f aca="false">('Balance Sheet'!AH61)*$H$130*$J$130</f>
        <v>0.66</v>
      </c>
      <c r="AI130" s="91" t="n">
        <f aca="false">('Balance Sheet'!AI61)*$H$130*$J$130</f>
        <v>0.664</v>
      </c>
      <c r="AJ130" s="91" t="n">
        <f aca="false">('Balance Sheet'!AJ61)*$H$130*$J$130</f>
        <v>0.671</v>
      </c>
      <c r="AK130" s="91" t="n">
        <f aca="false">('Balance Sheet'!AK61)*$H$130*$J$130</f>
        <v>0.671</v>
      </c>
      <c r="AL130" s="91" t="n">
        <f aca="false">('Balance Sheet'!AL61)*$H$130*$J$130</f>
        <v>0.678</v>
      </c>
      <c r="AM130" s="91" t="n">
        <f aca="false">('Balance Sheet'!AM61)*$H$130*$J$130</f>
        <v>0.685</v>
      </c>
      <c r="AN130" s="91" t="n">
        <f aca="false">('Balance Sheet'!AN61)*$H$130*$J$130</f>
        <v>0.697</v>
      </c>
      <c r="AO130" s="91" t="n">
        <f aca="false">('Balance Sheet'!AO61)*$H$130*$J$130</f>
        <v>0.708</v>
      </c>
      <c r="AP130" s="91" t="n">
        <f aca="false">('Balance Sheet'!AP61)*$H$130*$J$130</f>
        <v>0.708</v>
      </c>
      <c r="AQ130" s="91" t="n">
        <f aca="false">('Balance Sheet'!AQ61)*$H$130*$J$130</f>
        <v>0.712</v>
      </c>
      <c r="AR130" s="91" t="n">
        <f aca="false">('Balance Sheet'!AR61)*$H$130*$J$130</f>
        <v>0.719</v>
      </c>
      <c r="AS130" s="91" t="n">
        <f aca="false">('Balance Sheet'!AS61)*$H$130*$J$130</f>
        <v>0.722</v>
      </c>
      <c r="AT130" s="91" t="n">
        <f aca="false">('Balance Sheet'!AT61)*$H$130*$J$130</f>
        <v>1</v>
      </c>
      <c r="AU130" s="91" t="n">
        <f aca="false">('Balance Sheet'!AU61)*$H$130*$J$130</f>
        <v>1</v>
      </c>
      <c r="AV130" s="91" t="n">
        <f aca="false">('Balance Sheet'!AV61)*$H$130*$J$130</f>
        <v>1</v>
      </c>
      <c r="AW130" s="91" t="n">
        <f aca="false">('Balance Sheet'!AW61)*$H$130*$J$130</f>
        <v>1</v>
      </c>
      <c r="AX130" s="91" t="n">
        <f aca="false">('Balance Sheet'!AX61)*$H$130*$J$130</f>
        <v>1</v>
      </c>
      <c r="AY130" s="91" t="n">
        <f aca="false">('Balance Sheet'!AY61)*$H$130*$J$130</f>
        <v>1</v>
      </c>
      <c r="AZ130" s="91" t="n">
        <f aca="false">('Balance Sheet'!AZ61)*$H$130*$J$130</f>
        <v>1</v>
      </c>
      <c r="BA130" s="91" t="n">
        <f aca="false">('Balance Sheet'!BA61)*$H$130*$J$130</f>
        <v>1</v>
      </c>
      <c r="BB130" s="91" t="n">
        <f aca="false">('Balance Sheet'!BB61)*$H$130*$J$130</f>
        <v>0</v>
      </c>
      <c r="BC130" s="91" t="n">
        <f aca="false">('Balance Sheet'!BC61)*$H$130*$J$130</f>
        <v>0</v>
      </c>
      <c r="BD130" s="91" t="n">
        <f aca="false">('Balance Sheet'!BD61)*$H$130*$J$130</f>
        <v>0</v>
      </c>
      <c r="BE130" s="91" t="n">
        <f aca="false">('Balance Sheet'!BE61)*$H$130*$J$130</f>
        <v>0</v>
      </c>
      <c r="BF130" s="59" t="n">
        <f aca="false">('Balance Sheet'!BF61)*$H$130*$J$130</f>
        <v>0</v>
      </c>
      <c r="BG130" s="59" t="n">
        <f aca="false">('Balance Sheet'!BG61)*$H$130*$J$130</f>
        <v>0</v>
      </c>
      <c r="BH130" s="59" t="n">
        <f aca="false">('Balance Sheet'!BH61)*$H$130*$J$130</f>
        <v>0</v>
      </c>
      <c r="BI130" s="59" t="n">
        <f aca="false">('Balance Sheet'!BI61)*$H$130*$J$130</f>
        <v>0</v>
      </c>
      <c r="BJ130" s="59" t="n">
        <f aca="false">('Balance Sheet'!BJ61)*$H$130*$J$130</f>
        <v>0</v>
      </c>
      <c r="BK130" s="59" t="n">
        <f aca="false">('Balance Sheet'!BK61)*$H$130*$J$130</f>
        <v>0</v>
      </c>
      <c r="BL130" s="59" t="n">
        <f aca="false">('Balance Sheet'!BL61)*$H$130*$J$130</f>
        <v>0</v>
      </c>
      <c r="BM130" s="59" t="n">
        <f aca="false">('Balance Sheet'!BM61)*$H$130*$J$130</f>
        <v>0</v>
      </c>
      <c r="BN130" s="59" t="n">
        <f aca="false">('Balance Sheet'!BN61)*$H$130*$J$130</f>
        <v>0</v>
      </c>
      <c r="BO130" s="59" t="n">
        <f aca="false">('Balance Sheet'!BO61)*$H$130*$J$130</f>
        <v>0</v>
      </c>
      <c r="BP130" s="59" t="n">
        <f aca="false">('Balance Sheet'!BP61)*$H$130*$J$130</f>
        <v>0</v>
      </c>
      <c r="BQ130" s="59" t="n">
        <f aca="false">('Balance Sheet'!BQ61)*$H$130*$J$130</f>
        <v>0</v>
      </c>
      <c r="BR130" s="59" t="n">
        <f aca="false">('Balance Sheet'!BR61)*$H$130*$J$130</f>
        <v>0</v>
      </c>
      <c r="BS130" s="59" t="n">
        <f aca="false">('Balance Sheet'!BS61)*$H$130*$J$130</f>
        <v>0</v>
      </c>
      <c r="BT130" s="59" t="n">
        <f aca="false">('Balance Sheet'!BT61)*$H$130*$J$130</f>
        <v>0</v>
      </c>
      <c r="BU130" s="59" t="n">
        <f aca="false">('Balance Sheet'!BU61)*$H$130*$J$130</f>
        <v>0</v>
      </c>
      <c r="BV130" s="59" t="n">
        <f aca="false">('Balance Sheet'!BV61)*$H$130*$J$130</f>
        <v>0</v>
      </c>
      <c r="BW130" s="91" t="n">
        <f aca="false">('Balance Sheet'!BW61)*$H$130*$J$130</f>
        <v>0</v>
      </c>
      <c r="BX130" s="91" t="n">
        <f aca="false">('Balance Sheet'!BX61)*$H$130*$J$130</f>
        <v>0</v>
      </c>
      <c r="BY130" s="58"/>
      <c r="BZ130" s="58"/>
      <c r="CA130" s="58"/>
      <c r="CB130" s="92"/>
      <c r="CC130" s="92"/>
      <c r="CD130" s="92"/>
      <c r="CE130" s="92"/>
      <c r="CF130" s="92"/>
    </row>
    <row r="131" customFormat="false" ht="15" hidden="false" customHeight="true" outlineLevel="1" collapsed="false">
      <c r="B131" s="24"/>
      <c r="C131" s="24"/>
      <c r="D131" s="24" t="n">
        <v>73</v>
      </c>
      <c r="E131" s="24" t="n">
        <v>1</v>
      </c>
      <c r="F131" s="24"/>
      <c r="G131" s="24"/>
      <c r="H131" s="24" t="n">
        <v>1</v>
      </c>
      <c r="I131" s="24"/>
      <c r="J131" s="24" t="n">
        <v>1</v>
      </c>
      <c r="K131" s="24"/>
      <c r="L131" s="24" t="n">
        <v>80</v>
      </c>
      <c r="M131" s="24"/>
      <c r="N131" s="24" t="s">
        <v>2718</v>
      </c>
      <c r="O131" s="24" t="s">
        <v>2719</v>
      </c>
      <c r="P131" s="24"/>
      <c r="Q131" s="24"/>
      <c r="R131" s="24" t="n">
        <v>1</v>
      </c>
      <c r="S131" s="24"/>
      <c r="T131" s="24"/>
      <c r="U131" s="24"/>
      <c r="V131" s="24" t="s">
        <v>160</v>
      </c>
      <c r="W131" s="24" t="s">
        <v>161</v>
      </c>
      <c r="X131" s="24" t="s">
        <v>162</v>
      </c>
      <c r="Y131" s="24" t="s">
        <v>2370</v>
      </c>
      <c r="Z131" s="24" t="s">
        <v>163</v>
      </c>
      <c r="AA131" s="24" t="s">
        <v>2720</v>
      </c>
      <c r="AB131" s="91" t="n">
        <f aca="false">('Balance Sheet'!AB62)*$H$131*$J$131</f>
        <v>3556.07</v>
      </c>
      <c r="AC131" s="91" t="n">
        <f aca="false">('Balance Sheet'!AC62)*$H$131*$J$131</f>
        <v>3789.942</v>
      </c>
      <c r="AD131" s="91" t="n">
        <f aca="false">('Balance Sheet'!AD62)*$H$131*$J$131</f>
        <v>4331.314</v>
      </c>
      <c r="AE131" s="91" t="n">
        <f aca="false">('Balance Sheet'!AE62)*$H$131*$J$131</f>
        <v>4604.485</v>
      </c>
      <c r="AF131" s="91" t="n">
        <f aca="false">('Balance Sheet'!AF62)*$H$131*$J$131</f>
        <v>4604.485</v>
      </c>
      <c r="AG131" s="91" t="n">
        <f aca="false">('Balance Sheet'!AG62)*$H$131*$J$131</f>
        <v>4864.652</v>
      </c>
      <c r="AH131" s="91" t="n">
        <f aca="false">('Balance Sheet'!AH62)*$H$131*$J$131</f>
        <v>5165.892</v>
      </c>
      <c r="AI131" s="91" t="n">
        <f aca="false">('Balance Sheet'!AI62)*$H$131*$J$131</f>
        <v>5410.377</v>
      </c>
      <c r="AJ131" s="91" t="n">
        <f aca="false">('Balance Sheet'!AJ62)*$H$131*$J$131</f>
        <v>5705.386</v>
      </c>
      <c r="AK131" s="91" t="n">
        <f aca="false">('Balance Sheet'!AK62)*$H$131*$J$131</f>
        <v>5705.386</v>
      </c>
      <c r="AL131" s="91" t="n">
        <f aca="false">('Balance Sheet'!AL62)*$H$131*$J$131</f>
        <v>6217.946</v>
      </c>
      <c r="AM131" s="91" t="n">
        <f aca="false">('Balance Sheet'!AM62)*$H$131*$J$131</f>
        <v>6519.267</v>
      </c>
      <c r="AN131" s="91" t="n">
        <f aca="false">('Balance Sheet'!AN62)*$H$131*$J$131</f>
        <v>7281.753</v>
      </c>
      <c r="AO131" s="91" t="n">
        <f aca="false">('Balance Sheet'!AO62)*$H$131*$J$131</f>
        <v>8040.17</v>
      </c>
      <c r="AP131" s="91" t="n">
        <f aca="false">('Balance Sheet'!AP62)*$H$131*$J$131</f>
        <v>8040.17</v>
      </c>
      <c r="AQ131" s="91" t="n">
        <f aca="false">('Balance Sheet'!AQ62)*$H$131*$J$131</f>
        <v>8398.38</v>
      </c>
      <c r="AR131" s="91" t="n">
        <f aca="false">('Balance Sheet'!AR62)*$H$131*$J$131</f>
        <v>8889.441</v>
      </c>
      <c r="AS131" s="91" t="n">
        <f aca="false">('Balance Sheet'!AS62)*$H$131*$J$131</f>
        <v>9230.081</v>
      </c>
      <c r="AT131" s="91" t="n">
        <f aca="false">('Balance Sheet'!AT62)*$H$131*$J$131</f>
        <v>9752</v>
      </c>
      <c r="AU131" s="91" t="n">
        <f aca="false">('Balance Sheet'!AU62)*$H$131*$J$131</f>
        <v>9752</v>
      </c>
      <c r="AV131" s="91" t="n">
        <f aca="false">('Balance Sheet'!AV62)*$H$131*$J$131</f>
        <v>10123</v>
      </c>
      <c r="AW131" s="91" t="n">
        <f aca="false">('Balance Sheet'!AW62)*$H$131*$J$131</f>
        <v>12308</v>
      </c>
      <c r="AX131" s="91" t="n">
        <f aca="false">('Balance Sheet'!AX62)*$H$131*$J$131</f>
        <v>13393</v>
      </c>
      <c r="AY131" s="91" t="n">
        <f aca="false">('Balance Sheet'!AY62)*$H$131*$J$131</f>
        <v>13927</v>
      </c>
      <c r="AZ131" s="91" t="n">
        <f aca="false">('Balance Sheet'!AZ62)*$H$131*$J$131</f>
        <v>13927</v>
      </c>
      <c r="BA131" s="91" t="n">
        <f aca="false">('Balance Sheet'!BA62)*$H$131*$J$131</f>
        <v>14383</v>
      </c>
      <c r="BB131" s="91" t="n">
        <f aca="false">('Balance Sheet'!BB62)*$H$131*$J$131</f>
        <v>0</v>
      </c>
      <c r="BC131" s="91" t="n">
        <f aca="false">('Balance Sheet'!BC62)*$H$131*$J$131</f>
        <v>0</v>
      </c>
      <c r="BD131" s="91" t="n">
        <f aca="false">('Balance Sheet'!BD62)*$H$131*$J$131</f>
        <v>0</v>
      </c>
      <c r="BE131" s="91" t="n">
        <f aca="false">('Balance Sheet'!BE62)*$H$131*$J$131</f>
        <v>0</v>
      </c>
      <c r="BF131" s="59" t="n">
        <f aca="false">('Balance Sheet'!BF62)*$H$131*$J$131</f>
        <v>0</v>
      </c>
      <c r="BG131" s="59" t="n">
        <f aca="false">('Balance Sheet'!BG62)*$H$131*$J$131</f>
        <v>0</v>
      </c>
      <c r="BH131" s="59" t="n">
        <f aca="false">('Balance Sheet'!BH62)*$H$131*$J$131</f>
        <v>0</v>
      </c>
      <c r="BI131" s="59" t="n">
        <f aca="false">('Balance Sheet'!BI62)*$H$131*$J$131</f>
        <v>0</v>
      </c>
      <c r="BJ131" s="59" t="n">
        <f aca="false">('Balance Sheet'!BJ62)*$H$131*$J$131</f>
        <v>0</v>
      </c>
      <c r="BK131" s="59" t="n">
        <f aca="false">('Balance Sheet'!BK62)*$H$131*$J$131</f>
        <v>0</v>
      </c>
      <c r="BL131" s="59" t="n">
        <f aca="false">('Balance Sheet'!BL62)*$H$131*$J$131</f>
        <v>0</v>
      </c>
      <c r="BM131" s="59" t="n">
        <f aca="false">('Balance Sheet'!BM62)*$H$131*$J$131</f>
        <v>0</v>
      </c>
      <c r="BN131" s="59" t="n">
        <f aca="false">('Balance Sheet'!BN62)*$H$131*$J$131</f>
        <v>0</v>
      </c>
      <c r="BO131" s="59" t="n">
        <f aca="false">('Balance Sheet'!BO62)*$H$131*$J$131</f>
        <v>0</v>
      </c>
      <c r="BP131" s="59" t="n">
        <f aca="false">('Balance Sheet'!BP62)*$H$131*$J$131</f>
        <v>0</v>
      </c>
      <c r="BQ131" s="59" t="n">
        <f aca="false">('Balance Sheet'!BQ62)*$H$131*$J$131</f>
        <v>0</v>
      </c>
      <c r="BR131" s="59" t="n">
        <f aca="false">('Balance Sheet'!BR62)*$H$131*$J$131</f>
        <v>0</v>
      </c>
      <c r="BS131" s="59" t="n">
        <f aca="false">('Balance Sheet'!BS62)*$H$131*$J$131</f>
        <v>0</v>
      </c>
      <c r="BT131" s="59" t="n">
        <f aca="false">('Balance Sheet'!BT62)*$H$131*$J$131</f>
        <v>0</v>
      </c>
      <c r="BU131" s="59" t="n">
        <f aca="false">('Balance Sheet'!BU62)*$H$131*$J$131</f>
        <v>0</v>
      </c>
      <c r="BV131" s="59" t="n">
        <f aca="false">('Balance Sheet'!BV62)*$H$131*$J$131</f>
        <v>0</v>
      </c>
      <c r="BW131" s="91" t="n">
        <f aca="false">('Balance Sheet'!BW62)*$H$131*$J$131</f>
        <v>0</v>
      </c>
      <c r="BX131" s="91" t="n">
        <f aca="false">('Balance Sheet'!BX62)*$H$131*$J$131</f>
        <v>0</v>
      </c>
      <c r="BY131" s="58"/>
      <c r="BZ131" s="58"/>
      <c r="CA131" s="58"/>
      <c r="CB131" s="92"/>
      <c r="CC131" s="92"/>
      <c r="CD131" s="92"/>
      <c r="CE131" s="92"/>
      <c r="CF131" s="92"/>
    </row>
    <row r="132" customFormat="false" ht="15" hidden="false" customHeight="true" outlineLevel="1" collapsed="false">
      <c r="B132" s="24"/>
      <c r="C132" s="24"/>
      <c r="D132" s="24" t="n">
        <v>62</v>
      </c>
      <c r="E132" s="24" t="n">
        <v>1</v>
      </c>
      <c r="F132" s="24"/>
      <c r="G132" s="24"/>
      <c r="H132" s="24"/>
      <c r="I132" s="24"/>
      <c r="J132" s="24" t="n">
        <v>1</v>
      </c>
      <c r="K132" s="24"/>
      <c r="L132" s="24" t="n">
        <v>73</v>
      </c>
      <c r="M132" s="24"/>
      <c r="N132" s="24" t="s">
        <v>2721</v>
      </c>
      <c r="O132" s="24" t="s">
        <v>2722</v>
      </c>
      <c r="P132" s="24"/>
      <c r="Q132" s="24"/>
      <c r="R132" s="24" t="n">
        <v>1</v>
      </c>
      <c r="S132" s="24"/>
      <c r="T132" s="24"/>
      <c r="U132" s="24"/>
      <c r="V132" s="24" t="s">
        <v>160</v>
      </c>
      <c r="W132" s="24" t="s">
        <v>161</v>
      </c>
      <c r="X132" s="24" t="s">
        <v>162</v>
      </c>
      <c r="Y132" s="24" t="s">
        <v>2370</v>
      </c>
      <c r="Z132" s="24" t="s">
        <v>163</v>
      </c>
      <c r="AA132" s="24" t="s">
        <v>2723</v>
      </c>
      <c r="AB132" s="91" t="n">
        <f aca="false">AB130+AB131</f>
        <v>3556.684</v>
      </c>
      <c r="AC132" s="91" t="n">
        <f aca="false">AC130+AC131</f>
        <v>3790.561</v>
      </c>
      <c r="AD132" s="91" t="n">
        <f aca="false">AD130+AD131</f>
        <v>4331.945</v>
      </c>
      <c r="AE132" s="91" t="n">
        <f aca="false">AE130+AE131</f>
        <v>4605.136</v>
      </c>
      <c r="AF132" s="91" t="n">
        <f aca="false">AF130+AF131</f>
        <v>4605.136</v>
      </c>
      <c r="AG132" s="91" t="n">
        <f aca="false">AG130+AG131</f>
        <v>4865.308</v>
      </c>
      <c r="AH132" s="91" t="n">
        <f aca="false">AH130+AH131</f>
        <v>5166.552</v>
      </c>
      <c r="AI132" s="91" t="n">
        <f aca="false">AI130+AI131</f>
        <v>5411.041</v>
      </c>
      <c r="AJ132" s="91" t="n">
        <f aca="false">AJ130+AJ131</f>
        <v>5706.057</v>
      </c>
      <c r="AK132" s="91" t="n">
        <f aca="false">AK130+AK131</f>
        <v>5706.057</v>
      </c>
      <c r="AL132" s="91" t="n">
        <f aca="false">AL130+AL131</f>
        <v>6218.624</v>
      </c>
      <c r="AM132" s="91" t="n">
        <f aca="false">AM130+AM131</f>
        <v>6519.952</v>
      </c>
      <c r="AN132" s="91" t="n">
        <f aca="false">AN130+AN131</f>
        <v>7282.45</v>
      </c>
      <c r="AO132" s="91" t="n">
        <f aca="false">AO130+AO131</f>
        <v>8040.878</v>
      </c>
      <c r="AP132" s="91" t="n">
        <f aca="false">AP130+AP131</f>
        <v>8040.878</v>
      </c>
      <c r="AQ132" s="91" t="n">
        <f aca="false">AQ130+AQ131</f>
        <v>8399.092</v>
      </c>
      <c r="AR132" s="91" t="n">
        <f aca="false">AR130+AR131</f>
        <v>8890.16</v>
      </c>
      <c r="AS132" s="91" t="n">
        <f aca="false">AS130+AS131</f>
        <v>9230.803</v>
      </c>
      <c r="AT132" s="91" t="n">
        <f aca="false">AT130+AT131</f>
        <v>9753</v>
      </c>
      <c r="AU132" s="91" t="n">
        <f aca="false">AU130+AU131</f>
        <v>9753</v>
      </c>
      <c r="AV132" s="91" t="n">
        <f aca="false">AV130+AV131</f>
        <v>10124</v>
      </c>
      <c r="AW132" s="91" t="n">
        <f aca="false">AW130+AW131</f>
        <v>12309</v>
      </c>
      <c r="AX132" s="91" t="n">
        <f aca="false">AX130+AX131</f>
        <v>13394</v>
      </c>
      <c r="AY132" s="91" t="n">
        <f aca="false">AY130+AY131</f>
        <v>13928</v>
      </c>
      <c r="AZ132" s="91" t="n">
        <f aca="false">AZ130+AZ131</f>
        <v>13928</v>
      </c>
      <c r="BA132" s="91" t="n">
        <f aca="false">BA130+BA131</f>
        <v>14384</v>
      </c>
      <c r="BB132" s="91" t="n">
        <f aca="false">BB130+BB131</f>
        <v>0</v>
      </c>
      <c r="BC132" s="91" t="n">
        <f aca="false">BC130+BC131</f>
        <v>0</v>
      </c>
      <c r="BD132" s="91" t="n">
        <f aca="false">BD130+BD131</f>
        <v>0</v>
      </c>
      <c r="BE132" s="91" t="n">
        <f aca="false">BE130+BE131</f>
        <v>0</v>
      </c>
      <c r="BF132" s="59" t="n">
        <f aca="false">BF130+BF131</f>
        <v>0</v>
      </c>
      <c r="BG132" s="59" t="n">
        <f aca="false">BG130+BG131</f>
        <v>0</v>
      </c>
      <c r="BH132" s="59" t="n">
        <f aca="false">BH130+BH131</f>
        <v>0</v>
      </c>
      <c r="BI132" s="59" t="n">
        <f aca="false">BI130+BI131</f>
        <v>0</v>
      </c>
      <c r="BJ132" s="59" t="n">
        <f aca="false">BJ130+BJ131</f>
        <v>0</v>
      </c>
      <c r="BK132" s="59" t="n">
        <f aca="false">BK130+BK131</f>
        <v>0</v>
      </c>
      <c r="BL132" s="59" t="n">
        <f aca="false">BL130+BL131</f>
        <v>0</v>
      </c>
      <c r="BM132" s="59" t="n">
        <f aca="false">BM130+BM131</f>
        <v>0</v>
      </c>
      <c r="BN132" s="59" t="n">
        <f aca="false">BN130+BN131</f>
        <v>0</v>
      </c>
      <c r="BO132" s="59" t="n">
        <f aca="false">BO130+BO131</f>
        <v>0</v>
      </c>
      <c r="BP132" s="59" t="n">
        <f aca="false">BP130+BP131</f>
        <v>0</v>
      </c>
      <c r="BQ132" s="59" t="n">
        <f aca="false">BQ130+BQ131</f>
        <v>0</v>
      </c>
      <c r="BR132" s="59" t="n">
        <f aca="false">BR130+BR131</f>
        <v>0</v>
      </c>
      <c r="BS132" s="59" t="n">
        <f aca="false">BS130+BS131</f>
        <v>0</v>
      </c>
      <c r="BT132" s="59" t="n">
        <f aca="false">BT130+BT131</f>
        <v>0</v>
      </c>
      <c r="BU132" s="59" t="n">
        <f aca="false">BU130+BU131</f>
        <v>0</v>
      </c>
      <c r="BV132" s="59" t="n">
        <f aca="false">BV130+BV131</f>
        <v>0</v>
      </c>
      <c r="BW132" s="91" t="n">
        <f aca="false">BW130+BW131</f>
        <v>0</v>
      </c>
      <c r="BX132" s="91" t="n">
        <f aca="false">BX130+BX131</f>
        <v>0</v>
      </c>
      <c r="BY132" s="58"/>
      <c r="BZ132" s="58"/>
      <c r="CA132" s="58"/>
      <c r="CB132" s="92"/>
      <c r="CC132" s="92"/>
      <c r="CD132" s="92"/>
      <c r="CE132" s="92"/>
      <c r="CF132" s="92"/>
    </row>
    <row r="133" customFormat="false" ht="15" hidden="false" customHeight="true" outlineLevel="1" collapsed="false">
      <c r="B133" s="24"/>
      <c r="C133" s="24"/>
      <c r="D133" s="24" t="n">
        <v>62</v>
      </c>
      <c r="E133" s="24" t="n">
        <v>1</v>
      </c>
      <c r="F133" s="24"/>
      <c r="G133" s="24"/>
      <c r="H133" s="24"/>
      <c r="I133" s="24"/>
      <c r="J133" s="24" t="n">
        <v>1</v>
      </c>
      <c r="K133" s="24"/>
      <c r="L133" s="24" t="n">
        <v>74</v>
      </c>
      <c r="M133" s="24"/>
      <c r="N133" s="24" t="s">
        <v>2724</v>
      </c>
      <c r="O133" s="24" t="s">
        <v>2725</v>
      </c>
      <c r="P133" s="24"/>
      <c r="Q133" s="24"/>
      <c r="R133" s="24" t="n">
        <v>1</v>
      </c>
      <c r="S133" s="24"/>
      <c r="T133" s="24"/>
      <c r="U133" s="24"/>
      <c r="V133" s="24" t="s">
        <v>160</v>
      </c>
      <c r="W133" s="24" t="s">
        <v>161</v>
      </c>
      <c r="X133" s="24" t="s">
        <v>162</v>
      </c>
      <c r="Y133" s="24" t="s">
        <v>2370</v>
      </c>
      <c r="Z133" s="24" t="s">
        <v>163</v>
      </c>
      <c r="AA133" s="24" t="s">
        <v>2726</v>
      </c>
      <c r="AB133" s="91"/>
      <c r="AC133" s="91"/>
      <c r="AD133" s="91"/>
      <c r="AE133" s="91"/>
      <c r="AF133" s="91"/>
      <c r="AG133" s="91"/>
      <c r="AH133" s="91"/>
      <c r="AI133" s="91"/>
      <c r="AJ133" s="91"/>
      <c r="AK133" s="91"/>
      <c r="AL133" s="91"/>
      <c r="AM133" s="91"/>
      <c r="AN133" s="91"/>
      <c r="AO133" s="91"/>
      <c r="AP133" s="91"/>
      <c r="AQ133" s="91"/>
      <c r="AR133" s="91"/>
      <c r="AS133" s="91"/>
      <c r="AT133" s="91"/>
      <c r="AU133" s="91"/>
      <c r="AV133" s="91"/>
      <c r="AW133" s="91"/>
      <c r="AX133" s="91"/>
      <c r="AY133" s="91"/>
      <c r="AZ133" s="91"/>
      <c r="BA133" s="91"/>
      <c r="BB133" s="91"/>
      <c r="BC133" s="59"/>
      <c r="BD133" s="59"/>
      <c r="BE133" s="59"/>
      <c r="BF133" s="59"/>
      <c r="BG133" s="59"/>
      <c r="BH133" s="59"/>
      <c r="BI133" s="59"/>
      <c r="BJ133" s="59"/>
      <c r="BK133" s="59"/>
      <c r="BL133" s="59"/>
      <c r="BM133" s="59"/>
      <c r="BN133" s="59"/>
      <c r="BO133" s="59"/>
      <c r="BP133" s="59"/>
      <c r="BQ133" s="59"/>
      <c r="BR133" s="59"/>
      <c r="BS133" s="59"/>
      <c r="BT133" s="59"/>
      <c r="BU133" s="59"/>
      <c r="BV133" s="59"/>
      <c r="BW133" s="91"/>
      <c r="BX133" s="91"/>
      <c r="BY133" s="58"/>
      <c r="BZ133" s="58"/>
      <c r="CA133" s="58"/>
      <c r="CB133" s="92"/>
      <c r="CC133" s="92"/>
      <c r="CD133" s="92"/>
      <c r="CE133" s="92"/>
      <c r="CF133" s="92"/>
    </row>
    <row r="134" customFormat="false" ht="15" hidden="false" customHeight="true" outlineLevel="1" collapsed="false">
      <c r="B134" s="24"/>
      <c r="C134" s="24"/>
      <c r="D134" s="24" t="n">
        <v>62</v>
      </c>
      <c r="E134" s="24" t="n">
        <v>1</v>
      </c>
      <c r="F134" s="24"/>
      <c r="G134" s="24"/>
      <c r="H134" s="24"/>
      <c r="I134" s="24"/>
      <c r="J134" s="24" t="n">
        <v>1</v>
      </c>
      <c r="K134" s="24"/>
      <c r="L134" s="24" t="n">
        <v>75</v>
      </c>
      <c r="M134" s="24"/>
      <c r="N134" s="24" t="s">
        <v>2727</v>
      </c>
      <c r="O134" s="24" t="s">
        <v>2728</v>
      </c>
      <c r="P134" s="24"/>
      <c r="Q134" s="24"/>
      <c r="R134" s="24" t="n">
        <v>1</v>
      </c>
      <c r="S134" s="24"/>
      <c r="T134" s="24"/>
      <c r="U134" s="24"/>
      <c r="V134" s="24" t="s">
        <v>160</v>
      </c>
      <c r="W134" s="24" t="s">
        <v>161</v>
      </c>
      <c r="X134" s="24" t="s">
        <v>162</v>
      </c>
      <c r="Y134" s="24" t="s">
        <v>2370</v>
      </c>
      <c r="Z134" s="24" t="s">
        <v>163</v>
      </c>
      <c r="AA134" s="24" t="s">
        <v>2729</v>
      </c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  <c r="AM134" s="91"/>
      <c r="AN134" s="91"/>
      <c r="AO134" s="91"/>
      <c r="AP134" s="91"/>
      <c r="AQ134" s="91"/>
      <c r="AR134" s="91"/>
      <c r="AS134" s="91"/>
      <c r="AT134" s="91"/>
      <c r="AU134" s="91"/>
      <c r="AV134" s="91"/>
      <c r="AW134" s="91"/>
      <c r="AX134" s="91"/>
      <c r="AY134" s="91"/>
      <c r="AZ134" s="91"/>
      <c r="BA134" s="91"/>
      <c r="BB134" s="91"/>
      <c r="BC134" s="59"/>
      <c r="BD134" s="59"/>
      <c r="BE134" s="59"/>
      <c r="BF134" s="59"/>
      <c r="BG134" s="59"/>
      <c r="BH134" s="59"/>
      <c r="BI134" s="59"/>
      <c r="BJ134" s="59"/>
      <c r="BK134" s="59"/>
      <c r="BL134" s="59"/>
      <c r="BM134" s="59"/>
      <c r="BN134" s="59"/>
      <c r="BO134" s="59"/>
      <c r="BP134" s="59"/>
      <c r="BQ134" s="59"/>
      <c r="BR134" s="59"/>
      <c r="BS134" s="59"/>
      <c r="BT134" s="59"/>
      <c r="BU134" s="59"/>
      <c r="BV134" s="59"/>
      <c r="BW134" s="91"/>
      <c r="BX134" s="91"/>
      <c r="BY134" s="58"/>
      <c r="BZ134" s="58"/>
      <c r="CA134" s="58"/>
      <c r="CB134" s="92"/>
      <c r="CC134" s="92"/>
      <c r="CD134" s="92"/>
      <c r="CE134" s="92"/>
      <c r="CF134" s="92"/>
    </row>
    <row r="135" customFormat="false" ht="15" hidden="false" customHeight="true" outlineLevel="1" collapsed="false">
      <c r="B135" s="24"/>
      <c r="C135" s="24"/>
      <c r="D135" s="24" t="n">
        <v>62</v>
      </c>
      <c r="E135" s="24" t="n">
        <v>1</v>
      </c>
      <c r="F135" s="24"/>
      <c r="G135" s="24"/>
      <c r="H135" s="24"/>
      <c r="I135" s="24"/>
      <c r="J135" s="24" t="n">
        <v>1</v>
      </c>
      <c r="K135" s="24"/>
      <c r="L135" s="24" t="n">
        <v>76</v>
      </c>
      <c r="M135" s="24"/>
      <c r="N135" s="24" t="s">
        <v>2730</v>
      </c>
      <c r="O135" s="24" t="s">
        <v>2731</v>
      </c>
      <c r="P135" s="24"/>
      <c r="Q135" s="24"/>
      <c r="R135" s="24" t="n">
        <v>1</v>
      </c>
      <c r="S135" s="24"/>
      <c r="T135" s="24"/>
      <c r="U135" s="24"/>
      <c r="V135" s="24" t="s">
        <v>160</v>
      </c>
      <c r="W135" s="24" t="s">
        <v>161</v>
      </c>
      <c r="X135" s="24" t="s">
        <v>162</v>
      </c>
      <c r="Y135" s="24" t="s">
        <v>2370</v>
      </c>
      <c r="Z135" s="24" t="s">
        <v>163</v>
      </c>
      <c r="AA135" s="24" t="s">
        <v>2732</v>
      </c>
      <c r="AB135" s="91"/>
      <c r="AC135" s="91"/>
      <c r="AD135" s="91"/>
      <c r="AE135" s="91"/>
      <c r="AF135" s="91"/>
      <c r="AG135" s="91"/>
      <c r="AH135" s="91"/>
      <c r="AI135" s="91"/>
      <c r="AJ135" s="91"/>
      <c r="AK135" s="91"/>
      <c r="AL135" s="91"/>
      <c r="AM135" s="91"/>
      <c r="AN135" s="91"/>
      <c r="AO135" s="91"/>
      <c r="AP135" s="91"/>
      <c r="AQ135" s="91"/>
      <c r="AR135" s="91"/>
      <c r="AS135" s="91"/>
      <c r="AT135" s="91"/>
      <c r="AU135" s="91"/>
      <c r="AV135" s="91"/>
      <c r="AW135" s="91"/>
      <c r="AX135" s="91"/>
      <c r="AY135" s="91"/>
      <c r="AZ135" s="91"/>
      <c r="BA135" s="91"/>
      <c r="BB135" s="91"/>
      <c r="BC135" s="59"/>
      <c r="BD135" s="59"/>
      <c r="BE135" s="59"/>
      <c r="BF135" s="59"/>
      <c r="BG135" s="59"/>
      <c r="BH135" s="59"/>
      <c r="BI135" s="59"/>
      <c r="BJ135" s="59"/>
      <c r="BK135" s="59"/>
      <c r="BL135" s="59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91"/>
      <c r="BX135" s="91"/>
      <c r="BY135" s="58"/>
      <c r="BZ135" s="58"/>
      <c r="CA135" s="58"/>
      <c r="CB135" s="92"/>
      <c r="CC135" s="92"/>
      <c r="CD135" s="92"/>
      <c r="CE135" s="92"/>
      <c r="CF135" s="92"/>
    </row>
    <row r="136" customFormat="false" ht="15" hidden="false" customHeight="true" outlineLevel="1" collapsed="false">
      <c r="B136" s="24"/>
      <c r="C136" s="24"/>
      <c r="D136" s="24" t="n">
        <v>62</v>
      </c>
      <c r="E136" s="24" t="n">
        <v>1</v>
      </c>
      <c r="F136" s="24"/>
      <c r="G136" s="24"/>
      <c r="H136" s="24" t="n">
        <v>1</v>
      </c>
      <c r="I136" s="24"/>
      <c r="J136" s="24" t="n">
        <v>1</v>
      </c>
      <c r="K136" s="24"/>
      <c r="L136" s="24" t="n">
        <v>77</v>
      </c>
      <c r="M136" s="24"/>
      <c r="N136" s="24" t="s">
        <v>2733</v>
      </c>
      <c r="O136" s="24" t="s">
        <v>2734</v>
      </c>
      <c r="P136" s="24"/>
      <c r="Q136" s="24"/>
      <c r="R136" s="24" t="n">
        <v>1</v>
      </c>
      <c r="S136" s="24"/>
      <c r="T136" s="24"/>
      <c r="U136" s="24"/>
      <c r="V136" s="24" t="s">
        <v>160</v>
      </c>
      <c r="W136" s="24" t="s">
        <v>161</v>
      </c>
      <c r="X136" s="24" t="s">
        <v>162</v>
      </c>
      <c r="Y136" s="24" t="s">
        <v>2370</v>
      </c>
      <c r="Z136" s="24" t="s">
        <v>163</v>
      </c>
      <c r="AA136" s="24" t="s">
        <v>2735</v>
      </c>
      <c r="AB136" s="91" t="n">
        <f aca="false">('Balance Sheet'!AB63+'Balance Sheet'!AB64)*$H$136*$J$136</f>
        <v>-424.77</v>
      </c>
      <c r="AC136" s="91" t="n">
        <f aca="false">('Balance Sheet'!AC63+'Balance Sheet'!AC64)*$H$136*$J$136</f>
        <v>-489.993</v>
      </c>
      <c r="AD136" s="91" t="n">
        <f aca="false">('Balance Sheet'!AD63+'Balance Sheet'!AD64)*$H$136*$J$136</f>
        <v>-541.331</v>
      </c>
      <c r="AE136" s="91" t="n">
        <f aca="false">('Balance Sheet'!AE63+'Balance Sheet'!AE64)*$H$136*$J$136</f>
        <v>-629.953</v>
      </c>
      <c r="AF136" s="91" t="n">
        <f aca="false">('Balance Sheet'!AF63+'Balance Sheet'!AF64)*$H$136*$J$136</f>
        <v>-629.953</v>
      </c>
      <c r="AG136" s="91" t="n">
        <f aca="false">('Balance Sheet'!AG63+'Balance Sheet'!AG64)*$H$136*$J$136</f>
        <v>-630.105</v>
      </c>
      <c r="AH136" s="91" t="n">
        <f aca="false">('Balance Sheet'!AH63+'Balance Sheet'!AH64)*$H$136*$J$136</f>
        <v>-630.749</v>
      </c>
      <c r="AI136" s="91" t="n">
        <f aca="false">('Balance Sheet'!AI63+'Balance Sheet'!AI64)*$H$136*$J$136</f>
        <v>-661.087</v>
      </c>
      <c r="AJ136" s="91" t="n">
        <f aca="false">('Balance Sheet'!AJ63+'Balance Sheet'!AJ64)*$H$136*$J$136</f>
        <v>-703.188</v>
      </c>
      <c r="AK136" s="91" t="n">
        <f aca="false">('Balance Sheet'!AK63+'Balance Sheet'!AK64)*$H$136*$J$136</f>
        <v>-703.188</v>
      </c>
      <c r="AL136" s="91" t="n">
        <f aca="false">('Balance Sheet'!AL63+'Balance Sheet'!AL64)*$H$136*$J$136</f>
        <v>-634.36</v>
      </c>
      <c r="AM136" s="91" t="n">
        <f aca="false">('Balance Sheet'!AM63+'Balance Sheet'!AM64)*$H$136*$J$136</f>
        <v>-387.376</v>
      </c>
      <c r="AN136" s="91" t="n">
        <f aca="false">('Balance Sheet'!AN63+'Balance Sheet'!AN64)*$H$136*$J$136</f>
        <v>-476.413</v>
      </c>
      <c r="AO136" s="91" t="n">
        <f aca="false">('Balance Sheet'!AO63+'Balance Sheet'!AO64)*$H$136*$J$136</f>
        <v>-540.751</v>
      </c>
      <c r="AP136" s="91" t="n">
        <f aca="false">('Balance Sheet'!AP63+'Balance Sheet'!AP64)*$H$136*$J$136</f>
        <v>-540.751</v>
      </c>
      <c r="AQ136" s="91" t="n">
        <f aca="false">('Balance Sheet'!AQ63+'Balance Sheet'!AQ64)*$H$136*$J$136</f>
        <v>-464.604</v>
      </c>
      <c r="AR136" s="91" t="n">
        <f aca="false">('Balance Sheet'!AR63+'Balance Sheet'!AR64)*$H$136*$J$136</f>
        <v>-438.846</v>
      </c>
      <c r="AS136" s="91" t="n">
        <f aca="false">('Balance Sheet'!AS63+'Balance Sheet'!AS64)*$H$136*$J$136</f>
        <v>-401.433</v>
      </c>
      <c r="AT136" s="91" t="n">
        <f aca="false">('Balance Sheet'!AT63+'Balance Sheet'!AT64)*$H$136*$J$136</f>
        <v>623</v>
      </c>
      <c r="AU136" s="91" t="n">
        <f aca="false">('Balance Sheet'!AU63+'Balance Sheet'!AU64)*$H$136*$J$136</f>
        <v>623</v>
      </c>
      <c r="AV136" s="91" t="n">
        <f aca="false">('Balance Sheet'!AV63+'Balance Sheet'!AV64)*$H$136*$J$136</f>
        <v>936</v>
      </c>
      <c r="AW136" s="91" t="n">
        <f aca="false">('Balance Sheet'!AW63+'Balance Sheet'!AW64)*$H$136*$J$136</f>
        <v>1219</v>
      </c>
      <c r="AX136" s="91" t="n">
        <f aca="false">('Balance Sheet'!AX63+'Balance Sheet'!AX64)*$H$136*$J$136</f>
        <v>1299</v>
      </c>
      <c r="AY136" s="91" t="n">
        <f aca="false">('Balance Sheet'!AY63+'Balance Sheet'!AY64)*$H$136*$J$136</f>
        <v>1677</v>
      </c>
      <c r="AZ136" s="91" t="n">
        <f aca="false">('Balance Sheet'!AZ63+'Balance Sheet'!AZ64)*$H$136*$J$136</f>
        <v>1677</v>
      </c>
      <c r="BA136" s="91" t="n">
        <f aca="false">('Balance Sheet'!BA63+'Balance Sheet'!BA64)*$H$136*$J$136</f>
        <v>2062</v>
      </c>
      <c r="BB136" s="91" t="n">
        <f aca="false">('Balance Sheet'!BB63+'Balance Sheet'!BB64)*$H$136*$J$136</f>
        <v>0</v>
      </c>
      <c r="BC136" s="91" t="n">
        <f aca="false">('Balance Sheet'!BC63+'Balance Sheet'!BC64)*$H$136*$J$136</f>
        <v>0</v>
      </c>
      <c r="BD136" s="91" t="n">
        <f aca="false">('Balance Sheet'!BD63+'Balance Sheet'!BD64)*$H$136*$J$136</f>
        <v>0</v>
      </c>
      <c r="BE136" s="91" t="n">
        <f aca="false">('Balance Sheet'!BE63+'Balance Sheet'!BE64)*$H$136*$J$136</f>
        <v>0</v>
      </c>
      <c r="BF136" s="59" t="n">
        <f aca="false">('Balance Sheet'!BF63+'Balance Sheet'!BF64)*$H$136*$J$136</f>
        <v>0</v>
      </c>
      <c r="BG136" s="59" t="n">
        <f aca="false">('Balance Sheet'!BG63+'Balance Sheet'!BG64)*$H$136*$J$136</f>
        <v>0</v>
      </c>
      <c r="BH136" s="59" t="n">
        <f aca="false">('Balance Sheet'!BH63+'Balance Sheet'!BH64)*$H$136*$J$136</f>
        <v>0</v>
      </c>
      <c r="BI136" s="59" t="n">
        <f aca="false">('Balance Sheet'!BI63+'Balance Sheet'!BI64)*$H$136*$J$136</f>
        <v>0</v>
      </c>
      <c r="BJ136" s="59" t="n">
        <f aca="false">('Balance Sheet'!BJ63+'Balance Sheet'!BJ64)*$H$136*$J$136</f>
        <v>0</v>
      </c>
      <c r="BK136" s="59" t="n">
        <f aca="false">('Balance Sheet'!BK63+'Balance Sheet'!BK64)*$H$136*$J$136</f>
        <v>0</v>
      </c>
      <c r="BL136" s="59" t="n">
        <f aca="false">('Balance Sheet'!BL63+'Balance Sheet'!BL64)*$H$136*$J$136</f>
        <v>0</v>
      </c>
      <c r="BM136" s="59" t="n">
        <f aca="false">('Balance Sheet'!BM63+'Balance Sheet'!BM64)*$H$136*$J$136</f>
        <v>0</v>
      </c>
      <c r="BN136" s="59" t="n">
        <f aca="false">('Balance Sheet'!BN63+'Balance Sheet'!BN64)*$H$136*$J$136</f>
        <v>0</v>
      </c>
      <c r="BO136" s="59" t="n">
        <f aca="false">('Balance Sheet'!BO63+'Balance Sheet'!BO64)*$H$136*$J$136</f>
        <v>0</v>
      </c>
      <c r="BP136" s="59" t="n">
        <f aca="false">('Balance Sheet'!BP63+'Balance Sheet'!BP64)*$H$136*$J$136</f>
        <v>0</v>
      </c>
      <c r="BQ136" s="59" t="n">
        <f aca="false">('Balance Sheet'!BQ63+'Balance Sheet'!BQ64)*$H$136*$J$136</f>
        <v>0</v>
      </c>
      <c r="BR136" s="59" t="n">
        <f aca="false">('Balance Sheet'!BR63+'Balance Sheet'!BR64)*$H$136*$J$136</f>
        <v>0</v>
      </c>
      <c r="BS136" s="59" t="n">
        <f aca="false">('Balance Sheet'!BS63+'Balance Sheet'!BS64)*$H$136*$J$136</f>
        <v>0</v>
      </c>
      <c r="BT136" s="59" t="n">
        <f aca="false">('Balance Sheet'!BT63+'Balance Sheet'!BT64)*$H$136*$J$136</f>
        <v>0</v>
      </c>
      <c r="BU136" s="59" t="n">
        <f aca="false">('Balance Sheet'!BU63+'Balance Sheet'!BU64)*$H$136*$J$136</f>
        <v>0</v>
      </c>
      <c r="BV136" s="59" t="n">
        <f aca="false">('Balance Sheet'!BV63+'Balance Sheet'!BV64)*$H$136*$J$136</f>
        <v>0</v>
      </c>
      <c r="BW136" s="91" t="n">
        <f aca="false">('Balance Sheet'!BW63+'Balance Sheet'!BW64)*$H$136*$J$136</f>
        <v>0</v>
      </c>
      <c r="BX136" s="91" t="n">
        <f aca="false">('Balance Sheet'!BX63+'Balance Sheet'!BX64)*$H$136*$J$136</f>
        <v>0</v>
      </c>
      <c r="BY136" s="58"/>
      <c r="BZ136" s="58"/>
      <c r="CA136" s="58"/>
      <c r="CB136" s="92"/>
      <c r="CC136" s="92"/>
      <c r="CD136" s="92"/>
      <c r="CE136" s="92"/>
      <c r="CF136" s="92"/>
    </row>
    <row r="137" customFormat="false" ht="15" hidden="false" customHeight="true" outlineLevel="1" collapsed="false">
      <c r="B137" s="24"/>
      <c r="C137" s="24"/>
      <c r="D137" s="24" t="n">
        <v>62</v>
      </c>
      <c r="E137" s="24" t="n">
        <v>1</v>
      </c>
      <c r="F137" s="24"/>
      <c r="G137" s="24"/>
      <c r="H137" s="24"/>
      <c r="I137" s="24"/>
      <c r="J137" s="24" t="n">
        <v>1</v>
      </c>
      <c r="K137" s="24"/>
      <c r="L137" s="24" t="n">
        <v>78</v>
      </c>
      <c r="M137" s="24"/>
      <c r="N137" s="24" t="s">
        <v>2736</v>
      </c>
      <c r="O137" s="24" t="s">
        <v>2737</v>
      </c>
      <c r="P137" s="24"/>
      <c r="Q137" s="24"/>
      <c r="R137" s="24" t="n">
        <v>1</v>
      </c>
      <c r="S137" s="24"/>
      <c r="T137" s="24"/>
      <c r="U137" s="24"/>
      <c r="V137" s="24" t="s">
        <v>160</v>
      </c>
      <c r="W137" s="24" t="s">
        <v>161</v>
      </c>
      <c r="X137" s="24" t="s">
        <v>162</v>
      </c>
      <c r="Y137" s="24" t="s">
        <v>2370</v>
      </c>
      <c r="Z137" s="24" t="s">
        <v>163</v>
      </c>
      <c r="AA137" s="24" t="s">
        <v>2738</v>
      </c>
      <c r="AB137" s="91"/>
      <c r="AC137" s="91"/>
      <c r="AD137" s="91"/>
      <c r="AE137" s="91"/>
      <c r="AF137" s="91"/>
      <c r="AG137" s="91"/>
      <c r="AH137" s="91"/>
      <c r="AI137" s="91"/>
      <c r="AJ137" s="91"/>
      <c r="AK137" s="91"/>
      <c r="AL137" s="91"/>
      <c r="AM137" s="91"/>
      <c r="AN137" s="91"/>
      <c r="AO137" s="91"/>
      <c r="AP137" s="91"/>
      <c r="AQ137" s="91"/>
      <c r="AR137" s="91"/>
      <c r="AS137" s="91"/>
      <c r="AT137" s="91"/>
      <c r="AU137" s="91"/>
      <c r="AV137" s="91"/>
      <c r="AW137" s="91"/>
      <c r="AX137" s="91"/>
      <c r="AY137" s="91"/>
      <c r="AZ137" s="91"/>
      <c r="BA137" s="91"/>
      <c r="BB137" s="91"/>
      <c r="BC137" s="59"/>
      <c r="BD137" s="59"/>
      <c r="BE137" s="59"/>
      <c r="BF137" s="59"/>
      <c r="BG137" s="59"/>
      <c r="BH137" s="59"/>
      <c r="BI137" s="59"/>
      <c r="BJ137" s="59"/>
      <c r="BK137" s="59"/>
      <c r="BL137" s="59"/>
      <c r="BM137" s="59"/>
      <c r="BN137" s="59"/>
      <c r="BO137" s="59"/>
      <c r="BP137" s="59"/>
      <c r="BQ137" s="59"/>
      <c r="BR137" s="59"/>
      <c r="BS137" s="59"/>
      <c r="BT137" s="59"/>
      <c r="BU137" s="59"/>
      <c r="BV137" s="59"/>
      <c r="BW137" s="91"/>
      <c r="BX137" s="91"/>
      <c r="BY137" s="58"/>
      <c r="BZ137" s="58"/>
      <c r="CA137" s="58"/>
      <c r="CB137" s="92"/>
      <c r="CC137" s="92"/>
      <c r="CD137" s="92"/>
      <c r="CE137" s="92"/>
      <c r="CF137" s="92"/>
    </row>
    <row r="138" customFormat="false" ht="15" hidden="false" customHeight="true" outlineLevel="1" collapsed="false">
      <c r="B138" s="24"/>
      <c r="C138" s="24"/>
      <c r="D138" s="24" t="n">
        <v>10</v>
      </c>
      <c r="E138" s="24" t="n">
        <v>1</v>
      </c>
      <c r="F138" s="24"/>
      <c r="G138" s="24"/>
      <c r="H138" s="24"/>
      <c r="I138" s="24"/>
      <c r="J138" s="24" t="n">
        <v>1</v>
      </c>
      <c r="K138" s="24"/>
      <c r="L138" s="24" t="n">
        <v>62</v>
      </c>
      <c r="M138" s="24"/>
      <c r="N138" s="24" t="s">
        <v>2739</v>
      </c>
      <c r="O138" s="24" t="s">
        <v>2740</v>
      </c>
      <c r="P138" s="24"/>
      <c r="Q138" s="24"/>
      <c r="R138" s="24" t="n">
        <v>1</v>
      </c>
      <c r="S138" s="24"/>
      <c r="T138" s="24"/>
      <c r="U138" s="24"/>
      <c r="V138" s="24" t="s">
        <v>160</v>
      </c>
      <c r="W138" s="24" t="s">
        <v>161</v>
      </c>
      <c r="X138" s="24" t="s">
        <v>162</v>
      </c>
      <c r="Y138" s="24" t="s">
        <v>2370</v>
      </c>
      <c r="Z138" s="24" t="s">
        <v>163</v>
      </c>
      <c r="AA138" s="24" t="s">
        <v>2741</v>
      </c>
      <c r="AB138" s="91" t="n">
        <f aca="false">AB132+AB133+AB134+AB135+AB136+AB137</f>
        <v>3131.914</v>
      </c>
      <c r="AC138" s="91" t="n">
        <f aca="false">AC132+AC133+AC134+AC135+AC136+AC137</f>
        <v>3300.568</v>
      </c>
      <c r="AD138" s="91" t="n">
        <f aca="false">AD132+AD133+AD134+AD135+AD136+AD137</f>
        <v>3790.614</v>
      </c>
      <c r="AE138" s="91" t="n">
        <f aca="false">AE132+AE133+AE134+AE135+AE136+AE137</f>
        <v>3975.183</v>
      </c>
      <c r="AF138" s="91" t="n">
        <f aca="false">AF132+AF133+AF134+AF135+AF136+AF137</f>
        <v>3975.183</v>
      </c>
      <c r="AG138" s="91" t="n">
        <f aca="false">AG132+AG133+AG134+AG135+AG136+AG137</f>
        <v>4235.203</v>
      </c>
      <c r="AH138" s="91" t="n">
        <f aca="false">AH132+AH133+AH134+AH135+AH136+AH137</f>
        <v>4535.803</v>
      </c>
      <c r="AI138" s="91" t="n">
        <f aca="false">AI132+AI133+AI134+AI135+AI136+AI137</f>
        <v>4749.954</v>
      </c>
      <c r="AJ138" s="91" t="n">
        <f aca="false">AJ132+AJ133+AJ134+AJ135+AJ136+AJ137</f>
        <v>5002.869</v>
      </c>
      <c r="AK138" s="91" t="n">
        <f aca="false">AK132+AK133+AK134+AK135+AK136+AK137</f>
        <v>5002.869</v>
      </c>
      <c r="AL138" s="91" t="n">
        <f aca="false">AL132+AL133+AL134+AL135+AL136+AL137</f>
        <v>5584.264</v>
      </c>
      <c r="AM138" s="91" t="n">
        <f aca="false">AM132+AM133+AM134+AM135+AM136+AM137</f>
        <v>6132.576</v>
      </c>
      <c r="AN138" s="91" t="n">
        <f aca="false">AN132+AN133+AN134+AN135+AN136+AN137</f>
        <v>6806.037</v>
      </c>
      <c r="AO138" s="91" t="n">
        <f aca="false">AO132+AO133+AO134+AO135+AO136+AO137</f>
        <v>7500.127</v>
      </c>
      <c r="AP138" s="91" t="n">
        <f aca="false">AP132+AP133+AP134+AP135+AP136+AP137</f>
        <v>7500.127</v>
      </c>
      <c r="AQ138" s="91" t="n">
        <f aca="false">AQ132+AQ133+AQ134+AQ135+AQ136+AQ137</f>
        <v>7934.488</v>
      </c>
      <c r="AR138" s="91" t="n">
        <f aca="false">AR132+AR133+AR134+AR135+AR136+AR137</f>
        <v>8451.314</v>
      </c>
      <c r="AS138" s="91" t="n">
        <f aca="false">AS132+AS133+AS134+AS135+AS136+AS137</f>
        <v>8829.37</v>
      </c>
      <c r="AT138" s="91" t="n">
        <f aca="false">AT132+AT133+AT134+AT135+AT136+AT137</f>
        <v>10376</v>
      </c>
      <c r="AU138" s="91" t="n">
        <f aca="false">AU132+AU133+AU134+AU135+AU136+AU137</f>
        <v>10376</v>
      </c>
      <c r="AV138" s="91" t="n">
        <f aca="false">AV132+AV133+AV134+AV135+AV136+AV137</f>
        <v>11060</v>
      </c>
      <c r="AW138" s="91" t="n">
        <f aca="false">AW132+AW133+AW134+AW135+AW136+AW137</f>
        <v>13528</v>
      </c>
      <c r="AX138" s="91" t="n">
        <f aca="false">AX132+AX133+AX134+AX135+AX136+AX137</f>
        <v>14693</v>
      </c>
      <c r="AY138" s="91" t="n">
        <f aca="false">AY132+AY133+AY134+AY135+AY136+AY137</f>
        <v>15605</v>
      </c>
      <c r="AZ138" s="91" t="n">
        <f aca="false">AZ132+AZ133+AZ134+AZ135+AZ136+AZ137</f>
        <v>15605</v>
      </c>
      <c r="BA138" s="91" t="n">
        <f aca="false">BA132+BA133+BA134+BA135+BA136+BA137</f>
        <v>16446</v>
      </c>
      <c r="BB138" s="91" t="n">
        <f aca="false">BB132+BB133+BB134+BB135+BB136+BB137</f>
        <v>0</v>
      </c>
      <c r="BC138" s="91" t="n">
        <f aca="false">BC132+BC133+BC134+BC135+BC136+BC137</f>
        <v>0</v>
      </c>
      <c r="BD138" s="91" t="n">
        <f aca="false">BD132+BD133+BD134+BD135+BD136+BD137</f>
        <v>0</v>
      </c>
      <c r="BE138" s="91" t="n">
        <f aca="false">BE132+BE133+BE134+BE135+BE136+BE137</f>
        <v>0</v>
      </c>
      <c r="BF138" s="59" t="n">
        <f aca="false">BF132+BF133+BF134+BF135+BF136+BF137</f>
        <v>0</v>
      </c>
      <c r="BG138" s="59" t="n">
        <f aca="false">BG132+BG133+BG134+BG135+BG136+BG137</f>
        <v>0</v>
      </c>
      <c r="BH138" s="59" t="n">
        <f aca="false">BH132+BH133+BH134+BH135+BH136+BH137</f>
        <v>0</v>
      </c>
      <c r="BI138" s="59" t="n">
        <f aca="false">BI132+BI133+BI134+BI135+BI136+BI137</f>
        <v>0</v>
      </c>
      <c r="BJ138" s="59" t="n">
        <f aca="false">BJ132+BJ133+BJ134+BJ135+BJ136+BJ137</f>
        <v>0</v>
      </c>
      <c r="BK138" s="59" t="n">
        <f aca="false">BK132+BK133+BK134+BK135+BK136+BK137</f>
        <v>0</v>
      </c>
      <c r="BL138" s="59" t="n">
        <f aca="false">BL132+BL133+BL134+BL135+BL136+BL137</f>
        <v>0</v>
      </c>
      <c r="BM138" s="59" t="n">
        <f aca="false">BM132+BM133+BM134+BM135+BM136+BM137</f>
        <v>0</v>
      </c>
      <c r="BN138" s="59" t="n">
        <f aca="false">BN132+BN133+BN134+BN135+BN136+BN137</f>
        <v>0</v>
      </c>
      <c r="BO138" s="59" t="n">
        <f aca="false">BO132+BO133+BO134+BO135+BO136+BO137</f>
        <v>0</v>
      </c>
      <c r="BP138" s="59" t="n">
        <f aca="false">BP132+BP133+BP134+BP135+BP136+BP137</f>
        <v>0</v>
      </c>
      <c r="BQ138" s="59" t="n">
        <f aca="false">BQ132+BQ133+BQ134+BQ135+BQ136+BQ137</f>
        <v>0</v>
      </c>
      <c r="BR138" s="59" t="n">
        <f aca="false">BR132+BR133+BR134+BR135+BR136+BR137</f>
        <v>0</v>
      </c>
      <c r="BS138" s="59" t="n">
        <f aca="false">BS132+BS133+BS134+BS135+BS136+BS137</f>
        <v>0</v>
      </c>
      <c r="BT138" s="59" t="n">
        <f aca="false">BT132+BT133+BT134+BT135+BT136+BT137</f>
        <v>0</v>
      </c>
      <c r="BU138" s="59" t="n">
        <f aca="false">BU132+BU133+BU134+BU135+BU136+BU137</f>
        <v>0</v>
      </c>
      <c r="BV138" s="59" t="n">
        <f aca="false">BV132+BV133+BV134+BV135+BV136+BV137</f>
        <v>0</v>
      </c>
      <c r="BW138" s="91" t="n">
        <f aca="false">BW132+BW133+BW134+BW135+BW136+BW137</f>
        <v>0</v>
      </c>
      <c r="BX138" s="91" t="n">
        <f aca="false">BX132+BX133+BX134+BX135+BX136+BX137</f>
        <v>0</v>
      </c>
      <c r="BY138" s="58"/>
      <c r="BZ138" s="58"/>
      <c r="CA138" s="58"/>
      <c r="CB138" s="92"/>
      <c r="CC138" s="92"/>
      <c r="CD138" s="92"/>
      <c r="CE138" s="92"/>
      <c r="CF138" s="92"/>
    </row>
    <row r="139" customFormat="false" ht="15" hidden="false" customHeight="true" outlineLevel="1" collapsed="false">
      <c r="B139" s="24"/>
      <c r="C139" s="24"/>
      <c r="D139" s="24" t="n">
        <v>10</v>
      </c>
      <c r="E139" s="24" t="n">
        <v>1</v>
      </c>
      <c r="F139" s="24"/>
      <c r="G139" s="24"/>
      <c r="H139" s="24"/>
      <c r="I139" s="24"/>
      <c r="J139" s="24" t="n">
        <v>1</v>
      </c>
      <c r="K139" s="24"/>
      <c r="L139" s="24" t="n">
        <v>63</v>
      </c>
      <c r="M139" s="24"/>
      <c r="N139" s="24" t="s">
        <v>2742</v>
      </c>
      <c r="O139" s="24" t="s">
        <v>2743</v>
      </c>
      <c r="P139" s="24"/>
      <c r="Q139" s="24"/>
      <c r="R139" s="24" t="n">
        <v>1</v>
      </c>
      <c r="S139" s="24"/>
      <c r="T139" s="24"/>
      <c r="U139" s="24"/>
      <c r="V139" s="24" t="s">
        <v>160</v>
      </c>
      <c r="W139" s="24" t="s">
        <v>161</v>
      </c>
      <c r="X139" s="24" t="s">
        <v>162</v>
      </c>
      <c r="Y139" s="24" t="s">
        <v>2370</v>
      </c>
      <c r="Z139" s="24" t="s">
        <v>163</v>
      </c>
      <c r="AA139" s="24" t="s">
        <v>2744</v>
      </c>
      <c r="AB139" s="91"/>
      <c r="AC139" s="91"/>
      <c r="AD139" s="91"/>
      <c r="AE139" s="91"/>
      <c r="AF139" s="91"/>
      <c r="AG139" s="91"/>
      <c r="AH139" s="91"/>
      <c r="AI139" s="91"/>
      <c r="AJ139" s="91"/>
      <c r="AK139" s="91"/>
      <c r="AL139" s="91"/>
      <c r="AM139" s="91"/>
      <c r="AN139" s="91"/>
      <c r="AO139" s="91"/>
      <c r="AP139" s="91"/>
      <c r="AQ139" s="91"/>
      <c r="AR139" s="91"/>
      <c r="AS139" s="91"/>
      <c r="AT139" s="91"/>
      <c r="AU139" s="91"/>
      <c r="AV139" s="91"/>
      <c r="AW139" s="91"/>
      <c r="AX139" s="91"/>
      <c r="AY139" s="91"/>
      <c r="AZ139" s="91"/>
      <c r="BA139" s="91"/>
      <c r="BB139" s="91"/>
      <c r="BC139" s="59"/>
      <c r="BD139" s="59"/>
      <c r="BE139" s="59"/>
      <c r="BF139" s="59"/>
      <c r="BG139" s="59"/>
      <c r="BH139" s="59"/>
      <c r="BI139" s="59"/>
      <c r="BJ139" s="59"/>
      <c r="BK139" s="59"/>
      <c r="BL139" s="59"/>
      <c r="BM139" s="59"/>
      <c r="BN139" s="59"/>
      <c r="BO139" s="59"/>
      <c r="BP139" s="59"/>
      <c r="BQ139" s="59"/>
      <c r="BR139" s="59"/>
      <c r="BS139" s="59"/>
      <c r="BT139" s="59"/>
      <c r="BU139" s="59"/>
      <c r="BV139" s="59"/>
      <c r="BW139" s="91"/>
      <c r="BX139" s="91"/>
      <c r="BY139" s="58"/>
      <c r="BZ139" s="58"/>
      <c r="CA139" s="58"/>
      <c r="CB139" s="92"/>
      <c r="CC139" s="92"/>
      <c r="CD139" s="92"/>
      <c r="CE139" s="92"/>
      <c r="CF139" s="92"/>
    </row>
    <row r="140" customFormat="false" ht="15" hidden="false" customHeight="true" outlineLevel="1" collapsed="false">
      <c r="B140" s="24"/>
      <c r="C140" s="24"/>
      <c r="D140" s="24" t="n">
        <v>5</v>
      </c>
      <c r="E140" s="24" t="n">
        <v>1</v>
      </c>
      <c r="F140" s="24"/>
      <c r="G140" s="24"/>
      <c r="H140" s="24"/>
      <c r="I140" s="24"/>
      <c r="J140" s="24" t="n">
        <v>1</v>
      </c>
      <c r="K140" s="24"/>
      <c r="L140" s="24" t="n">
        <v>10</v>
      </c>
      <c r="M140" s="24"/>
      <c r="N140" s="24" t="s">
        <v>2712</v>
      </c>
      <c r="O140" s="24" t="s">
        <v>2745</v>
      </c>
      <c r="P140" s="24"/>
      <c r="Q140" s="24"/>
      <c r="R140" s="24" t="n">
        <v>1</v>
      </c>
      <c r="S140" s="24"/>
      <c r="T140" s="24"/>
      <c r="U140" s="24"/>
      <c r="V140" s="24" t="s">
        <v>160</v>
      </c>
      <c r="W140" s="24" t="s">
        <v>161</v>
      </c>
      <c r="X140" s="24" t="s">
        <v>162</v>
      </c>
      <c r="Y140" s="24" t="s">
        <v>2370</v>
      </c>
      <c r="Z140" s="24" t="s">
        <v>163</v>
      </c>
      <c r="AA140" s="24" t="s">
        <v>2714</v>
      </c>
      <c r="AB140" s="91" t="n">
        <f aca="false">AB138+AB139</f>
        <v>3131.914</v>
      </c>
      <c r="AC140" s="91" t="n">
        <f aca="false">AC138+AC139</f>
        <v>3300.568</v>
      </c>
      <c r="AD140" s="91" t="n">
        <f aca="false">AD138+AD139</f>
        <v>3790.614</v>
      </c>
      <c r="AE140" s="91" t="n">
        <f aca="false">AE138+AE139</f>
        <v>3975.183</v>
      </c>
      <c r="AF140" s="91" t="n">
        <f aca="false">AF138+AF139</f>
        <v>3975.183</v>
      </c>
      <c r="AG140" s="91" t="n">
        <f aca="false">AG138+AG139</f>
        <v>4235.203</v>
      </c>
      <c r="AH140" s="91" t="n">
        <f aca="false">AH138+AH139</f>
        <v>4535.803</v>
      </c>
      <c r="AI140" s="91" t="n">
        <f aca="false">AI138+AI139</f>
        <v>4749.954</v>
      </c>
      <c r="AJ140" s="91" t="n">
        <f aca="false">AJ138+AJ139</f>
        <v>5002.869</v>
      </c>
      <c r="AK140" s="91" t="n">
        <f aca="false">AK138+AK139</f>
        <v>5002.869</v>
      </c>
      <c r="AL140" s="91" t="n">
        <f aca="false">AL138+AL139</f>
        <v>5584.264</v>
      </c>
      <c r="AM140" s="91" t="n">
        <f aca="false">AM138+AM139</f>
        <v>6132.576</v>
      </c>
      <c r="AN140" s="91" t="n">
        <f aca="false">AN138+AN139</f>
        <v>6806.037</v>
      </c>
      <c r="AO140" s="91" t="n">
        <f aca="false">AO138+AO139</f>
        <v>7500.127</v>
      </c>
      <c r="AP140" s="91" t="n">
        <f aca="false">AP138+AP139</f>
        <v>7500.127</v>
      </c>
      <c r="AQ140" s="91" t="n">
        <f aca="false">AQ138+AQ139</f>
        <v>7934.488</v>
      </c>
      <c r="AR140" s="91" t="n">
        <f aca="false">AR138+AR139</f>
        <v>8451.314</v>
      </c>
      <c r="AS140" s="91" t="n">
        <f aca="false">AS138+AS139</f>
        <v>8829.37</v>
      </c>
      <c r="AT140" s="91" t="n">
        <f aca="false">AT138+AT139</f>
        <v>10376</v>
      </c>
      <c r="AU140" s="91" t="n">
        <f aca="false">AU138+AU139</f>
        <v>10376</v>
      </c>
      <c r="AV140" s="91" t="n">
        <f aca="false">AV138+AV139</f>
        <v>11060</v>
      </c>
      <c r="AW140" s="91" t="n">
        <f aca="false">AW138+AW139</f>
        <v>13528</v>
      </c>
      <c r="AX140" s="91" t="n">
        <f aca="false">AX138+AX139</f>
        <v>14693</v>
      </c>
      <c r="AY140" s="91" t="n">
        <f aca="false">AY138+AY139</f>
        <v>15605</v>
      </c>
      <c r="AZ140" s="91" t="n">
        <f aca="false">AZ138+AZ139</f>
        <v>15605</v>
      </c>
      <c r="BA140" s="91" t="n">
        <f aca="false">BA138+BA139</f>
        <v>16446</v>
      </c>
      <c r="BB140" s="91" t="n">
        <f aca="false">BB138+BB139</f>
        <v>0</v>
      </c>
      <c r="BC140" s="91" t="n">
        <f aca="false">BC138+BC139</f>
        <v>0</v>
      </c>
      <c r="BD140" s="91" t="n">
        <f aca="false">BD138+BD139</f>
        <v>0</v>
      </c>
      <c r="BE140" s="91" t="n">
        <f aca="false">BE138+BE139</f>
        <v>0</v>
      </c>
      <c r="BF140" s="59" t="n">
        <f aca="false">BF138+BF139</f>
        <v>0</v>
      </c>
      <c r="BG140" s="59" t="n">
        <f aca="false">BG138+BG139</f>
        <v>0</v>
      </c>
      <c r="BH140" s="59" t="n">
        <f aca="false">BH138+BH139</f>
        <v>0</v>
      </c>
      <c r="BI140" s="59" t="n">
        <f aca="false">BI138+BI139</f>
        <v>0</v>
      </c>
      <c r="BJ140" s="59" t="n">
        <f aca="false">BJ138+BJ139</f>
        <v>0</v>
      </c>
      <c r="BK140" s="59" t="n">
        <f aca="false">BK138+BK139</f>
        <v>0</v>
      </c>
      <c r="BL140" s="59" t="n">
        <f aca="false">BL138+BL139</f>
        <v>0</v>
      </c>
      <c r="BM140" s="59" t="n">
        <f aca="false">BM138+BM139</f>
        <v>0</v>
      </c>
      <c r="BN140" s="59" t="n">
        <f aca="false">BN138+BN139</f>
        <v>0</v>
      </c>
      <c r="BO140" s="59" t="n">
        <f aca="false">BO138+BO139</f>
        <v>0</v>
      </c>
      <c r="BP140" s="59" t="n">
        <f aca="false">BP138+BP139</f>
        <v>0</v>
      </c>
      <c r="BQ140" s="59" t="n">
        <f aca="false">BQ138+BQ139</f>
        <v>0</v>
      </c>
      <c r="BR140" s="59" t="n">
        <f aca="false">BR138+BR139</f>
        <v>0</v>
      </c>
      <c r="BS140" s="59" t="n">
        <f aca="false">BS138+BS139</f>
        <v>0</v>
      </c>
      <c r="BT140" s="59" t="n">
        <f aca="false">BT138+BT139</f>
        <v>0</v>
      </c>
      <c r="BU140" s="59" t="n">
        <f aca="false">BU138+BU139</f>
        <v>0</v>
      </c>
      <c r="BV140" s="59" t="n">
        <f aca="false">BV138+BV139</f>
        <v>0</v>
      </c>
      <c r="BW140" s="91" t="n">
        <f aca="false">BW138+BW139</f>
        <v>0</v>
      </c>
      <c r="BX140" s="91" t="n">
        <f aca="false">BX138+BX139</f>
        <v>0</v>
      </c>
      <c r="BY140" s="58"/>
      <c r="BZ140" s="58"/>
      <c r="CA140" s="58"/>
      <c r="CB140" s="92"/>
      <c r="CC140" s="92"/>
      <c r="CD140" s="92"/>
      <c r="CE140" s="92"/>
      <c r="CF140" s="92"/>
    </row>
    <row r="141" customFormat="false" ht="15" hidden="false" customHeight="true" outlineLevel="0" collapsed="false">
      <c r="B141" s="24"/>
      <c r="C141" s="24"/>
      <c r="D141" s="24"/>
      <c r="E141" s="24" t="n">
        <v>1</v>
      </c>
      <c r="F141" s="24"/>
      <c r="G141" s="24"/>
      <c r="H141" s="24"/>
      <c r="I141" s="24"/>
      <c r="J141" s="24" t="n">
        <v>1</v>
      </c>
      <c r="K141" s="24"/>
      <c r="L141" s="24" t="n">
        <v>5</v>
      </c>
      <c r="M141" s="24"/>
      <c r="N141" s="24" t="s">
        <v>2746</v>
      </c>
      <c r="O141" s="24" t="s">
        <v>2747</v>
      </c>
      <c r="P141" s="24"/>
      <c r="Q141" s="24"/>
      <c r="R141" s="24" t="n">
        <v>1</v>
      </c>
      <c r="S141" s="24"/>
      <c r="T141" s="24"/>
      <c r="U141" s="24"/>
      <c r="V141" s="24" t="s">
        <v>160</v>
      </c>
      <c r="W141" s="24" t="s">
        <v>161</v>
      </c>
      <c r="X141" s="24" t="s">
        <v>162</v>
      </c>
      <c r="Y141" s="24" t="s">
        <v>2370</v>
      </c>
      <c r="Z141" s="24" t="s">
        <v>163</v>
      </c>
      <c r="AA141" s="24" t="s">
        <v>2748</v>
      </c>
      <c r="AB141" s="91" t="n">
        <f aca="false">AB127+AB128+AB140</f>
        <v>8641.344</v>
      </c>
      <c r="AC141" s="91" t="n">
        <f aca="false">AC127+AC128+AC140</f>
        <v>9009.828</v>
      </c>
      <c r="AD141" s="91" t="n">
        <f aca="false">AD127+AD128+AD140</f>
        <v>9412.663</v>
      </c>
      <c r="AE141" s="91" t="n">
        <f aca="false">AE127+AE128+AE140</f>
        <v>10665.127</v>
      </c>
      <c r="AF141" s="91" t="n">
        <f aca="false">AF127+AF128+AF140</f>
        <v>10665.127</v>
      </c>
      <c r="AG141" s="91" t="n">
        <f aca="false">AG127+AG128+AG140</f>
        <v>10365.682</v>
      </c>
      <c r="AH141" s="91" t="n">
        <f aca="false">AH127+AH128+AH140</f>
        <v>10793.977</v>
      </c>
      <c r="AI141" s="91" t="n">
        <f aca="false">AI127+AI128+AI140</f>
        <v>10911.966</v>
      </c>
      <c r="AJ141" s="91" t="n">
        <f aca="false">AJ127+AJ128+AJ140</f>
        <v>12762.92</v>
      </c>
      <c r="AK141" s="91" t="n">
        <f aca="false">AK127+AK128+AK140</f>
        <v>12762.92</v>
      </c>
      <c r="AL141" s="91" t="n">
        <f aca="false">AL127+AL128+AL140</f>
        <v>12817.27</v>
      </c>
      <c r="AM141" s="91" t="n">
        <f aca="false">AM127+AM128+AM140</f>
        <v>14381.314</v>
      </c>
      <c r="AN141" s="91" t="n">
        <f aca="false">AN127+AN128+AN140</f>
        <v>14387.669</v>
      </c>
      <c r="AO141" s="91" t="n">
        <f aca="false">AO127+AO128+AO140</f>
        <v>17584.923</v>
      </c>
      <c r="AP141" s="91" t="n">
        <f aca="false">AP127+AP128+AP140</f>
        <v>17584.923</v>
      </c>
      <c r="AQ141" s="91" t="n">
        <f aca="false">AQ127+AQ128+AQ140</f>
        <v>17058.93</v>
      </c>
      <c r="AR141" s="91" t="n">
        <f aca="false">AR127+AR128+AR140</f>
        <v>17418.803</v>
      </c>
      <c r="AS141" s="91" t="n">
        <f aca="false">AS127+AS128+AS140</f>
        <v>17490.036</v>
      </c>
      <c r="AT141" s="91" t="n">
        <f aca="false">AT127+AT128+AT140</f>
        <v>21984</v>
      </c>
      <c r="AU141" s="91" t="n">
        <f aca="false">AU127+AU128+AU140</f>
        <v>21984</v>
      </c>
      <c r="AV141" s="91" t="n">
        <f aca="false">AV127+AV128+AV140</f>
        <v>22963</v>
      </c>
      <c r="AW141" s="91" t="n">
        <f aca="false">AW127+AW128+AW140</f>
        <v>25823</v>
      </c>
      <c r="AX141" s="91" t="n">
        <f aca="false">AX127+AX128+AX140</f>
        <v>26588</v>
      </c>
      <c r="AY141" s="91" t="n">
        <f aca="false">AY127+AY128+AY140</f>
        <v>30737</v>
      </c>
      <c r="AZ141" s="91" t="n">
        <f aca="false">AZ127+AZ128+AZ140</f>
        <v>30737</v>
      </c>
      <c r="BA141" s="91" t="n">
        <f aca="false">BA127+BA128+BA140</f>
        <v>33154</v>
      </c>
      <c r="BB141" s="91" t="n">
        <f aca="false">BB127+BB128+BB140</f>
        <v>0</v>
      </c>
      <c r="BC141" s="91" t="n">
        <f aca="false">BC127+BC128+BC140</f>
        <v>0</v>
      </c>
      <c r="BD141" s="91" t="n">
        <f aca="false">BD127+BD128+BD140</f>
        <v>0</v>
      </c>
      <c r="BE141" s="91" t="n">
        <f aca="false">BE127+BE128+BE140</f>
        <v>0</v>
      </c>
      <c r="BF141" s="59" t="n">
        <f aca="false">BF127+BF128+BF140</f>
        <v>0</v>
      </c>
      <c r="BG141" s="59" t="n">
        <f aca="false">BG127+BG128+BG140</f>
        <v>0</v>
      </c>
      <c r="BH141" s="59" t="n">
        <f aca="false">BH127+BH128+BH140</f>
        <v>0</v>
      </c>
      <c r="BI141" s="59" t="n">
        <f aca="false">BI127+BI128+BI140</f>
        <v>0</v>
      </c>
      <c r="BJ141" s="59" t="n">
        <f aca="false">BJ127+BJ128+BJ140</f>
        <v>0</v>
      </c>
      <c r="BK141" s="59" t="n">
        <f aca="false">BK127+BK128+BK140</f>
        <v>0</v>
      </c>
      <c r="BL141" s="59" t="n">
        <f aca="false">BL127+BL128+BL140</f>
        <v>0</v>
      </c>
      <c r="BM141" s="59" t="n">
        <f aca="false">BM127+BM128+BM140</f>
        <v>0</v>
      </c>
      <c r="BN141" s="59" t="n">
        <f aca="false">BN127+BN128+BN140</f>
        <v>0</v>
      </c>
      <c r="BO141" s="59" t="n">
        <f aca="false">BO127+BO128+BO140</f>
        <v>0</v>
      </c>
      <c r="BP141" s="59" t="n">
        <f aca="false">BP127+BP128+BP140</f>
        <v>0</v>
      </c>
      <c r="BQ141" s="59" t="n">
        <f aca="false">BQ127+BQ128+BQ140</f>
        <v>0</v>
      </c>
      <c r="BR141" s="59" t="n">
        <f aca="false">BR127+BR128+BR140</f>
        <v>0</v>
      </c>
      <c r="BS141" s="59" t="n">
        <f aca="false">BS127+BS128+BS140</f>
        <v>0</v>
      </c>
      <c r="BT141" s="59" t="n">
        <f aca="false">BT127+BT128+BT140</f>
        <v>0</v>
      </c>
      <c r="BU141" s="59" t="n">
        <f aca="false">BU127+BU128+BU140</f>
        <v>0</v>
      </c>
      <c r="BV141" s="59" t="n">
        <f aca="false">BV127+BV128+BV140</f>
        <v>0</v>
      </c>
      <c r="BW141" s="91" t="n">
        <f aca="false">BW127+BW128+BW140</f>
        <v>0</v>
      </c>
      <c r="BX141" s="91" t="n">
        <f aca="false">BX127+BX128+BX140</f>
        <v>0</v>
      </c>
      <c r="BY141" s="58"/>
      <c r="BZ141" s="58"/>
      <c r="CA141" s="58"/>
      <c r="CB141" s="92"/>
      <c r="CC141" s="92"/>
      <c r="CD141" s="92"/>
      <c r="CE141" s="92"/>
      <c r="CF141" s="92"/>
    </row>
    <row r="142" customFormat="false" ht="15" hidden="false" customHeight="true" outlineLevel="0" collapsed="false">
      <c r="B142" s="38"/>
      <c r="C142" s="38"/>
      <c r="D142" s="38"/>
      <c r="E142" s="38" t="n">
        <v>1</v>
      </c>
      <c r="F142" s="38"/>
      <c r="G142" s="38"/>
      <c r="H142" s="38"/>
      <c r="I142" s="38"/>
      <c r="J142" s="38"/>
      <c r="K142" s="38"/>
      <c r="L142" s="38" t="n">
        <v>81</v>
      </c>
      <c r="M142" s="38"/>
      <c r="N142" s="38" t="s">
        <v>2749</v>
      </c>
      <c r="O142" s="38" t="s">
        <v>2750</v>
      </c>
      <c r="P142" s="38"/>
      <c r="Q142" s="38"/>
      <c r="R142" s="38" t="n">
        <v>3</v>
      </c>
      <c r="S142" s="38"/>
      <c r="T142" s="38"/>
      <c r="U142" s="38"/>
      <c r="V142" s="38" t="s">
        <v>153</v>
      </c>
      <c r="W142" s="38"/>
      <c r="X142" s="38"/>
      <c r="Y142" s="38" t="s">
        <v>2370</v>
      </c>
      <c r="Z142" s="38"/>
      <c r="AA142" s="38" t="s">
        <v>2751</v>
      </c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11"/>
      <c r="BX142" s="11"/>
      <c r="BY142" s="10"/>
      <c r="BZ142" s="10"/>
      <c r="CA142" s="10"/>
      <c r="CB142" s="10"/>
      <c r="CC142" s="10"/>
      <c r="CD142" s="10"/>
      <c r="CE142" s="10"/>
      <c r="CF142" s="10"/>
    </row>
    <row r="143" customFormat="false" ht="15" hidden="false" customHeight="true" outlineLevel="1" collapsed="false">
      <c r="B143" s="38"/>
      <c r="C143" s="38"/>
      <c r="D143" s="38"/>
      <c r="E143" s="38" t="n">
        <v>1</v>
      </c>
      <c r="F143" s="38"/>
      <c r="G143" s="38"/>
      <c r="H143" s="38"/>
      <c r="I143" s="38"/>
      <c r="J143" s="38"/>
      <c r="K143" s="38"/>
      <c r="L143" s="38" t="n">
        <v>85</v>
      </c>
      <c r="M143" s="38"/>
      <c r="N143" s="38" t="s">
        <v>2752</v>
      </c>
      <c r="O143" s="38" t="s">
        <v>2753</v>
      </c>
      <c r="P143" s="38"/>
      <c r="Q143" s="38"/>
      <c r="R143" s="38" t="n">
        <v>3</v>
      </c>
      <c r="S143" s="38"/>
      <c r="T143" s="38"/>
      <c r="U143" s="38"/>
      <c r="V143" s="38" t="s">
        <v>153</v>
      </c>
      <c r="W143" s="38"/>
      <c r="X143" s="38"/>
      <c r="Y143" s="38" t="s">
        <v>2370</v>
      </c>
      <c r="Z143" s="38"/>
      <c r="AA143" s="38" t="s">
        <v>2754</v>
      </c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11"/>
      <c r="BX143" s="11"/>
      <c r="BY143" s="10"/>
      <c r="BZ143" s="10"/>
      <c r="CA143" s="10"/>
      <c r="CB143" s="10"/>
      <c r="CC143" s="10"/>
      <c r="CD143" s="10"/>
      <c r="CE143" s="10"/>
      <c r="CF143" s="10"/>
    </row>
    <row r="144" customFormat="false" ht="15" hidden="false" customHeight="true" outlineLevel="1" collapsed="false">
      <c r="B144" s="24"/>
      <c r="C144" s="24"/>
      <c r="D144" s="24" t="n">
        <v>88</v>
      </c>
      <c r="E144" s="24" t="n">
        <v>1</v>
      </c>
      <c r="F144" s="24"/>
      <c r="G144" s="24"/>
      <c r="H144" s="24" t="n">
        <v>1</v>
      </c>
      <c r="I144" s="24"/>
      <c r="J144" s="24" t="n">
        <v>1</v>
      </c>
      <c r="K144" s="24"/>
      <c r="L144" s="24" t="n">
        <v>93</v>
      </c>
      <c r="M144" s="24"/>
      <c r="N144" s="24" t="s">
        <v>2755</v>
      </c>
      <c r="O144" s="24" t="s">
        <v>2756</v>
      </c>
      <c r="P144" s="24"/>
      <c r="Q144" s="24"/>
      <c r="R144" s="24" t="n">
        <v>3</v>
      </c>
      <c r="S144" s="24"/>
      <c r="T144" s="24"/>
      <c r="U144" s="24"/>
      <c r="V144" s="24" t="s">
        <v>160</v>
      </c>
      <c r="W144" s="24" t="s">
        <v>781</v>
      </c>
      <c r="X144" s="24" t="s">
        <v>162</v>
      </c>
      <c r="Y144" s="24" t="s">
        <v>2370</v>
      </c>
      <c r="Z144" s="24" t="s">
        <v>163</v>
      </c>
      <c r="AA144" s="24" t="s">
        <v>2757</v>
      </c>
      <c r="AB144" s="91" t="n">
        <f aca="false">('Cash Flow'!AB12)*$H$144*$J$144</f>
        <v>-96.911</v>
      </c>
      <c r="AC144" s="91" t="n">
        <f aca="false">('Cash Flow'!AC12)*$H$144*$J$144</f>
        <v>-61.088</v>
      </c>
      <c r="AD144" s="91" t="n">
        <f aca="false">('Cash Flow'!AD12)*$H$144*$J$144</f>
        <v>-38.924</v>
      </c>
      <c r="AE144" s="91" t="n">
        <f aca="false">('Cash Flow'!AE12)*$H$144*$J$144</f>
        <v>-65.765</v>
      </c>
      <c r="AF144" s="91" t="n">
        <f aca="false">('Cash Flow'!AF12)*$H$144*$J$144</f>
        <v>-262.688</v>
      </c>
      <c r="AG144" s="91" t="n">
        <f aca="false">('Cash Flow'!AG12)*$H$144*$J$144</f>
        <v>4.092</v>
      </c>
      <c r="AH144" s="91" t="n">
        <f aca="false">('Cash Flow'!AH12)*$H$144*$J$144</f>
        <v>-0.852</v>
      </c>
      <c r="AI144" s="91" t="n">
        <f aca="false">('Cash Flow'!AI12)*$H$144*$J$144</f>
        <v>-25.157</v>
      </c>
      <c r="AJ144" s="91" t="n">
        <f aca="false">('Cash Flow'!AJ12)*$H$144*$J$144</f>
        <v>-25.509</v>
      </c>
      <c r="AK144" s="91" t="n">
        <f aca="false">('Cash Flow'!AK12)*$H$144*$J$144</f>
        <v>-47.426</v>
      </c>
      <c r="AL144" s="91" t="n">
        <f aca="false">('Cash Flow'!AL12)*$H$144*$J$144</f>
        <v>38.759</v>
      </c>
      <c r="AM144" s="91" t="n">
        <f aca="false">('Cash Flow'!AM12)*$H$144*$J$144</f>
        <v>229.622</v>
      </c>
      <c r="AN144" s="91" t="n">
        <f aca="false">('Cash Flow'!AN12)*$H$144*$J$144</f>
        <v>-37.309</v>
      </c>
      <c r="AO144" s="91" t="n">
        <f aca="false">('Cash Flow'!AO12)*$H$144*$J$144</f>
        <v>91.928</v>
      </c>
      <c r="AP144" s="91" t="n">
        <f aca="false">('Cash Flow'!AP12)*$H$144*$J$144</f>
        <v>323</v>
      </c>
      <c r="AQ144" s="91" t="n">
        <f aca="false">('Cash Flow'!AQ12)*$H$144*$J$144</f>
        <v>1</v>
      </c>
      <c r="AR144" s="91" t="n">
        <f aca="false">('Cash Flow'!AR12)*$H$144*$J$144</f>
        <v>46</v>
      </c>
      <c r="AS144" s="91" t="n">
        <f aca="false">('Cash Flow'!AS12)*$H$144*$J$144</f>
        <v>107</v>
      </c>
      <c r="AT144" s="91" t="n">
        <f aca="false">('Cash Flow'!AT12)*$H$144*$J$144</f>
        <v>206</v>
      </c>
      <c r="AU144" s="91" t="n">
        <f aca="false">('Cash Flow'!AU12)*$H$144*$J$144</f>
        <v>360</v>
      </c>
      <c r="AV144" s="91" t="n">
        <f aca="false">('Cash Flow'!AV12)*$H$144*$J$144</f>
        <v>344</v>
      </c>
      <c r="AW144" s="91" t="n">
        <f aca="false">('Cash Flow'!AW12)*$H$144*$J$144</f>
        <v>299</v>
      </c>
      <c r="AX144" s="91" t="n">
        <f aca="false">('Cash Flow'!AX12)*$H$144*$J$144</f>
        <v>105</v>
      </c>
      <c r="AY144" s="91" t="n">
        <f aca="false">('Cash Flow'!AY12)*$H$144*$J$144</f>
        <v>362</v>
      </c>
      <c r="AZ144" s="91" t="n">
        <f aca="false">('Cash Flow'!AZ12)*$H$144*$J$144</f>
        <v>1110</v>
      </c>
      <c r="BA144" s="91" t="n">
        <f aca="false">('Cash Flow'!BA12)*$H$144*$J$144</f>
        <v>392</v>
      </c>
      <c r="BB144" s="91" t="n">
        <f aca="false">('Cash Flow'!BB12)*$H$144*$J$144</f>
        <v>-96.911</v>
      </c>
      <c r="BC144" s="91" t="n">
        <f aca="false">('Cash Flow'!BC12)*$H$144*$J$144</f>
        <v>-157.999</v>
      </c>
      <c r="BD144" s="91" t="n">
        <f aca="false">('Cash Flow'!BD12)*$H$144*$J$144</f>
        <v>-196.923</v>
      </c>
      <c r="BE144" s="91" t="n">
        <f aca="false">('Cash Flow'!BE12)*$H$144*$J$144</f>
        <v>-262.688</v>
      </c>
      <c r="BF144" s="59" t="n">
        <f aca="false">('Cash Flow'!BF12)*$H$144*$J$144</f>
        <v>4.092</v>
      </c>
      <c r="BG144" s="59" t="n">
        <f aca="false">('Cash Flow'!BG12)*$H$144*$J$144</f>
        <v>3.24</v>
      </c>
      <c r="BH144" s="59" t="n">
        <f aca="false">('Cash Flow'!BH12)*$H$144*$J$144</f>
        <v>-21.917</v>
      </c>
      <c r="BI144" s="59" t="n">
        <f aca="false">('Cash Flow'!BI12)*$H$144*$J$144</f>
        <v>-47.426</v>
      </c>
      <c r="BJ144" s="59" t="n">
        <f aca="false">('Cash Flow'!BJ12)*$H$144*$J$144</f>
        <v>38.759</v>
      </c>
      <c r="BK144" s="59" t="n">
        <f aca="false">('Cash Flow'!BK12)*$H$144*$J$144</f>
        <v>268.381</v>
      </c>
      <c r="BL144" s="59" t="n">
        <f aca="false">('Cash Flow'!BL12)*$H$144*$J$144</f>
        <v>231.072</v>
      </c>
      <c r="BM144" s="59" t="n">
        <f aca="false">('Cash Flow'!BM12)*$H$144*$J$144</f>
        <v>323</v>
      </c>
      <c r="BN144" s="59" t="n">
        <f aca="false">('Cash Flow'!BN12)*$H$144*$J$144</f>
        <v>1</v>
      </c>
      <c r="BO144" s="59" t="n">
        <f aca="false">('Cash Flow'!BO12)*$H$144*$J$144</f>
        <v>47</v>
      </c>
      <c r="BP144" s="59" t="n">
        <f aca="false">('Cash Flow'!BP12)*$H$144*$J$144</f>
        <v>154</v>
      </c>
      <c r="BQ144" s="59" t="n">
        <f aca="false">('Cash Flow'!BQ12)*$H$144*$J$144</f>
        <v>360</v>
      </c>
      <c r="BR144" s="59" t="n">
        <f aca="false">('Cash Flow'!BR12)*$H$144*$J$144</f>
        <v>344</v>
      </c>
      <c r="BS144" s="59" t="n">
        <f aca="false">('Cash Flow'!BS12)*$H$144*$J$144</f>
        <v>643</v>
      </c>
      <c r="BT144" s="59" t="n">
        <f aca="false">('Cash Flow'!BT12)*$H$144*$J$144</f>
        <v>748</v>
      </c>
      <c r="BU144" s="59" t="n">
        <f aca="false">('Cash Flow'!BU12)*$H$144*$J$144</f>
        <v>1110</v>
      </c>
      <c r="BV144" s="59" t="n">
        <f aca="false">('Cash Flow'!BV12)*$H$144*$J$144</f>
        <v>392</v>
      </c>
      <c r="BW144" s="91" t="n">
        <f aca="false">('Cash Flow'!BW12)*$H$144*$J$144</f>
        <v>0</v>
      </c>
      <c r="BX144" s="91" t="n">
        <f aca="false">('Cash Flow'!BX12)*$H$144*$J$144</f>
        <v>0</v>
      </c>
      <c r="BY144" s="58"/>
      <c r="BZ144" s="58"/>
      <c r="CA144" s="58"/>
      <c r="CB144" s="92"/>
      <c r="CC144" s="92"/>
      <c r="CD144" s="92"/>
      <c r="CE144" s="92"/>
      <c r="CF144" s="92"/>
    </row>
    <row r="145" customFormat="false" ht="15" hidden="false" customHeight="true" outlineLevel="1" collapsed="false">
      <c r="B145" s="24"/>
      <c r="C145" s="24"/>
      <c r="D145" s="24" t="n">
        <v>88</v>
      </c>
      <c r="E145" s="24" t="n">
        <v>1</v>
      </c>
      <c r="F145" s="24"/>
      <c r="G145" s="24"/>
      <c r="H145" s="24"/>
      <c r="I145" s="24"/>
      <c r="J145" s="24" t="n">
        <v>1</v>
      </c>
      <c r="K145" s="24"/>
      <c r="L145" s="24" t="n">
        <v>94</v>
      </c>
      <c r="M145" s="24"/>
      <c r="N145" s="24" t="s">
        <v>2758</v>
      </c>
      <c r="O145" s="24" t="s">
        <v>2759</v>
      </c>
      <c r="P145" s="24"/>
      <c r="Q145" s="24"/>
      <c r="R145" s="24" t="n">
        <v>3</v>
      </c>
      <c r="S145" s="24"/>
      <c r="T145" s="24"/>
      <c r="U145" s="24"/>
      <c r="V145" s="24" t="s">
        <v>160</v>
      </c>
      <c r="W145" s="24" t="s">
        <v>781</v>
      </c>
      <c r="X145" s="24" t="s">
        <v>162</v>
      </c>
      <c r="Y145" s="24" t="s">
        <v>2370</v>
      </c>
      <c r="Z145" s="24" t="s">
        <v>163</v>
      </c>
      <c r="AA145" s="24" t="s">
        <v>2760</v>
      </c>
      <c r="AB145" s="91" t="n">
        <f aca="false">AB146+AB147+AB148+AB149+AB150+AB151+AB152+AB153+AB154+AB155+AB156+AB157+AB158+AB159+AB160+AB161+AB162+AB163</f>
        <v>569.998</v>
      </c>
      <c r="AC145" s="91" t="n">
        <f aca="false">AC146+AC147+AC148+AC149+AC150+AC151+AC152+AC153+AC154+AC155+AC156+AC157+AC158+AC159+AC160+AC161+AC162+AC163</f>
        <v>306.981</v>
      </c>
      <c r="AD145" s="91" t="n">
        <f aca="false">AD146+AD147+AD148+AD149+AD150+AD151+AD152+AD153+AD154+AD155+AD156+AD157+AD158+AD159+AD160+AD161+AD162+AD163</f>
        <v>161.435</v>
      </c>
      <c r="AE145" s="91" t="n">
        <f aca="false">AE146+AE147+AE148+AE149+AE150+AE151+AE152+AE153+AE154+AE155+AE156+AE157+AE158+AE159+AE160+AE161+AE162+AE163</f>
        <v>397.988</v>
      </c>
      <c r="AF145" s="91" t="n">
        <f aca="false">AF146+AF147+AF148+AF149+AF150+AF151+AF152+AF153+AF154+AF155+AF156+AF157+AF158+AF159+AF160+AF161+AF162+AF163</f>
        <v>1444.132</v>
      </c>
      <c r="AG145" s="91" t="n">
        <f aca="false">AG146+AG147+AG148+AG149+AG150+AG151+AG152+AG153+AG154+AG155+AG156+AG157+AG158+AG159+AG160+AG161+AG162+AG163</f>
        <v>730.989</v>
      </c>
      <c r="AH145" s="91" t="n">
        <f aca="false">AH146+AH147+AH148+AH149+AH150+AH151+AH152+AH153+AH154+AH155+AH156+AH157+AH158+AH159+AH160+AH161+AH162+AH163</f>
        <v>305.13</v>
      </c>
      <c r="AI145" s="91" t="n">
        <f aca="false">AI146+AI147+AI148+AI149+AI150+AI151+AI152+AI153+AI154+AI155+AI156+AI157+AI158+AI159+AI160+AI161+AI162+AI163</f>
        <v>187.671</v>
      </c>
      <c r="AJ145" s="91" t="n">
        <f aca="false">AJ146+AJ147+AJ148+AJ149+AJ150+AJ151+AJ152+AJ153+AJ154+AJ155+AJ156+AJ157+AJ158+AJ159+AJ160+AJ161+AJ162+AJ163</f>
        <v>495.717</v>
      </c>
      <c r="AK145" s="91" t="n">
        <f aca="false">AK146+AK147+AK148+AK149+AK150+AK151+AK152+AK153+AK154+AK155+AK156+AK157+AK158+AK159+AK160+AK161+AK162+AK163</f>
        <v>1719.507</v>
      </c>
      <c r="AL145" s="91" t="n">
        <f aca="false">AL146+AL147+AL148+AL149+AL150+AL151+AL152+AL153+AL154+AL155+AL156+AL157+AL158+AL159+AL160+AL161+AL162+AL163</f>
        <v>1012.303</v>
      </c>
      <c r="AM145" s="91" t="n">
        <f aca="false">AM146+AM147+AM148+AM149+AM150+AM151+AM152+AM153+AM154+AM155+AM156+AM157+AM158+AM159+AM160+AM161+AM162+AM163</f>
        <v>21.056</v>
      </c>
      <c r="AN145" s="91" t="n">
        <f aca="false">AN146+AN147+AN148+AN149+AN150+AN151+AN152+AN153+AN154+AN155+AN156+AN157+AN158+AN159+AN160+AN161+AN162+AN163</f>
        <v>191.621</v>
      </c>
      <c r="AO145" s="91" t="n">
        <f aca="false">AO146+AO147+AO148+AO149+AO150+AO151+AO152+AO153+AO154+AO155+AO156+AO157+AO158+AO159+AO160+AO161+AO162+AO163</f>
        <v>614.02</v>
      </c>
      <c r="AP145" s="91" t="n">
        <f aca="false">AP146+AP147+AP148+AP149+AP150+AP151+AP152+AP153+AP154+AP155+AP156+AP157+AP158+AP159+AP160+AP161+AP162+AP163</f>
        <v>1839</v>
      </c>
      <c r="AQ145" s="91" t="n">
        <f aca="false">AQ146+AQ147+AQ148+AQ149+AQ150+AQ151+AQ152+AQ153+AQ154+AQ155+AQ156+AQ157+AQ158+AQ159+AQ160+AQ161+AQ162+AQ163</f>
        <v>1229</v>
      </c>
      <c r="AR145" s="91" t="n">
        <f aca="false">AR146+AR147+AR148+AR149+AR150+AR151+AR152+AR153+AR154+AR155+AR156+AR157+AR158+AR159+AR160+AR161+AR162+AR163</f>
        <v>285</v>
      </c>
      <c r="AS145" s="91" t="n">
        <f aca="false">AS146+AS147+AS148+AS149+AS150+AS151+AS152+AS153+AS154+AS155+AS156+AS157+AS158+AS159+AS160+AS161+AS162+AS163</f>
        <v>18</v>
      </c>
      <c r="AT145" s="91" t="n">
        <f aca="false">AT146+AT147+AT148+AT149+AT150+AT151+AT152+AT153+AT154+AT155+AT156+AT157+AT158+AT159+AT160+AT161+AT162+AT163</f>
        <v>846</v>
      </c>
      <c r="AU145" s="91" t="n">
        <f aca="false">AU146+AU147+AU148+AU149+AU150+AU151+AU152+AU153+AU154+AU155+AU156+AU157+AU158+AU159+AU160+AU161+AU162+AU163</f>
        <v>2378</v>
      </c>
      <c r="AV145" s="91" t="n">
        <f aca="false">AV146+AV147+AV148+AV149+AV150+AV151+AV152+AV153+AV154+AV155+AV156+AV157+AV158+AV159+AV160+AV161+AV162+AV163</f>
        <v>1122</v>
      </c>
      <c r="AW145" s="91" t="n">
        <f aca="false">AW146+AW147+AW148+AW149+AW150+AW151+AW152+AW153+AW154+AW155+AW156+AW157+AW158+AW159+AW160+AW161+AW162+AW163</f>
        <v>159</v>
      </c>
      <c r="AX145" s="91" t="n">
        <f aca="false">AX146+AX147+AX148+AX149+AX150+AX151+AX152+AX153+AX154+AX155+AX156+AX157+AX158+AX159+AX160+AX161+AX162+AX163</f>
        <v>38</v>
      </c>
      <c r="AY145" s="91" t="n">
        <f aca="false">AY146+AY147+AY148+AY149+AY150+AY151+AY152+AY153+AY154+AY155+AY156+AY157+AY158+AY159+AY160+AY161+AY162+AY163</f>
        <v>969</v>
      </c>
      <c r="AZ145" s="91" t="n">
        <f aca="false">AZ146+AZ147+AZ148+AZ149+AZ150+AZ151+AZ152+AZ153+AZ154+AZ155+AZ156+AZ157+AZ158+AZ159+AZ160+AZ161+AZ162+AZ163</f>
        <v>2288</v>
      </c>
      <c r="BA145" s="91" t="n">
        <f aca="false">BA146+BA147+BA148+BA149+BA150+BA151+BA152+BA153+BA154+BA155+BA156+BA157+BA158+BA159+BA160+BA161+BA162+BA163</f>
        <v>1573</v>
      </c>
      <c r="BB145" s="91" t="n">
        <f aca="false">BB146+BB147+BB148+BB149+BB150+BB151+BB152+BB153+BB154+BB155+BB156+BB157+BB158+BB159+BB160+BB161+BB162+BB163</f>
        <v>569.998</v>
      </c>
      <c r="BC145" s="91" t="n">
        <f aca="false">BC146+BC147+BC148+BC149+BC150+BC151+BC152+BC153+BC154+BC155+BC156+BC157+BC158+BC159+BC160+BC161+BC162+BC163</f>
        <v>876.979</v>
      </c>
      <c r="BD145" s="91" t="n">
        <f aca="false">BD146+BD147+BD148+BD149+BD150+BD151+BD152+BD153+BD154+BD155+BD156+BD157+BD158+BD159+BD160+BD161+BD162+BD163</f>
        <v>1038.414</v>
      </c>
      <c r="BE145" s="91" t="n">
        <f aca="false">BE146+BE147+BE148+BE149+BE150+BE151+BE152+BE153+BE154+BE155+BE156+BE157+BE158+BE159+BE160+BE161+BE162+BE163</f>
        <v>1444.132</v>
      </c>
      <c r="BF145" s="59" t="n">
        <f aca="false">BF146+BF147+BF148+BF149+BF150+BF151+BF152+BF153+BF154+BF155+BF156+BF157+BF158+BF159+BF160+BF161+BF162+BF163</f>
        <v>730.989</v>
      </c>
      <c r="BG145" s="59" t="n">
        <f aca="false">BG146+BG147+BG148+BG149+BG150+BG151+BG152+BG153+BG154+BG155+BG156+BG157+BG158+BG159+BG160+BG161+BG162+BG163</f>
        <v>1036.119</v>
      </c>
      <c r="BH145" s="59" t="n">
        <f aca="false">BH146+BH147+BH148+BH149+BH150+BH151+BH152+BH153+BH154+BH155+BH156+BH157+BH158+BH159+BH160+BH161+BH162+BH163</f>
        <v>1223.79</v>
      </c>
      <c r="BI145" s="59" t="n">
        <f aca="false">BI146+BI147+BI148+BI149+BI150+BI151+BI152+BI153+BI154+BI155+BI156+BI157+BI158+BI159+BI160+BI161+BI162+BI163</f>
        <v>1719.507</v>
      </c>
      <c r="BJ145" s="59" t="n">
        <f aca="false">BJ146+BJ147+BJ148+BJ149+BJ150+BJ151+BJ152+BJ153+BJ154+BJ155+BJ156+BJ157+BJ158+BJ159+BJ160+BJ161+BJ162+BJ163</f>
        <v>1012.303</v>
      </c>
      <c r="BK145" s="59" t="n">
        <f aca="false">BK146+BK147+BK148+BK149+BK150+BK151+BK152+BK153+BK154+BK155+BK156+BK157+BK158+BK159+BK160+BK161+BK162+BK163</f>
        <v>1033.359</v>
      </c>
      <c r="BL145" s="59" t="n">
        <f aca="false">BL146+BL147+BL148+BL149+BL150+BL151+BL152+BL153+BL154+BL155+BL156+BL157+BL158+BL159+BL160+BL161+BL162+BL163</f>
        <v>1224.98</v>
      </c>
      <c r="BM145" s="59" t="n">
        <f aca="false">BM146+BM147+BM148+BM149+BM150+BM151+BM152+BM153+BM154+BM155+BM156+BM157+BM158+BM159+BM160+BM161+BM162+BM163</f>
        <v>1839</v>
      </c>
      <c r="BN145" s="59" t="n">
        <f aca="false">BN146+BN147+BN148+BN149+BN150+BN151+BN152+BN153+BN154+BN155+BN156+BN157+BN158+BN159+BN160+BN161+BN162+BN163</f>
        <v>1229</v>
      </c>
      <c r="BO145" s="59" t="n">
        <f aca="false">BO146+BO147+BO148+BO149+BO150+BO151+BO152+BO153+BO154+BO155+BO156+BO157+BO158+BO159+BO160+BO161+BO162+BO163</f>
        <v>1514</v>
      </c>
      <c r="BP145" s="59" t="n">
        <f aca="false">BP146+BP147+BP148+BP149+BP150+BP151+BP152+BP153+BP154+BP155+BP156+BP157+BP158+BP159+BP160+BP161+BP162+BP163</f>
        <v>1532</v>
      </c>
      <c r="BQ145" s="59" t="n">
        <f aca="false">BQ146+BQ147+BQ148+BQ149+BQ150+BQ151+BQ152+BQ153+BQ154+BQ155+BQ156+BQ157+BQ158+BQ159+BQ160+BQ161+BQ162+BQ163</f>
        <v>2378</v>
      </c>
      <c r="BR145" s="59" t="n">
        <f aca="false">BR146+BR147+BR148+BR149+BR150+BR151+BR152+BR153+BR154+BR155+BR156+BR157+BR158+BR159+BR160+BR161+BR162+BR163</f>
        <v>1122</v>
      </c>
      <c r="BS145" s="59" t="n">
        <f aca="false">BS146+BS147+BS148+BS149+BS150+BS151+BS152+BS153+BS154+BS155+BS156+BS157+BS158+BS159+BS160+BS161+BS162+BS163</f>
        <v>1281</v>
      </c>
      <c r="BT145" s="59" t="n">
        <f aca="false">BT146+BT147+BT148+BT149+BT150+BT151+BT152+BT153+BT154+BT155+BT156+BT157+BT158+BT159+BT160+BT161+BT162+BT163</f>
        <v>1319</v>
      </c>
      <c r="BU145" s="59" t="n">
        <f aca="false">BU146+BU147+BU148+BU149+BU150+BU151+BU152+BU153+BU154+BU155+BU156+BU157+BU158+BU159+BU160+BU161+BU162+BU163</f>
        <v>2288</v>
      </c>
      <c r="BV145" s="59" t="n">
        <f aca="false">BV146+BV147+BV148+BV149+BV150+BV151+BV152+BV153+BV154+BV155+BV156+BV157+BV158+BV159+BV160+BV161+BV162+BV163</f>
        <v>1573</v>
      </c>
      <c r="BW145" s="91" t="n">
        <f aca="false">BW146+BW147+BW148+BW149+BW150+BW151+BW152+BW153+BW154+BW155+BW156+BW157+BW158+BW159+BW160+BW161+BW162+BW163</f>
        <v>0</v>
      </c>
      <c r="BX145" s="91" t="n">
        <f aca="false">BX146+BX147+BX148+BX149+BX150+BX151+BX152+BX153+BX154+BX155+BX156+BX157+BX158+BX159+BX160+BX161+BX162+BX163</f>
        <v>0</v>
      </c>
      <c r="BY145" s="58"/>
      <c r="BZ145" s="58"/>
      <c r="CA145" s="58"/>
      <c r="CB145" s="92"/>
      <c r="CC145" s="92"/>
      <c r="CD145" s="92"/>
      <c r="CE145" s="92"/>
      <c r="CF145" s="92"/>
    </row>
    <row r="146" customFormat="false" ht="15" hidden="false" customHeight="true" outlineLevel="1" collapsed="false">
      <c r="B146" s="24"/>
      <c r="C146" s="24"/>
      <c r="D146" s="24" t="n">
        <v>94</v>
      </c>
      <c r="E146" s="24" t="n">
        <v>1</v>
      </c>
      <c r="F146" s="24"/>
      <c r="G146" s="24"/>
      <c r="H146" s="24" t="n">
        <v>1</v>
      </c>
      <c r="I146" s="24"/>
      <c r="J146" s="24" t="n">
        <v>1</v>
      </c>
      <c r="K146" s="24"/>
      <c r="L146" s="24" t="n">
        <v>96</v>
      </c>
      <c r="M146" s="24"/>
      <c r="N146" s="24" t="s">
        <v>2761</v>
      </c>
      <c r="O146" s="24" t="s">
        <v>2762</v>
      </c>
      <c r="P146" s="24"/>
      <c r="Q146" s="24"/>
      <c r="R146" s="24" t="n">
        <v>3</v>
      </c>
      <c r="S146" s="24"/>
      <c r="T146" s="24"/>
      <c r="U146" s="24"/>
      <c r="V146" s="24" t="s">
        <v>160</v>
      </c>
      <c r="W146" s="24" t="s">
        <v>781</v>
      </c>
      <c r="X146" s="24" t="s">
        <v>162</v>
      </c>
      <c r="Y146" s="24" t="s">
        <v>2370</v>
      </c>
      <c r="Z146" s="24" t="s">
        <v>163</v>
      </c>
      <c r="AA146" s="24" t="s">
        <v>2763</v>
      </c>
      <c r="AB146" s="91" t="n">
        <f aca="false">('Cash Flow'!AB14)*$H$146*$J$146</f>
        <v>110.808</v>
      </c>
      <c r="AC146" s="91" t="n">
        <f aca="false">('Cash Flow'!AC14)*$H$146*$J$146</f>
        <v>107.596</v>
      </c>
      <c r="AD146" s="91" t="n">
        <f aca="false">('Cash Flow'!AD14)*$H$146*$J$146</f>
        <v>111.954</v>
      </c>
      <c r="AE146" s="91" t="n">
        <f aca="false">('Cash Flow'!AE14)*$H$146*$J$146</f>
        <v>117.938</v>
      </c>
      <c r="AF146" s="91" t="n">
        <f aca="false">('Cash Flow'!AF14)*$H$146*$J$146</f>
        <v>448.296</v>
      </c>
      <c r="AG146" s="91" t="n">
        <f aca="false">('Cash Flow'!AG14)*$H$146*$J$146</f>
        <v>127.927</v>
      </c>
      <c r="AH146" s="91" t="n">
        <f aca="false">('Cash Flow'!AH14)*$H$146*$J$146</f>
        <v>131.675</v>
      </c>
      <c r="AI146" s="91" t="n">
        <f aca="false">('Cash Flow'!AI14)*$H$146*$J$146</f>
        <v>134.236</v>
      </c>
      <c r="AJ146" s="91" t="n">
        <f aca="false">('Cash Flow'!AJ14)*$H$146*$J$146</f>
        <v>131.912</v>
      </c>
      <c r="AK146" s="91" t="n">
        <f aca="false">('Cash Flow'!AK14)*$H$146*$J$146</f>
        <v>525.75</v>
      </c>
      <c r="AL146" s="91" t="n">
        <f aca="false">('Cash Flow'!AL14)*$H$146*$J$146</f>
        <v>132.772</v>
      </c>
      <c r="AM146" s="91" t="n">
        <f aca="false">('Cash Flow'!AM14)*$H$146*$J$146</f>
        <v>149.361</v>
      </c>
      <c r="AN146" s="91" t="n">
        <f aca="false">('Cash Flow'!AN14)*$H$146*$J$146</f>
        <v>169.346</v>
      </c>
      <c r="AO146" s="91" t="n">
        <f aca="false">('Cash Flow'!AO14)*$H$146*$J$146</f>
        <v>180.521</v>
      </c>
      <c r="AP146" s="91" t="n">
        <f aca="false">('Cash Flow'!AP14)*$H$146*$J$146</f>
        <v>632</v>
      </c>
      <c r="AQ146" s="91" t="n">
        <f aca="false">('Cash Flow'!AQ14)*$H$146*$J$146</f>
        <v>185</v>
      </c>
      <c r="AR146" s="91" t="n">
        <f aca="false">('Cash Flow'!AR14)*$H$146*$J$146</f>
        <v>192</v>
      </c>
      <c r="AS146" s="91" t="n">
        <f aca="false">('Cash Flow'!AS14)*$H$146*$J$146</f>
        <v>188</v>
      </c>
      <c r="AT146" s="91" t="n">
        <f aca="false">('Cash Flow'!AT14)*$H$146*$J$146</f>
        <v>188</v>
      </c>
      <c r="AU146" s="91" t="n">
        <f aca="false">('Cash Flow'!AU14)*$H$146*$J$146</f>
        <v>753</v>
      </c>
      <c r="AV146" s="91" t="n">
        <f aca="false">('Cash Flow'!AV14)*$H$146*$J$146</f>
        <v>197</v>
      </c>
      <c r="AW146" s="91" t="n">
        <f aca="false">('Cash Flow'!AW14)*$H$146*$J$146</f>
        <v>236</v>
      </c>
      <c r="AX146" s="91" t="n">
        <f aca="false">('Cash Flow'!AX14)*$H$146*$J$146</f>
        <v>256</v>
      </c>
      <c r="AY146" s="91" t="n">
        <f aca="false">('Cash Flow'!AY14)*$H$146*$J$146</f>
        <v>273</v>
      </c>
      <c r="AZ146" s="91" t="n">
        <f aca="false">('Cash Flow'!AZ14)*$H$146*$J$146</f>
        <v>962</v>
      </c>
      <c r="BA146" s="91" t="n">
        <f aca="false">('Cash Flow'!BA14)*$H$146*$J$146</f>
        <v>437</v>
      </c>
      <c r="BB146" s="91" t="n">
        <f aca="false">('Cash Flow'!BB14)*$H$146*$J$146</f>
        <v>110.808</v>
      </c>
      <c r="BC146" s="91" t="n">
        <f aca="false">('Cash Flow'!BC14)*$H$146*$J$146</f>
        <v>218.404</v>
      </c>
      <c r="BD146" s="91" t="n">
        <f aca="false">('Cash Flow'!BD14)*$H$146*$J$146</f>
        <v>330.358</v>
      </c>
      <c r="BE146" s="91" t="n">
        <f aca="false">('Cash Flow'!BE14)*$H$146*$J$146</f>
        <v>448.296</v>
      </c>
      <c r="BF146" s="59" t="n">
        <f aca="false">('Cash Flow'!BF14)*$H$146*$J$146</f>
        <v>127.927</v>
      </c>
      <c r="BG146" s="59" t="n">
        <f aca="false">('Cash Flow'!BG14)*$H$146*$J$146</f>
        <v>259.602</v>
      </c>
      <c r="BH146" s="59" t="n">
        <f aca="false">('Cash Flow'!BH14)*$H$146*$J$146</f>
        <v>393.838</v>
      </c>
      <c r="BI146" s="59" t="n">
        <f aca="false">('Cash Flow'!BI14)*$H$146*$J$146</f>
        <v>525.75</v>
      </c>
      <c r="BJ146" s="59" t="n">
        <f aca="false">('Cash Flow'!BJ14)*$H$146*$J$146</f>
        <v>132.772</v>
      </c>
      <c r="BK146" s="59" t="n">
        <f aca="false">('Cash Flow'!BK14)*$H$146*$J$146</f>
        <v>282.133</v>
      </c>
      <c r="BL146" s="59" t="n">
        <f aca="false">('Cash Flow'!BL14)*$H$146*$J$146</f>
        <v>451.479</v>
      </c>
      <c r="BM146" s="59" t="n">
        <f aca="false">('Cash Flow'!BM14)*$H$146*$J$146</f>
        <v>632</v>
      </c>
      <c r="BN146" s="59" t="n">
        <f aca="false">('Cash Flow'!BN14)*$H$146*$J$146</f>
        <v>185</v>
      </c>
      <c r="BO146" s="59" t="n">
        <f aca="false">('Cash Flow'!BO14)*$H$146*$J$146</f>
        <v>377</v>
      </c>
      <c r="BP146" s="59" t="n">
        <f aca="false">('Cash Flow'!BP14)*$H$146*$J$146</f>
        <v>565</v>
      </c>
      <c r="BQ146" s="59" t="n">
        <f aca="false">('Cash Flow'!BQ14)*$H$146*$J$146</f>
        <v>753</v>
      </c>
      <c r="BR146" s="59" t="n">
        <f aca="false">('Cash Flow'!BR14)*$H$146*$J$146</f>
        <v>197</v>
      </c>
      <c r="BS146" s="59" t="n">
        <f aca="false">('Cash Flow'!BS14)*$H$146*$J$146</f>
        <v>433</v>
      </c>
      <c r="BT146" s="59" t="n">
        <f aca="false">('Cash Flow'!BT14)*$H$146*$J$146</f>
        <v>689</v>
      </c>
      <c r="BU146" s="59" t="n">
        <f aca="false">('Cash Flow'!BU14)*$H$146*$J$146</f>
        <v>962</v>
      </c>
      <c r="BV146" s="59" t="n">
        <f aca="false">('Cash Flow'!BV14)*$H$146*$J$146</f>
        <v>437</v>
      </c>
      <c r="BW146" s="91" t="n">
        <f aca="false">('Cash Flow'!BW14)*$H$146*$J$146</f>
        <v>0</v>
      </c>
      <c r="BX146" s="91" t="n">
        <f aca="false">('Cash Flow'!BX14)*$H$146*$J$146</f>
        <v>0</v>
      </c>
      <c r="BY146" s="58"/>
      <c r="BZ146" s="58"/>
      <c r="CA146" s="58"/>
      <c r="CB146" s="92"/>
      <c r="CC146" s="92"/>
      <c r="CD146" s="92"/>
      <c r="CE146" s="92"/>
      <c r="CF146" s="92"/>
    </row>
    <row r="147" customFormat="false" ht="15" hidden="false" customHeight="true" outlineLevel="1" collapsed="false">
      <c r="B147" s="24"/>
      <c r="C147" s="24"/>
      <c r="D147" s="24" t="n">
        <v>94</v>
      </c>
      <c r="E147" s="24" t="n">
        <v>1</v>
      </c>
      <c r="F147" s="24"/>
      <c r="G147" s="24"/>
      <c r="H147" s="24"/>
      <c r="I147" s="24"/>
      <c r="J147" s="24" t="n">
        <v>1</v>
      </c>
      <c r="K147" s="24"/>
      <c r="L147" s="24" t="n">
        <v>97</v>
      </c>
      <c r="M147" s="24"/>
      <c r="N147" s="24" t="s">
        <v>2764</v>
      </c>
      <c r="O147" s="24" t="s">
        <v>2765</v>
      </c>
      <c r="P147" s="24"/>
      <c r="Q147" s="24"/>
      <c r="R147" s="24" t="n">
        <v>3</v>
      </c>
      <c r="S147" s="24"/>
      <c r="T147" s="24"/>
      <c r="U147" s="24"/>
      <c r="V147" s="24" t="s">
        <v>160</v>
      </c>
      <c r="W147" s="24" t="s">
        <v>781</v>
      </c>
      <c r="X147" s="24" t="s">
        <v>162</v>
      </c>
      <c r="Y147" s="24" t="s">
        <v>2370</v>
      </c>
      <c r="Z147" s="24" t="s">
        <v>163</v>
      </c>
      <c r="AA147" s="24" t="s">
        <v>2766</v>
      </c>
      <c r="AB147" s="91"/>
      <c r="AC147" s="91"/>
      <c r="AD147" s="91"/>
      <c r="AE147" s="91"/>
      <c r="AF147" s="91"/>
      <c r="AG147" s="91"/>
      <c r="AH147" s="91"/>
      <c r="AI147" s="91"/>
      <c r="AJ147" s="91"/>
      <c r="AK147" s="91"/>
      <c r="AL147" s="91"/>
      <c r="AM147" s="91"/>
      <c r="AN147" s="91"/>
      <c r="AO147" s="91"/>
      <c r="AP147" s="91"/>
      <c r="AQ147" s="91"/>
      <c r="AR147" s="91"/>
      <c r="AS147" s="91"/>
      <c r="AT147" s="91"/>
      <c r="AU147" s="91"/>
      <c r="AV147" s="91"/>
      <c r="AW147" s="91"/>
      <c r="AX147" s="91"/>
      <c r="AY147" s="91"/>
      <c r="AZ147" s="91"/>
      <c r="BA147" s="91"/>
      <c r="BB147" s="91"/>
      <c r="BC147" s="59"/>
      <c r="BD147" s="59"/>
      <c r="BE147" s="59"/>
      <c r="BF147" s="59"/>
      <c r="BG147" s="59"/>
      <c r="BH147" s="59"/>
      <c r="BI147" s="59"/>
      <c r="BJ147" s="59"/>
      <c r="BK147" s="59"/>
      <c r="BL147" s="59"/>
      <c r="BM147" s="59"/>
      <c r="BN147" s="59"/>
      <c r="BO147" s="59"/>
      <c r="BP147" s="59"/>
      <c r="BQ147" s="59"/>
      <c r="BR147" s="59"/>
      <c r="BS147" s="59"/>
      <c r="BT147" s="59"/>
      <c r="BU147" s="59"/>
      <c r="BV147" s="59"/>
      <c r="BW147" s="91"/>
      <c r="BX147" s="91"/>
      <c r="BY147" s="58"/>
      <c r="BZ147" s="58"/>
      <c r="CA147" s="58"/>
      <c r="CB147" s="92"/>
      <c r="CC147" s="92"/>
      <c r="CD147" s="92"/>
      <c r="CE147" s="92"/>
      <c r="CF147" s="92"/>
    </row>
    <row r="148" customFormat="false" ht="15" hidden="false" customHeight="true" outlineLevel="1" collapsed="false">
      <c r="B148" s="24"/>
      <c r="C148" s="24"/>
      <c r="D148" s="24" t="n">
        <v>94</v>
      </c>
      <c r="E148" s="24" t="n">
        <v>1</v>
      </c>
      <c r="F148" s="24"/>
      <c r="G148" s="24"/>
      <c r="H148" s="24"/>
      <c r="I148" s="24"/>
      <c r="J148" s="24" t="n">
        <v>1</v>
      </c>
      <c r="K148" s="24"/>
      <c r="L148" s="24" t="n">
        <v>98</v>
      </c>
      <c r="M148" s="24"/>
      <c r="N148" s="24" t="s">
        <v>2767</v>
      </c>
      <c r="O148" s="24" t="s">
        <v>2768</v>
      </c>
      <c r="P148" s="24"/>
      <c r="Q148" s="24"/>
      <c r="R148" s="24" t="n">
        <v>3</v>
      </c>
      <c r="S148" s="24"/>
      <c r="T148" s="24"/>
      <c r="U148" s="24"/>
      <c r="V148" s="24" t="s">
        <v>160</v>
      </c>
      <c r="W148" s="24" t="s">
        <v>781</v>
      </c>
      <c r="X148" s="24" t="s">
        <v>162</v>
      </c>
      <c r="Y148" s="24" t="s">
        <v>2370</v>
      </c>
      <c r="Z148" s="24" t="s">
        <v>163</v>
      </c>
      <c r="AA148" s="24" t="s">
        <v>2769</v>
      </c>
      <c r="AB148" s="91"/>
      <c r="AC148" s="91"/>
      <c r="AD148" s="91"/>
      <c r="AE148" s="91"/>
      <c r="AF148" s="91"/>
      <c r="AG148" s="91"/>
      <c r="AH148" s="91"/>
      <c r="AI148" s="91"/>
      <c r="AJ148" s="91"/>
      <c r="AK148" s="91"/>
      <c r="AL148" s="91"/>
      <c r="AM148" s="91"/>
      <c r="AN148" s="91"/>
      <c r="AO148" s="91"/>
      <c r="AP148" s="91"/>
      <c r="AQ148" s="91"/>
      <c r="AR148" s="91"/>
      <c r="AS148" s="91"/>
      <c r="AT148" s="91"/>
      <c r="AU148" s="91"/>
      <c r="AV148" s="91"/>
      <c r="AW148" s="91"/>
      <c r="AX148" s="91"/>
      <c r="AY148" s="91"/>
      <c r="AZ148" s="91"/>
      <c r="BA148" s="91"/>
      <c r="BB148" s="91"/>
      <c r="BC148" s="59"/>
      <c r="BD148" s="59"/>
      <c r="BE148" s="59"/>
      <c r="BF148" s="59"/>
      <c r="BG148" s="59"/>
      <c r="BH148" s="59"/>
      <c r="BI148" s="59"/>
      <c r="BJ148" s="59"/>
      <c r="BK148" s="59"/>
      <c r="BL148" s="59"/>
      <c r="BM148" s="59"/>
      <c r="BN148" s="59"/>
      <c r="BO148" s="59"/>
      <c r="BP148" s="59"/>
      <c r="BQ148" s="59"/>
      <c r="BR148" s="59"/>
      <c r="BS148" s="59"/>
      <c r="BT148" s="59"/>
      <c r="BU148" s="59"/>
      <c r="BV148" s="59"/>
      <c r="BW148" s="91"/>
      <c r="BX148" s="91"/>
      <c r="BY148" s="58"/>
      <c r="BZ148" s="58"/>
      <c r="CA148" s="58"/>
      <c r="CB148" s="92"/>
      <c r="CC148" s="92"/>
      <c r="CD148" s="92"/>
      <c r="CE148" s="92"/>
      <c r="CF148" s="92"/>
    </row>
    <row r="149" customFormat="false" ht="15" hidden="false" customHeight="true" outlineLevel="1" collapsed="false">
      <c r="B149" s="24"/>
      <c r="C149" s="24"/>
      <c r="D149" s="24" t="n">
        <v>94</v>
      </c>
      <c r="E149" s="24" t="n">
        <v>1</v>
      </c>
      <c r="F149" s="24"/>
      <c r="G149" s="24"/>
      <c r="H149" s="24" t="n">
        <v>1</v>
      </c>
      <c r="I149" s="24"/>
      <c r="J149" s="24" t="n">
        <v>1</v>
      </c>
      <c r="K149" s="24"/>
      <c r="L149" s="24" t="n">
        <v>99</v>
      </c>
      <c r="M149" s="24"/>
      <c r="N149" s="24" t="s">
        <v>2770</v>
      </c>
      <c r="O149" s="24" t="s">
        <v>2771</v>
      </c>
      <c r="P149" s="24"/>
      <c r="Q149" s="24"/>
      <c r="R149" s="24" t="n">
        <v>3</v>
      </c>
      <c r="S149" s="24"/>
      <c r="T149" s="24"/>
      <c r="U149" s="24"/>
      <c r="V149" s="24" t="s">
        <v>160</v>
      </c>
      <c r="W149" s="24" t="s">
        <v>781</v>
      </c>
      <c r="X149" s="24" t="s">
        <v>162</v>
      </c>
      <c r="Y149" s="24" t="s">
        <v>2370</v>
      </c>
      <c r="Z149" s="24" t="s">
        <v>163</v>
      </c>
      <c r="AA149" s="24" t="s">
        <v>1349</v>
      </c>
      <c r="AB149" s="91" t="n">
        <f aca="false">('Cash Flow'!AB17)*$H$149*$J$149</f>
        <v>131.092</v>
      </c>
      <c r="AC149" s="91" t="n">
        <f aca="false">('Cash Flow'!AC17)*$H$149*$J$149</f>
        <v>142.411</v>
      </c>
      <c r="AD149" s="91" t="n">
        <f aca="false">('Cash Flow'!AD17)*$H$149*$J$149</f>
        <v>139.46</v>
      </c>
      <c r="AE149" s="91" t="n">
        <f aca="false">('Cash Flow'!AE17)*$H$149*$J$149</f>
        <v>151.802</v>
      </c>
      <c r="AF149" s="91" t="n">
        <f aca="false">('Cash Flow'!AF17)*$H$149*$J$149</f>
        <v>564.765</v>
      </c>
      <c r="AG149" s="91" t="n">
        <f aca="false">('Cash Flow'!AG17)*$H$149*$J$149</f>
        <v>142.56</v>
      </c>
      <c r="AH149" s="91" t="n">
        <f aca="false">('Cash Flow'!AH17)*$H$149*$J$149</f>
        <v>147.779</v>
      </c>
      <c r="AI149" s="91" t="n">
        <f aca="false">('Cash Flow'!AI17)*$H$149*$J$149</f>
        <v>144.317</v>
      </c>
      <c r="AJ149" s="91" t="n">
        <f aca="false">('Cash Flow'!AJ17)*$H$149*$J$149</f>
        <v>158.972</v>
      </c>
      <c r="AK149" s="91" t="n">
        <f aca="false">('Cash Flow'!AK17)*$H$149*$J$149</f>
        <v>593.628</v>
      </c>
      <c r="AL149" s="91" t="n">
        <f aca="false">('Cash Flow'!AL17)*$H$149*$J$149</f>
        <v>188.919</v>
      </c>
      <c r="AM149" s="91" t="n">
        <f aca="false">('Cash Flow'!AM17)*$H$149*$J$149</f>
        <v>182.31</v>
      </c>
      <c r="AN149" s="91" t="n">
        <f aca="false">('Cash Flow'!AN17)*$H$149*$J$149</f>
        <v>204.751</v>
      </c>
      <c r="AO149" s="91" t="n">
        <f aca="false">('Cash Flow'!AO17)*$H$149*$J$149</f>
        <v>244.02</v>
      </c>
      <c r="AP149" s="91" t="n">
        <f aca="false">('Cash Flow'!AP17)*$H$149*$J$149</f>
        <v>820</v>
      </c>
      <c r="AQ149" s="91" t="n">
        <f aca="false">('Cash Flow'!AQ17)*$H$149*$J$149</f>
        <v>252</v>
      </c>
      <c r="AR149" s="91" t="n">
        <f aca="false">('Cash Flow'!AR17)*$H$149*$J$149</f>
        <v>256</v>
      </c>
      <c r="AS149" s="91" t="n">
        <f aca="false">('Cash Flow'!AS17)*$H$149*$J$149</f>
        <v>251</v>
      </c>
      <c r="AT149" s="91" t="n">
        <f aca="false">('Cash Flow'!AT17)*$H$149*$J$149</f>
        <v>238</v>
      </c>
      <c r="AU149" s="91" t="n">
        <f aca="false">('Cash Flow'!AU17)*$H$149*$J$149</f>
        <v>997</v>
      </c>
      <c r="AV149" s="91" t="n">
        <f aca="false">('Cash Flow'!AV17)*$H$149*$J$149</f>
        <v>252</v>
      </c>
      <c r="AW149" s="91" t="n">
        <f aca="false">('Cash Flow'!AW17)*$H$149*$J$149</f>
        <v>351</v>
      </c>
      <c r="AX149" s="91" t="n">
        <f aca="false">('Cash Flow'!AX17)*$H$149*$J$149</f>
        <v>351</v>
      </c>
      <c r="AY149" s="91" t="n">
        <f aca="false">('Cash Flow'!AY17)*$H$149*$J$149</f>
        <v>329</v>
      </c>
      <c r="AZ149" s="91" t="n">
        <f aca="false">('Cash Flow'!AZ17)*$H$149*$J$149</f>
        <v>1283</v>
      </c>
      <c r="BA149" s="91" t="n">
        <f aca="false">('Cash Flow'!BA17)*$H$149*$J$149</f>
        <v>343</v>
      </c>
      <c r="BB149" s="91" t="n">
        <f aca="false">('Cash Flow'!BB17)*$H$149*$J$149</f>
        <v>131.092</v>
      </c>
      <c r="BC149" s="91" t="n">
        <f aca="false">('Cash Flow'!BC17)*$H$149*$J$149</f>
        <v>273.503</v>
      </c>
      <c r="BD149" s="91" t="n">
        <f aca="false">('Cash Flow'!BD17)*$H$149*$J$149</f>
        <v>412.963</v>
      </c>
      <c r="BE149" s="91" t="n">
        <f aca="false">('Cash Flow'!BE17)*$H$149*$J$149</f>
        <v>564.765</v>
      </c>
      <c r="BF149" s="59" t="n">
        <f aca="false">('Cash Flow'!BF17)*$H$149*$J$149</f>
        <v>142.56</v>
      </c>
      <c r="BG149" s="59" t="n">
        <f aca="false">('Cash Flow'!BG17)*$H$149*$J$149</f>
        <v>290.339</v>
      </c>
      <c r="BH149" s="59" t="n">
        <f aca="false">('Cash Flow'!BH17)*$H$149*$J$149</f>
        <v>434.656</v>
      </c>
      <c r="BI149" s="59" t="n">
        <f aca="false">('Cash Flow'!BI17)*$H$149*$J$149</f>
        <v>593.628</v>
      </c>
      <c r="BJ149" s="59" t="n">
        <f aca="false">('Cash Flow'!BJ17)*$H$149*$J$149</f>
        <v>188.919</v>
      </c>
      <c r="BK149" s="59" t="n">
        <f aca="false">('Cash Flow'!BK17)*$H$149*$J$149</f>
        <v>371.229</v>
      </c>
      <c r="BL149" s="59" t="n">
        <f aca="false">('Cash Flow'!BL17)*$H$149*$J$149</f>
        <v>575.98</v>
      </c>
      <c r="BM149" s="59" t="n">
        <f aca="false">('Cash Flow'!BM17)*$H$149*$J$149</f>
        <v>820</v>
      </c>
      <c r="BN149" s="59" t="n">
        <f aca="false">('Cash Flow'!BN17)*$H$149*$J$149</f>
        <v>252</v>
      </c>
      <c r="BO149" s="59" t="n">
        <f aca="false">('Cash Flow'!BO17)*$H$149*$J$149</f>
        <v>508</v>
      </c>
      <c r="BP149" s="59" t="n">
        <f aca="false">('Cash Flow'!BP17)*$H$149*$J$149</f>
        <v>759</v>
      </c>
      <c r="BQ149" s="59" t="n">
        <f aca="false">('Cash Flow'!BQ17)*$H$149*$J$149</f>
        <v>997</v>
      </c>
      <c r="BR149" s="59" t="n">
        <f aca="false">('Cash Flow'!BR17)*$H$149*$J$149</f>
        <v>252</v>
      </c>
      <c r="BS149" s="59" t="n">
        <f aca="false">('Cash Flow'!BS17)*$H$149*$J$149</f>
        <v>603</v>
      </c>
      <c r="BT149" s="59" t="n">
        <f aca="false">('Cash Flow'!BT17)*$H$149*$J$149</f>
        <v>954</v>
      </c>
      <c r="BU149" s="59" t="n">
        <f aca="false">('Cash Flow'!BU17)*$H$149*$J$149</f>
        <v>1283</v>
      </c>
      <c r="BV149" s="59" t="n">
        <f aca="false">('Cash Flow'!BV17)*$H$149*$J$149</f>
        <v>343</v>
      </c>
      <c r="BW149" s="91"/>
      <c r="BX149" s="91"/>
      <c r="BY149" s="58"/>
      <c r="BZ149" s="58"/>
      <c r="CA149" s="58"/>
      <c r="CB149" s="92"/>
      <c r="CC149" s="92"/>
      <c r="CD149" s="92"/>
      <c r="CE149" s="92"/>
      <c r="CF149" s="92"/>
    </row>
    <row r="150" customFormat="false" ht="15" hidden="false" customHeight="true" outlineLevel="1" collapsed="false">
      <c r="B150" s="24"/>
      <c r="C150" s="24"/>
      <c r="D150" s="24" t="n">
        <v>94</v>
      </c>
      <c r="E150" s="24" t="n">
        <v>1</v>
      </c>
      <c r="F150" s="24"/>
      <c r="G150" s="24"/>
      <c r="H150" s="24" t="n">
        <v>1</v>
      </c>
      <c r="I150" s="24"/>
      <c r="J150" s="24" t="n">
        <v>1</v>
      </c>
      <c r="K150" s="24"/>
      <c r="L150" s="24" t="n">
        <v>100</v>
      </c>
      <c r="M150" s="24"/>
      <c r="N150" s="24" t="s">
        <v>2772</v>
      </c>
      <c r="O150" s="24" t="s">
        <v>2773</v>
      </c>
      <c r="P150" s="24"/>
      <c r="Q150" s="24"/>
      <c r="R150" s="24" t="n">
        <v>3</v>
      </c>
      <c r="S150" s="24"/>
      <c r="T150" s="24"/>
      <c r="U150" s="24"/>
      <c r="V150" s="24" t="s">
        <v>160</v>
      </c>
      <c r="W150" s="24" t="s">
        <v>781</v>
      </c>
      <c r="X150" s="24" t="s">
        <v>162</v>
      </c>
      <c r="Y150" s="24" t="s">
        <v>2370</v>
      </c>
      <c r="Z150" s="24" t="s">
        <v>163</v>
      </c>
      <c r="AA150" s="24" t="s">
        <v>2774</v>
      </c>
      <c r="AB150" s="91" t="n">
        <f aca="false">('Cash Flow'!AB24)*$H$150*$J$150</f>
        <v>-9.041</v>
      </c>
      <c r="AC150" s="91" t="n">
        <f aca="false">('Cash Flow'!AC24)*$H$150*$J$150</f>
        <v>6.815</v>
      </c>
      <c r="AD150" s="91" t="n">
        <f aca="false">('Cash Flow'!AD24)*$H$150*$J$150</f>
        <v>-1.221</v>
      </c>
      <c r="AE150" s="91" t="n">
        <f aca="false">('Cash Flow'!AE24)*$H$150*$J$150</f>
        <v>-4.283</v>
      </c>
      <c r="AF150" s="91" t="n">
        <f aca="false">('Cash Flow'!AF24)*$H$150*$J$150</f>
        <v>0</v>
      </c>
      <c r="AG150" s="91" t="n">
        <f aca="false">('Cash Flow'!AG24)*$H$150*$J$150</f>
        <v>0</v>
      </c>
      <c r="AH150" s="91" t="n">
        <f aca="false">('Cash Flow'!AH24)*$H$150*$J$150</f>
        <v>0</v>
      </c>
      <c r="AI150" s="91" t="n">
        <f aca="false">('Cash Flow'!AI24)*$H$150*$J$150</f>
        <v>0</v>
      </c>
      <c r="AJ150" s="91" t="n">
        <f aca="false">('Cash Flow'!AJ24)*$H$150*$J$150</f>
        <v>0</v>
      </c>
      <c r="AK150" s="91" t="n">
        <f aca="false">('Cash Flow'!AK24)*$H$150*$J$150</f>
        <v>0</v>
      </c>
      <c r="AL150" s="91" t="n">
        <f aca="false">('Cash Flow'!AL24)*$H$150*$J$150</f>
        <v>0</v>
      </c>
      <c r="AM150" s="91" t="n">
        <f aca="false">('Cash Flow'!AM24)*$H$150*$J$150</f>
        <v>0</v>
      </c>
      <c r="AN150" s="91" t="n">
        <f aca="false">('Cash Flow'!AN24)*$H$150*$J$150</f>
        <v>0</v>
      </c>
      <c r="AO150" s="91" t="n">
        <f aca="false">('Cash Flow'!AO24)*$H$150*$J$150</f>
        <v>0</v>
      </c>
      <c r="AP150" s="91" t="n">
        <f aca="false">('Cash Flow'!AP24)*$H$150*$J$150</f>
        <v>0</v>
      </c>
      <c r="AQ150" s="91" t="n">
        <f aca="false">('Cash Flow'!AQ24)*$H$150*$J$150</f>
        <v>0</v>
      </c>
      <c r="AR150" s="91" t="n">
        <f aca="false">('Cash Flow'!AR24)*$H$150*$J$150</f>
        <v>0</v>
      </c>
      <c r="AS150" s="91" t="n">
        <f aca="false">('Cash Flow'!AS24)*$H$150*$J$150</f>
        <v>0</v>
      </c>
      <c r="AT150" s="91" t="n">
        <f aca="false">('Cash Flow'!AT24)*$H$150*$J$150</f>
        <v>0</v>
      </c>
      <c r="AU150" s="91" t="n">
        <f aca="false">('Cash Flow'!AU24)*$H$150*$J$150</f>
        <v>0</v>
      </c>
      <c r="AV150" s="91" t="n">
        <f aca="false">('Cash Flow'!AV24)*$H$150*$J$150</f>
        <v>0</v>
      </c>
      <c r="AW150" s="91" t="n">
        <f aca="false">('Cash Flow'!AW24)*$H$150*$J$150</f>
        <v>0</v>
      </c>
      <c r="AX150" s="91" t="n">
        <f aca="false">('Cash Flow'!AX24)*$H$150*$J$150</f>
        <v>0</v>
      </c>
      <c r="AY150" s="91" t="n">
        <f aca="false">('Cash Flow'!AY24)*$H$150*$J$150</f>
        <v>0</v>
      </c>
      <c r="AZ150" s="91" t="n">
        <f aca="false">('Cash Flow'!AZ24)*$H$150*$J$150</f>
        <v>0</v>
      </c>
      <c r="BA150" s="91" t="n">
        <f aca="false">('Cash Flow'!BA24)*$H$150*$J$150</f>
        <v>0</v>
      </c>
      <c r="BB150" s="91" t="n">
        <f aca="false">('Cash Flow'!BB24)*$H$150*$J$150</f>
        <v>-9.041</v>
      </c>
      <c r="BC150" s="91" t="n">
        <f aca="false">('Cash Flow'!BC24)*$H$150*$J$150</f>
        <v>-2.226</v>
      </c>
      <c r="BD150" s="91" t="n">
        <f aca="false">('Cash Flow'!BD24)*$H$150*$J$150</f>
        <v>-3.447</v>
      </c>
      <c r="BE150" s="91" t="n">
        <f aca="false">('Cash Flow'!BE24)*$H$150*$J$150</f>
        <v>0</v>
      </c>
      <c r="BF150" s="59" t="n">
        <f aca="false">('Cash Flow'!BF24)*$H$150*$J$150</f>
        <v>0</v>
      </c>
      <c r="BG150" s="59" t="n">
        <f aca="false">('Cash Flow'!BG24)*$H$150*$J$150</f>
        <v>0</v>
      </c>
      <c r="BH150" s="59" t="n">
        <f aca="false">('Cash Flow'!BH24)*$H$150*$J$150</f>
        <v>0</v>
      </c>
      <c r="BI150" s="59" t="n">
        <f aca="false">('Cash Flow'!BI24)*$H$150*$J$150</f>
        <v>0</v>
      </c>
      <c r="BJ150" s="59" t="n">
        <f aca="false">('Cash Flow'!BJ24)*$H$150*$J$150</f>
        <v>0</v>
      </c>
      <c r="BK150" s="59" t="n">
        <f aca="false">('Cash Flow'!BK24)*$H$150*$J$150</f>
        <v>0</v>
      </c>
      <c r="BL150" s="59" t="n">
        <f aca="false">('Cash Flow'!BL24)*$H$150*$J$150</f>
        <v>0</v>
      </c>
      <c r="BM150" s="59" t="n">
        <f aca="false">('Cash Flow'!BM24)*$H$150*$J$150</f>
        <v>0</v>
      </c>
      <c r="BN150" s="59" t="n">
        <f aca="false">('Cash Flow'!BN24)*$H$150*$J$150</f>
        <v>0</v>
      </c>
      <c r="BO150" s="59" t="n">
        <f aca="false">('Cash Flow'!BO24)*$H$150*$J$150</f>
        <v>0</v>
      </c>
      <c r="BP150" s="59" t="n">
        <f aca="false">('Cash Flow'!BP24)*$H$150*$J$150</f>
        <v>0</v>
      </c>
      <c r="BQ150" s="59" t="n">
        <f aca="false">('Cash Flow'!BQ24)*$H$150*$J$150</f>
        <v>0</v>
      </c>
      <c r="BR150" s="59" t="n">
        <f aca="false">('Cash Flow'!BR24)*$H$150*$J$150</f>
        <v>0</v>
      </c>
      <c r="BS150" s="59" t="n">
        <f aca="false">('Cash Flow'!BS24)*$H$150*$J$150</f>
        <v>0</v>
      </c>
      <c r="BT150" s="59" t="n">
        <f aca="false">('Cash Flow'!BT24)*$H$150*$J$150</f>
        <v>0</v>
      </c>
      <c r="BU150" s="59" t="n">
        <f aca="false">('Cash Flow'!BU24)*$H$150*$J$150</f>
        <v>0</v>
      </c>
      <c r="BV150" s="59" t="n">
        <f aca="false">('Cash Flow'!BV24)*$H$150*$J$150</f>
        <v>0</v>
      </c>
      <c r="BW150" s="91" t="n">
        <f aca="false">('Cash Flow'!BW24)*$H$150*$J$150</f>
        <v>0</v>
      </c>
      <c r="BX150" s="91" t="n">
        <f aca="false">('Cash Flow'!BX24)*$H$150*$J$150</f>
        <v>0</v>
      </c>
      <c r="BY150" s="58"/>
      <c r="BZ150" s="58"/>
      <c r="CA150" s="58"/>
      <c r="CB150" s="92"/>
      <c r="CC150" s="92"/>
      <c r="CD150" s="92"/>
      <c r="CE150" s="92"/>
      <c r="CF150" s="92"/>
    </row>
    <row r="151" customFormat="false" ht="15" hidden="false" customHeight="true" outlineLevel="1" collapsed="false">
      <c r="B151" s="24"/>
      <c r="C151" s="24"/>
      <c r="D151" s="24" t="n">
        <v>94</v>
      </c>
      <c r="E151" s="24" t="n">
        <v>1</v>
      </c>
      <c r="F151" s="24"/>
      <c r="G151" s="24"/>
      <c r="H151" s="24"/>
      <c r="I151" s="24"/>
      <c r="J151" s="24" t="n">
        <v>1</v>
      </c>
      <c r="K151" s="24"/>
      <c r="L151" s="24" t="n">
        <v>101</v>
      </c>
      <c r="M151" s="24"/>
      <c r="N151" s="24" t="s">
        <v>2775</v>
      </c>
      <c r="O151" s="24" t="s">
        <v>2776</v>
      </c>
      <c r="P151" s="24"/>
      <c r="Q151" s="24"/>
      <c r="R151" s="24" t="n">
        <v>3</v>
      </c>
      <c r="S151" s="24"/>
      <c r="T151" s="24"/>
      <c r="U151" s="24"/>
      <c r="V151" s="24" t="s">
        <v>160</v>
      </c>
      <c r="W151" s="24" t="s">
        <v>781</v>
      </c>
      <c r="X151" s="24" t="s">
        <v>162</v>
      </c>
      <c r="Y151" s="24" t="s">
        <v>2370</v>
      </c>
      <c r="Z151" s="24" t="s">
        <v>163</v>
      </c>
      <c r="AA151" s="24" t="s">
        <v>2777</v>
      </c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  <c r="AV151" s="91"/>
      <c r="AW151" s="91"/>
      <c r="AX151" s="91"/>
      <c r="AY151" s="91"/>
      <c r="AZ151" s="91"/>
      <c r="BA151" s="91"/>
      <c r="BB151" s="91"/>
      <c r="BC151" s="59"/>
      <c r="BD151" s="59"/>
      <c r="BE151" s="59"/>
      <c r="BF151" s="59"/>
      <c r="BG151" s="59"/>
      <c r="BH151" s="59"/>
      <c r="BI151" s="59"/>
      <c r="BJ151" s="59"/>
      <c r="BK151" s="59"/>
      <c r="BL151" s="59"/>
      <c r="BM151" s="59"/>
      <c r="BN151" s="59"/>
      <c r="BO151" s="59"/>
      <c r="BP151" s="59"/>
      <c r="BQ151" s="59"/>
      <c r="BR151" s="59"/>
      <c r="BS151" s="59"/>
      <c r="BT151" s="59"/>
      <c r="BU151" s="59"/>
      <c r="BV151" s="59"/>
      <c r="BW151" s="91"/>
      <c r="BX151" s="91"/>
      <c r="BY151" s="58"/>
      <c r="BZ151" s="58"/>
      <c r="CA151" s="58"/>
      <c r="CB151" s="92"/>
      <c r="CC151" s="92"/>
      <c r="CD151" s="92"/>
      <c r="CE151" s="92"/>
      <c r="CF151" s="92"/>
    </row>
    <row r="152" customFormat="false" ht="15" hidden="false" customHeight="true" outlineLevel="1" collapsed="false">
      <c r="B152" s="24"/>
      <c r="C152" s="24"/>
      <c r="D152" s="24" t="n">
        <v>94</v>
      </c>
      <c r="E152" s="24" t="n">
        <v>1</v>
      </c>
      <c r="F152" s="24"/>
      <c r="G152" s="24"/>
      <c r="H152" s="24" t="n">
        <v>1</v>
      </c>
      <c r="I152" s="24"/>
      <c r="J152" s="24" t="n">
        <v>1</v>
      </c>
      <c r="K152" s="24"/>
      <c r="L152" s="24" t="n">
        <v>102</v>
      </c>
      <c r="M152" s="24"/>
      <c r="N152" s="24" t="s">
        <v>2778</v>
      </c>
      <c r="O152" s="24" t="s">
        <v>2779</v>
      </c>
      <c r="P152" s="24"/>
      <c r="Q152" s="24"/>
      <c r="R152" s="24" t="n">
        <v>3</v>
      </c>
      <c r="S152" s="24"/>
      <c r="T152" s="24"/>
      <c r="U152" s="24"/>
      <c r="V152" s="24" t="s">
        <v>160</v>
      </c>
      <c r="W152" s="24" t="s">
        <v>781</v>
      </c>
      <c r="X152" s="24" t="s">
        <v>162</v>
      </c>
      <c r="Y152" s="24" t="s">
        <v>2370</v>
      </c>
      <c r="Z152" s="24" t="s">
        <v>163</v>
      </c>
      <c r="AA152" s="24" t="s">
        <v>2780</v>
      </c>
      <c r="AB152" s="91" t="n">
        <f aca="false">('Cash Flow'!AB15)*$H$152*$J$152</f>
        <v>11.791</v>
      </c>
      <c r="AC152" s="91" t="n">
        <f aca="false">('Cash Flow'!AC15)*$H$152*$J$152</f>
        <v>9.949</v>
      </c>
      <c r="AD152" s="91" t="n">
        <f aca="false">('Cash Flow'!AD15)*$H$152*$J$152</f>
        <v>9.42</v>
      </c>
      <c r="AE152" s="91" t="n">
        <f aca="false">('Cash Flow'!AE15)*$H$152*$J$152</f>
        <v>8.46</v>
      </c>
      <c r="AF152" s="91" t="n">
        <f aca="false">('Cash Flow'!AF15)*$H$152*$J$152</f>
        <v>39.62</v>
      </c>
      <c r="AG152" s="91" t="n">
        <f aca="false">('Cash Flow'!AG15)*$H$152*$J$152</f>
        <v>5.861</v>
      </c>
      <c r="AH152" s="91" t="n">
        <f aca="false">('Cash Flow'!AH15)*$H$152*$J$152</f>
        <v>7.291</v>
      </c>
      <c r="AI152" s="91" t="n">
        <f aca="false">('Cash Flow'!AI15)*$H$152*$J$152</f>
        <v>7.138</v>
      </c>
      <c r="AJ152" s="91" t="n">
        <f aca="false">('Cash Flow'!AJ15)*$H$152*$J$152</f>
        <v>7.177</v>
      </c>
      <c r="AK152" s="91" t="n">
        <f aca="false">('Cash Flow'!AK15)*$H$152*$J$152</f>
        <v>27.467</v>
      </c>
      <c r="AL152" s="91" t="n">
        <f aca="false">('Cash Flow'!AL15)*$H$152*$J$152</f>
        <v>7.185</v>
      </c>
      <c r="AM152" s="91" t="n">
        <f aca="false">('Cash Flow'!AM15)*$H$152*$J$152</f>
        <v>6.868</v>
      </c>
      <c r="AN152" s="91" t="n">
        <f aca="false">('Cash Flow'!AN15)*$H$152*$J$152</f>
        <v>7.281</v>
      </c>
      <c r="AO152" s="91" t="n">
        <f aca="false">('Cash Flow'!AO15)*$H$152*$J$152</f>
        <v>9.666</v>
      </c>
      <c r="AP152" s="91" t="n">
        <f aca="false">('Cash Flow'!AP15)*$H$152*$J$152</f>
        <v>31</v>
      </c>
      <c r="AQ152" s="91" t="n">
        <f aca="false">('Cash Flow'!AQ15)*$H$152*$J$152</f>
        <v>8</v>
      </c>
      <c r="AR152" s="91" t="n">
        <f aca="false">('Cash Flow'!AR15)*$H$152*$J$152</f>
        <v>7</v>
      </c>
      <c r="AS152" s="91" t="n">
        <f aca="false">('Cash Flow'!AS15)*$H$152*$J$152</f>
        <v>8</v>
      </c>
      <c r="AT152" s="91" t="n">
        <f aca="false">('Cash Flow'!AT15)*$H$152*$J$152</f>
        <v>8</v>
      </c>
      <c r="AU152" s="91" t="n">
        <f aca="false">('Cash Flow'!AU15)*$H$152*$J$152</f>
        <v>31</v>
      </c>
      <c r="AV152" s="91" t="n">
        <f aca="false">('Cash Flow'!AV15)*$H$152*$J$152</f>
        <v>0</v>
      </c>
      <c r="AW152" s="91" t="n">
        <f aca="false">('Cash Flow'!AW15)*$H$152*$J$152</f>
        <v>17</v>
      </c>
      <c r="AX152" s="91" t="n">
        <f aca="false">('Cash Flow'!AX15)*$H$152*$J$152</f>
        <v>1</v>
      </c>
      <c r="AY152" s="91" t="n">
        <f aca="false">('Cash Flow'!AY15)*$H$152*$J$152</f>
        <v>2</v>
      </c>
      <c r="AZ152" s="91" t="n">
        <f aca="false">('Cash Flow'!AZ15)*$H$152*$J$152</f>
        <v>20</v>
      </c>
      <c r="BA152" s="91" t="n">
        <f aca="false">('Cash Flow'!BA15)*$H$152*$J$152</f>
        <v>0</v>
      </c>
      <c r="BB152" s="91" t="n">
        <f aca="false">('Cash Flow'!BB15)*$H$152*$J$152</f>
        <v>11.791</v>
      </c>
      <c r="BC152" s="91" t="n">
        <f aca="false">('Cash Flow'!BC15)*$H$152*$J$152</f>
        <v>21.74</v>
      </c>
      <c r="BD152" s="91" t="n">
        <f aca="false">('Cash Flow'!BD15)*$H$152*$J$152</f>
        <v>31.16</v>
      </c>
      <c r="BE152" s="91" t="n">
        <f aca="false">('Cash Flow'!BE15)*$H$152*$J$152</f>
        <v>39.62</v>
      </c>
      <c r="BF152" s="59" t="n">
        <f aca="false">('Cash Flow'!BF15)*$H$152*$J$152</f>
        <v>5.861</v>
      </c>
      <c r="BG152" s="59" t="n">
        <f aca="false">('Cash Flow'!BG15)*$H$152*$J$152</f>
        <v>13.152</v>
      </c>
      <c r="BH152" s="59" t="n">
        <f aca="false">('Cash Flow'!BH15)*$H$152*$J$152</f>
        <v>20.29</v>
      </c>
      <c r="BI152" s="59" t="n">
        <f aca="false">('Cash Flow'!BI15)*$H$152*$J$152</f>
        <v>27.467</v>
      </c>
      <c r="BJ152" s="59" t="n">
        <f aca="false">('Cash Flow'!BJ15)*$H$152*$J$152</f>
        <v>7.185</v>
      </c>
      <c r="BK152" s="59" t="n">
        <f aca="false">('Cash Flow'!BK15)*$H$152*$J$152</f>
        <v>14.053</v>
      </c>
      <c r="BL152" s="59" t="n">
        <f aca="false">('Cash Flow'!BL15)*$H$152*$J$152</f>
        <v>21.334</v>
      </c>
      <c r="BM152" s="59" t="n">
        <f aca="false">('Cash Flow'!BM15)*$H$152*$J$152</f>
        <v>31</v>
      </c>
      <c r="BN152" s="59" t="n">
        <f aca="false">('Cash Flow'!BN15)*$H$152*$J$152</f>
        <v>8</v>
      </c>
      <c r="BO152" s="59" t="n">
        <f aca="false">('Cash Flow'!BO15)*$H$152*$J$152</f>
        <v>15</v>
      </c>
      <c r="BP152" s="59" t="n">
        <f aca="false">('Cash Flow'!BP15)*$H$152*$J$152</f>
        <v>23</v>
      </c>
      <c r="BQ152" s="59" t="n">
        <f aca="false">('Cash Flow'!BQ15)*$H$152*$J$152</f>
        <v>31</v>
      </c>
      <c r="BR152" s="59" t="n">
        <f aca="false">('Cash Flow'!BR15)*$H$152*$J$152</f>
        <v>0</v>
      </c>
      <c r="BS152" s="59" t="n">
        <f aca="false">('Cash Flow'!BS15)*$H$152*$J$152</f>
        <v>17</v>
      </c>
      <c r="BT152" s="59" t="n">
        <f aca="false">('Cash Flow'!BT15)*$H$152*$J$152</f>
        <v>18</v>
      </c>
      <c r="BU152" s="59" t="n">
        <f aca="false">('Cash Flow'!BU15)*$H$152*$J$152</f>
        <v>20</v>
      </c>
      <c r="BV152" s="59" t="n">
        <f aca="false">('Cash Flow'!BV15)*$H$152*$J$152</f>
        <v>0</v>
      </c>
      <c r="BW152" s="91" t="n">
        <f aca="false">('Cash Flow'!BW15)*$H$152*$J$152</f>
        <v>0</v>
      </c>
      <c r="BX152" s="91" t="n">
        <f aca="false">('Cash Flow'!BX15)*$H$152*$J$152</f>
        <v>0</v>
      </c>
      <c r="BY152" s="58"/>
      <c r="BZ152" s="58"/>
      <c r="CA152" s="58"/>
      <c r="CB152" s="92"/>
      <c r="CC152" s="92"/>
      <c r="CD152" s="92"/>
      <c r="CE152" s="92"/>
      <c r="CF152" s="92"/>
    </row>
    <row r="153" customFormat="false" ht="15" hidden="false" customHeight="true" outlineLevel="1" collapsed="false">
      <c r="B153" s="24"/>
      <c r="C153" s="24"/>
      <c r="D153" s="24" t="n">
        <v>94</v>
      </c>
      <c r="E153" s="24" t="n">
        <v>1</v>
      </c>
      <c r="F153" s="24"/>
      <c r="G153" s="24"/>
      <c r="H153" s="24"/>
      <c r="I153" s="24"/>
      <c r="J153" s="24" t="n">
        <v>1</v>
      </c>
      <c r="K153" s="24"/>
      <c r="L153" s="24" t="n">
        <v>103</v>
      </c>
      <c r="M153" s="24"/>
      <c r="N153" s="24" t="s">
        <v>2781</v>
      </c>
      <c r="O153" s="24" t="s">
        <v>2782</v>
      </c>
      <c r="P153" s="24"/>
      <c r="Q153" s="24"/>
      <c r="R153" s="24" t="n">
        <v>3</v>
      </c>
      <c r="S153" s="24"/>
      <c r="T153" s="24"/>
      <c r="U153" s="24"/>
      <c r="V153" s="24" t="s">
        <v>160</v>
      </c>
      <c r="W153" s="24" t="s">
        <v>781</v>
      </c>
      <c r="X153" s="24" t="s">
        <v>162</v>
      </c>
      <c r="Y153" s="24" t="s">
        <v>2370</v>
      </c>
      <c r="Z153" s="24" t="s">
        <v>163</v>
      </c>
      <c r="AA153" s="24" t="s">
        <v>2783</v>
      </c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1"/>
      <c r="AW153" s="91"/>
      <c r="AX153" s="91"/>
      <c r="AY153" s="91"/>
      <c r="AZ153" s="91"/>
      <c r="BA153" s="91"/>
      <c r="BB153" s="91"/>
      <c r="BC153" s="59"/>
      <c r="BD153" s="59"/>
      <c r="BE153" s="59"/>
      <c r="BF153" s="59"/>
      <c r="BG153" s="59"/>
      <c r="BH153" s="59"/>
      <c r="BI153" s="59"/>
      <c r="BJ153" s="59"/>
      <c r="BK153" s="59"/>
      <c r="BL153" s="59"/>
      <c r="BM153" s="59"/>
      <c r="BN153" s="59"/>
      <c r="BO153" s="59"/>
      <c r="BP153" s="59"/>
      <c r="BQ153" s="59"/>
      <c r="BR153" s="59"/>
      <c r="BS153" s="59"/>
      <c r="BT153" s="59"/>
      <c r="BU153" s="59"/>
      <c r="BV153" s="59"/>
      <c r="BW153" s="91"/>
      <c r="BX153" s="91"/>
      <c r="BY153" s="58"/>
      <c r="BZ153" s="58"/>
      <c r="CA153" s="58"/>
      <c r="CB153" s="92"/>
      <c r="CC153" s="92"/>
      <c r="CD153" s="92"/>
      <c r="CE153" s="92"/>
      <c r="CF153" s="92"/>
    </row>
    <row r="154" customFormat="false" ht="15" hidden="false" customHeight="true" outlineLevel="1" collapsed="false">
      <c r="B154" s="24"/>
      <c r="C154" s="24"/>
      <c r="D154" s="24" t="n">
        <v>94</v>
      </c>
      <c r="E154" s="24" t="n">
        <v>1</v>
      </c>
      <c r="F154" s="24"/>
      <c r="G154" s="24"/>
      <c r="H154" s="24"/>
      <c r="I154" s="24"/>
      <c r="J154" s="24" t="n">
        <v>1</v>
      </c>
      <c r="K154" s="24"/>
      <c r="L154" s="24" t="n">
        <v>104</v>
      </c>
      <c r="M154" s="24"/>
      <c r="N154" s="24" t="s">
        <v>2784</v>
      </c>
      <c r="O154" s="24" t="s">
        <v>2785</v>
      </c>
      <c r="P154" s="24"/>
      <c r="Q154" s="24"/>
      <c r="R154" s="24" t="n">
        <v>3</v>
      </c>
      <c r="S154" s="24"/>
      <c r="T154" s="24"/>
      <c r="U154" s="24"/>
      <c r="V154" s="24" t="s">
        <v>160</v>
      </c>
      <c r="W154" s="24" t="s">
        <v>781</v>
      </c>
      <c r="X154" s="24" t="s">
        <v>162</v>
      </c>
      <c r="Y154" s="24" t="s">
        <v>2370</v>
      </c>
      <c r="Z154" s="24" t="s">
        <v>163</v>
      </c>
      <c r="AA154" s="24" t="s">
        <v>2786</v>
      </c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1"/>
      <c r="AW154" s="91"/>
      <c r="AX154" s="91"/>
      <c r="AY154" s="91"/>
      <c r="AZ154" s="91"/>
      <c r="BA154" s="91"/>
      <c r="BB154" s="91"/>
      <c r="BC154" s="59"/>
      <c r="BD154" s="59"/>
      <c r="BE154" s="59"/>
      <c r="BF154" s="59"/>
      <c r="BG154" s="59"/>
      <c r="BH154" s="59"/>
      <c r="BI154" s="59"/>
      <c r="BJ154" s="59"/>
      <c r="BK154" s="59"/>
      <c r="BL154" s="59"/>
      <c r="BM154" s="59"/>
      <c r="BN154" s="59"/>
      <c r="BO154" s="59"/>
      <c r="BP154" s="59"/>
      <c r="BQ154" s="59"/>
      <c r="BR154" s="59"/>
      <c r="BS154" s="59"/>
      <c r="BT154" s="59"/>
      <c r="BU154" s="59"/>
      <c r="BV154" s="59"/>
      <c r="BW154" s="91"/>
      <c r="BX154" s="91"/>
      <c r="BY154" s="58"/>
      <c r="BZ154" s="58"/>
      <c r="CA154" s="58"/>
      <c r="CB154" s="92"/>
      <c r="CC154" s="92"/>
      <c r="CD154" s="92"/>
      <c r="CE154" s="92"/>
      <c r="CF154" s="92"/>
    </row>
    <row r="155" customFormat="false" ht="15" hidden="false" customHeight="true" outlineLevel="1" collapsed="false">
      <c r="B155" s="24"/>
      <c r="C155" s="24"/>
      <c r="D155" s="24" t="n">
        <v>94</v>
      </c>
      <c r="E155" s="24" t="n">
        <v>1</v>
      </c>
      <c r="F155" s="24"/>
      <c r="G155" s="24"/>
      <c r="H155" s="24"/>
      <c r="I155" s="24"/>
      <c r="J155" s="24" t="n">
        <v>1</v>
      </c>
      <c r="K155" s="24"/>
      <c r="L155" s="24" t="n">
        <v>105</v>
      </c>
      <c r="M155" s="24"/>
      <c r="N155" s="24" t="s">
        <v>2787</v>
      </c>
      <c r="O155" s="24" t="s">
        <v>2788</v>
      </c>
      <c r="P155" s="24"/>
      <c r="Q155" s="24"/>
      <c r="R155" s="24" t="n">
        <v>3</v>
      </c>
      <c r="S155" s="24"/>
      <c r="T155" s="24"/>
      <c r="U155" s="24"/>
      <c r="V155" s="24" t="s">
        <v>160</v>
      </c>
      <c r="W155" s="24" t="s">
        <v>781</v>
      </c>
      <c r="X155" s="24" t="s">
        <v>162</v>
      </c>
      <c r="Y155" s="24" t="s">
        <v>2370</v>
      </c>
      <c r="Z155" s="24" t="s">
        <v>163</v>
      </c>
      <c r="AA155" s="24" t="s">
        <v>2789</v>
      </c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1"/>
      <c r="AW155" s="91"/>
      <c r="AX155" s="91"/>
      <c r="AY155" s="91"/>
      <c r="AZ155" s="91"/>
      <c r="BA155" s="91"/>
      <c r="BB155" s="91"/>
      <c r="BC155" s="59"/>
      <c r="BD155" s="59"/>
      <c r="BE155" s="59"/>
      <c r="BF155" s="59"/>
      <c r="BG155" s="59"/>
      <c r="BH155" s="59"/>
      <c r="BI155" s="59"/>
      <c r="BJ155" s="59"/>
      <c r="BK155" s="59"/>
      <c r="BL155" s="59"/>
      <c r="BM155" s="59"/>
      <c r="BN155" s="59"/>
      <c r="BO155" s="59"/>
      <c r="BP155" s="59"/>
      <c r="BQ155" s="59"/>
      <c r="BR155" s="59"/>
      <c r="BS155" s="59"/>
      <c r="BT155" s="59"/>
      <c r="BU155" s="59"/>
      <c r="BV155" s="59"/>
      <c r="BW155" s="91"/>
      <c r="BX155" s="91"/>
      <c r="BY155" s="58"/>
      <c r="BZ155" s="58"/>
      <c r="CA155" s="58"/>
      <c r="CB155" s="92"/>
      <c r="CC155" s="92"/>
      <c r="CD155" s="92"/>
      <c r="CE155" s="92"/>
      <c r="CF155" s="92"/>
    </row>
    <row r="156" customFormat="false" ht="15" hidden="false" customHeight="true" outlineLevel="1" collapsed="false">
      <c r="B156" s="24"/>
      <c r="C156" s="24"/>
      <c r="D156" s="24" t="n">
        <v>94</v>
      </c>
      <c r="E156" s="24" t="n">
        <v>1</v>
      </c>
      <c r="F156" s="24"/>
      <c r="G156" s="24"/>
      <c r="H156" s="24"/>
      <c r="I156" s="24"/>
      <c r="J156" s="24" t="n">
        <v>1</v>
      </c>
      <c r="K156" s="24"/>
      <c r="L156" s="24" t="n">
        <v>106</v>
      </c>
      <c r="M156" s="24"/>
      <c r="N156" s="24" t="s">
        <v>2790</v>
      </c>
      <c r="O156" s="24" t="s">
        <v>2791</v>
      </c>
      <c r="P156" s="24"/>
      <c r="Q156" s="24"/>
      <c r="R156" s="24" t="n">
        <v>3</v>
      </c>
      <c r="S156" s="24"/>
      <c r="T156" s="24"/>
      <c r="U156" s="24"/>
      <c r="V156" s="24" t="s">
        <v>160</v>
      </c>
      <c r="W156" s="24" t="s">
        <v>781</v>
      </c>
      <c r="X156" s="24" t="s">
        <v>162</v>
      </c>
      <c r="Y156" s="24" t="s">
        <v>2370</v>
      </c>
      <c r="Z156" s="24" t="s">
        <v>163</v>
      </c>
      <c r="AA156" s="24" t="s">
        <v>2792</v>
      </c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1"/>
      <c r="AM156" s="91"/>
      <c r="AN156" s="91"/>
      <c r="AO156" s="91"/>
      <c r="AP156" s="91"/>
      <c r="AQ156" s="91"/>
      <c r="AR156" s="91"/>
      <c r="AS156" s="91"/>
      <c r="AT156" s="91"/>
      <c r="AU156" s="91"/>
      <c r="AV156" s="91"/>
      <c r="AW156" s="91"/>
      <c r="AX156" s="91"/>
      <c r="AY156" s="91"/>
      <c r="AZ156" s="91"/>
      <c r="BA156" s="91"/>
      <c r="BB156" s="91"/>
      <c r="BC156" s="59"/>
      <c r="BD156" s="59"/>
      <c r="BE156" s="59"/>
      <c r="BF156" s="59"/>
      <c r="BG156" s="59"/>
      <c r="BH156" s="59"/>
      <c r="BI156" s="59"/>
      <c r="BJ156" s="59"/>
      <c r="BK156" s="59"/>
      <c r="BL156" s="59"/>
      <c r="BM156" s="59"/>
      <c r="BN156" s="59"/>
      <c r="BO156" s="59"/>
      <c r="BP156" s="59"/>
      <c r="BQ156" s="59"/>
      <c r="BR156" s="59"/>
      <c r="BS156" s="59"/>
      <c r="BT156" s="59"/>
      <c r="BU156" s="59"/>
      <c r="BV156" s="59"/>
      <c r="BW156" s="91"/>
      <c r="BX156" s="91"/>
      <c r="BY156" s="58"/>
      <c r="BZ156" s="58"/>
      <c r="CA156" s="58"/>
      <c r="CB156" s="92"/>
      <c r="CC156" s="92"/>
      <c r="CD156" s="92"/>
      <c r="CE156" s="92"/>
      <c r="CF156" s="92"/>
    </row>
    <row r="157" customFormat="false" ht="15" hidden="false" customHeight="true" outlineLevel="1" collapsed="false">
      <c r="B157" s="24"/>
      <c r="C157" s="24"/>
      <c r="D157" s="24" t="n">
        <v>94</v>
      </c>
      <c r="E157" s="24" t="n">
        <v>1</v>
      </c>
      <c r="F157" s="24"/>
      <c r="G157" s="24"/>
      <c r="H157" s="24" t="n">
        <v>1</v>
      </c>
      <c r="I157" s="24"/>
      <c r="J157" s="24" t="n">
        <v>1</v>
      </c>
      <c r="K157" s="24"/>
      <c r="L157" s="24" t="n">
        <v>107</v>
      </c>
      <c r="M157" s="24"/>
      <c r="N157" s="24" t="s">
        <v>2793</v>
      </c>
      <c r="O157" s="24" t="s">
        <v>2794</v>
      </c>
      <c r="P157" s="24"/>
      <c r="Q157" s="24"/>
      <c r="R157" s="24" t="n">
        <v>3</v>
      </c>
      <c r="S157" s="24"/>
      <c r="T157" s="24"/>
      <c r="U157" s="24"/>
      <c r="V157" s="24" t="s">
        <v>160</v>
      </c>
      <c r="W157" s="24" t="s">
        <v>781</v>
      </c>
      <c r="X157" s="24" t="s">
        <v>162</v>
      </c>
      <c r="Y157" s="24" t="s">
        <v>2370</v>
      </c>
      <c r="Z157" s="24" t="s">
        <v>163</v>
      </c>
      <c r="AA157" s="24" t="s">
        <v>2795</v>
      </c>
      <c r="AB157" s="91" t="n">
        <f aca="false">('Cash Flow'!AB22)*$H$157*$J$157</f>
        <v>0</v>
      </c>
      <c r="AC157" s="91" t="n">
        <f aca="false">('Cash Flow'!AC22)*$H$157*$J$157</f>
        <v>0</v>
      </c>
      <c r="AD157" s="91" t="n">
        <f aca="false">('Cash Flow'!AD22)*$H$157*$J$157</f>
        <v>-15.625</v>
      </c>
      <c r="AE157" s="91" t="n">
        <f aca="false">('Cash Flow'!AE22)*$H$157*$J$157</f>
        <v>0</v>
      </c>
      <c r="AF157" s="91" t="n">
        <f aca="false">('Cash Flow'!AF22)*$H$157*$J$157</f>
        <v>-15.625</v>
      </c>
      <c r="AG157" s="91" t="n">
        <f aca="false">('Cash Flow'!AG22)*$H$157*$J$157</f>
        <v>0</v>
      </c>
      <c r="AH157" s="91" t="n">
        <f aca="false">('Cash Flow'!AH22)*$H$157*$J$157</f>
        <v>0</v>
      </c>
      <c r="AI157" s="91" t="n">
        <f aca="false">('Cash Flow'!AI22)*$H$157*$J$157</f>
        <v>-21.792</v>
      </c>
      <c r="AJ157" s="91" t="n">
        <f aca="false">('Cash Flow'!AJ22)*$H$157*$J$157</f>
        <v>0</v>
      </c>
      <c r="AK157" s="91" t="n">
        <f aca="false">('Cash Flow'!AK22)*$H$157*$J$157</f>
        <v>-21.792</v>
      </c>
      <c r="AL157" s="91" t="n">
        <f aca="false">('Cash Flow'!AL22)*$H$157*$J$157</f>
        <v>0</v>
      </c>
      <c r="AM157" s="91" t="n">
        <f aca="false">('Cash Flow'!AM22)*$H$157*$J$157</f>
        <v>0</v>
      </c>
      <c r="AN157" s="91" t="n">
        <f aca="false">('Cash Flow'!AN22)*$H$157*$J$157</f>
        <v>0</v>
      </c>
      <c r="AO157" s="91" t="n">
        <f aca="false">('Cash Flow'!AO22)*$H$157*$J$157</f>
        <v>0</v>
      </c>
      <c r="AP157" s="91" t="n">
        <f aca="false">('Cash Flow'!AP22)*$H$157*$J$157</f>
        <v>0</v>
      </c>
      <c r="AQ157" s="91" t="n">
        <f aca="false">('Cash Flow'!AQ22)*$H$157*$J$157</f>
        <v>0</v>
      </c>
      <c r="AR157" s="91" t="n">
        <f aca="false">('Cash Flow'!AR22)*$H$157*$J$157</f>
        <v>0</v>
      </c>
      <c r="AS157" s="91" t="n">
        <f aca="false">('Cash Flow'!AS22)*$H$157*$J$157</f>
        <v>0</v>
      </c>
      <c r="AT157" s="91" t="n">
        <f aca="false">('Cash Flow'!AT22)*$H$157*$J$157</f>
        <v>0</v>
      </c>
      <c r="AU157" s="91" t="n">
        <f aca="false">('Cash Flow'!AU22)*$H$157*$J$157</f>
        <v>0</v>
      </c>
      <c r="AV157" s="91" t="n">
        <f aca="false">('Cash Flow'!AV22)*$H$157*$J$157</f>
        <v>0</v>
      </c>
      <c r="AW157" s="91" t="n">
        <f aca="false">('Cash Flow'!AW22)*$H$157*$J$157</f>
        <v>0</v>
      </c>
      <c r="AX157" s="91" t="n">
        <f aca="false">('Cash Flow'!AX22)*$H$157*$J$157</f>
        <v>0</v>
      </c>
      <c r="AY157" s="91" t="n">
        <f aca="false">('Cash Flow'!AY22)*$H$157*$J$157</f>
        <v>0</v>
      </c>
      <c r="AZ157" s="91" t="n">
        <f aca="false">('Cash Flow'!AZ22)*$H$157*$J$157</f>
        <v>0</v>
      </c>
      <c r="BA157" s="91" t="n">
        <f aca="false">('Cash Flow'!BA22)*$H$157*$J$157</f>
        <v>0</v>
      </c>
      <c r="BB157" s="91" t="n">
        <f aca="false">('Cash Flow'!BB22)*$H$157*$J$157</f>
        <v>0</v>
      </c>
      <c r="BC157" s="91" t="n">
        <f aca="false">('Cash Flow'!BC22)*$H$157*$J$157</f>
        <v>0</v>
      </c>
      <c r="BD157" s="91" t="n">
        <f aca="false">('Cash Flow'!BD22)*$H$157*$J$157</f>
        <v>-15.625</v>
      </c>
      <c r="BE157" s="91" t="n">
        <f aca="false">('Cash Flow'!BE22)*$H$157*$J$157</f>
        <v>-15.625</v>
      </c>
      <c r="BF157" s="91" t="n">
        <f aca="false">('Cash Flow'!BF22)*$H$157*$J$157</f>
        <v>0</v>
      </c>
      <c r="BG157" s="91" t="n">
        <f aca="false">('Cash Flow'!BG22)*$H$157*$J$157</f>
        <v>0</v>
      </c>
      <c r="BH157" s="91" t="n">
        <f aca="false">('Cash Flow'!BH22)*$H$157*$J$157</f>
        <v>-21.792</v>
      </c>
      <c r="BI157" s="91" t="n">
        <f aca="false">('Cash Flow'!BI22)*$H$157*$J$157</f>
        <v>-21.792</v>
      </c>
      <c r="BJ157" s="91" t="n">
        <f aca="false">('Cash Flow'!BJ22)*$H$157*$J$157</f>
        <v>0</v>
      </c>
      <c r="BK157" s="91" t="n">
        <f aca="false">('Cash Flow'!BK22)*$H$157*$J$157</f>
        <v>0</v>
      </c>
      <c r="BL157" s="91" t="n">
        <f aca="false">('Cash Flow'!BL22)*$H$157*$J$157</f>
        <v>0</v>
      </c>
      <c r="BM157" s="91" t="n">
        <f aca="false">('Cash Flow'!BM22)*$H$157*$J$157</f>
        <v>0</v>
      </c>
      <c r="BN157" s="59" t="n">
        <f aca="false">('Cash Flow'!BN22)*$H$157*$J$157</f>
        <v>0</v>
      </c>
      <c r="BO157" s="59" t="n">
        <f aca="false">('Cash Flow'!BO22)*$H$157*$J$157</f>
        <v>0</v>
      </c>
      <c r="BP157" s="59" t="n">
        <f aca="false">('Cash Flow'!BP22)*$H$157*$J$157</f>
        <v>0</v>
      </c>
      <c r="BQ157" s="59" t="n">
        <f aca="false">('Cash Flow'!BQ22)*$H$157*$J$157</f>
        <v>0</v>
      </c>
      <c r="BR157" s="59" t="n">
        <f aca="false">('Cash Flow'!BR22)*$H$157*$J$157</f>
        <v>0</v>
      </c>
      <c r="BS157" s="59" t="n">
        <f aca="false">('Cash Flow'!BS22)*$H$157*$J$157</f>
        <v>0</v>
      </c>
      <c r="BT157" s="59" t="n">
        <f aca="false">('Cash Flow'!BT22)*$H$157*$J$157</f>
        <v>0</v>
      </c>
      <c r="BU157" s="59" t="n">
        <f aca="false">('Cash Flow'!BU22)*$H$157*$J$157</f>
        <v>0</v>
      </c>
      <c r="BV157" s="59" t="n">
        <f aca="false">('Cash Flow'!BV22)*$H$157*$J$157</f>
        <v>0</v>
      </c>
      <c r="BW157" s="91" t="n">
        <f aca="false">('Cash Flow'!BW22)*$H$157*$J$157</f>
        <v>0</v>
      </c>
      <c r="BX157" s="91" t="n">
        <f aca="false">('Cash Flow'!BX22)*$H$157*$J$157</f>
        <v>0</v>
      </c>
      <c r="BY157" s="91" t="n">
        <f aca="false">('Cash Flow'!BY22)*$H$157*$J$157</f>
        <v>0</v>
      </c>
      <c r="BZ157" s="91" t="n">
        <f aca="false">('Cash Flow'!BZ22)*$H$157*$J$157</f>
        <v>0</v>
      </c>
      <c r="CA157" s="91" t="n">
        <f aca="false">('Cash Flow'!CA22)*$H$157*$J$157</f>
        <v>0</v>
      </c>
      <c r="CB157" s="91" t="n">
        <f aca="false">('Cash Flow'!CB22)*$H$157*$J$157</f>
        <v>0</v>
      </c>
      <c r="CC157" s="92"/>
      <c r="CD157" s="92"/>
      <c r="CE157" s="92"/>
      <c r="CF157" s="92"/>
    </row>
    <row r="158" customFormat="false" ht="15" hidden="false" customHeight="true" outlineLevel="1" collapsed="false">
      <c r="B158" s="24"/>
      <c r="C158" s="24"/>
      <c r="D158" s="24" t="n">
        <v>94</v>
      </c>
      <c r="E158" s="24" t="n">
        <v>1</v>
      </c>
      <c r="F158" s="24"/>
      <c r="G158" s="24"/>
      <c r="H158" s="24"/>
      <c r="I158" s="24"/>
      <c r="J158" s="24" t="n">
        <v>1</v>
      </c>
      <c r="K158" s="24"/>
      <c r="L158" s="24" t="n">
        <v>108</v>
      </c>
      <c r="M158" s="24"/>
      <c r="N158" s="24" t="s">
        <v>2796</v>
      </c>
      <c r="O158" s="24" t="s">
        <v>2797</v>
      </c>
      <c r="P158" s="24"/>
      <c r="Q158" s="24"/>
      <c r="R158" s="24" t="n">
        <v>3</v>
      </c>
      <c r="S158" s="24"/>
      <c r="T158" s="24"/>
      <c r="U158" s="24"/>
      <c r="V158" s="24" t="s">
        <v>160</v>
      </c>
      <c r="W158" s="24" t="s">
        <v>781</v>
      </c>
      <c r="X158" s="24" t="s">
        <v>162</v>
      </c>
      <c r="Y158" s="24" t="s">
        <v>2370</v>
      </c>
      <c r="Z158" s="24" t="s">
        <v>163</v>
      </c>
      <c r="AA158" s="24" t="s">
        <v>2798</v>
      </c>
      <c r="AB158" s="91"/>
      <c r="AC158" s="91"/>
      <c r="AD158" s="91"/>
      <c r="AE158" s="91"/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91"/>
      <c r="AQ158" s="91"/>
      <c r="AR158" s="91"/>
      <c r="AS158" s="91"/>
      <c r="AT158" s="91"/>
      <c r="AU158" s="91"/>
      <c r="AV158" s="91"/>
      <c r="AW158" s="91"/>
      <c r="AX158" s="91"/>
      <c r="AY158" s="91"/>
      <c r="AZ158" s="91"/>
      <c r="BA158" s="91"/>
      <c r="BB158" s="91"/>
      <c r="BC158" s="59"/>
      <c r="BD158" s="59"/>
      <c r="BE158" s="59"/>
      <c r="BF158" s="59"/>
      <c r="BG158" s="59"/>
      <c r="BH158" s="59"/>
      <c r="BI158" s="59"/>
      <c r="BJ158" s="59"/>
      <c r="BK158" s="59"/>
      <c r="BL158" s="59"/>
      <c r="BM158" s="59"/>
      <c r="BN158" s="59"/>
      <c r="BO158" s="59"/>
      <c r="BP158" s="59"/>
      <c r="BQ158" s="59"/>
      <c r="BR158" s="59"/>
      <c r="BS158" s="59"/>
      <c r="BT158" s="59"/>
      <c r="BU158" s="59"/>
      <c r="BV158" s="59"/>
      <c r="BW158" s="91"/>
      <c r="BX158" s="91"/>
      <c r="BY158" s="58"/>
      <c r="BZ158" s="58"/>
      <c r="CA158" s="58"/>
      <c r="CB158" s="92"/>
      <c r="CC158" s="92"/>
      <c r="CD158" s="92"/>
      <c r="CE158" s="92"/>
      <c r="CF158" s="92"/>
    </row>
    <row r="159" customFormat="false" ht="15" hidden="false" customHeight="true" outlineLevel="1" collapsed="false">
      <c r="B159" s="24"/>
      <c r="C159" s="24"/>
      <c r="D159" s="24" t="n">
        <v>94</v>
      </c>
      <c r="E159" s="24" t="n">
        <v>1</v>
      </c>
      <c r="F159" s="24"/>
      <c r="G159" s="24"/>
      <c r="H159" s="24"/>
      <c r="I159" s="24"/>
      <c r="J159" s="24" t="n">
        <v>1</v>
      </c>
      <c r="K159" s="24"/>
      <c r="L159" s="24" t="n">
        <v>109</v>
      </c>
      <c r="M159" s="24"/>
      <c r="N159" s="24" t="s">
        <v>2799</v>
      </c>
      <c r="O159" s="24" t="s">
        <v>2800</v>
      </c>
      <c r="P159" s="24"/>
      <c r="Q159" s="24"/>
      <c r="R159" s="24" t="n">
        <v>3</v>
      </c>
      <c r="S159" s="24"/>
      <c r="T159" s="24"/>
      <c r="U159" s="24"/>
      <c r="V159" s="24" t="s">
        <v>160</v>
      </c>
      <c r="W159" s="24" t="s">
        <v>781</v>
      </c>
      <c r="X159" s="24" t="s">
        <v>162</v>
      </c>
      <c r="Y159" s="24" t="s">
        <v>2370</v>
      </c>
      <c r="Z159" s="24" t="s">
        <v>163</v>
      </c>
      <c r="AA159" s="24" t="s">
        <v>2801</v>
      </c>
      <c r="AB159" s="91"/>
      <c r="AC159" s="91"/>
      <c r="AD159" s="91"/>
      <c r="AE159" s="91"/>
      <c r="AF159" s="91"/>
      <c r="AG159" s="91"/>
      <c r="AH159" s="91"/>
      <c r="AI159" s="91"/>
      <c r="AJ159" s="91"/>
      <c r="AK159" s="91"/>
      <c r="AL159" s="91"/>
      <c r="AM159" s="91"/>
      <c r="AN159" s="91"/>
      <c r="AO159" s="91"/>
      <c r="AP159" s="91"/>
      <c r="AQ159" s="91"/>
      <c r="AR159" s="91"/>
      <c r="AS159" s="91"/>
      <c r="AT159" s="91"/>
      <c r="AU159" s="91"/>
      <c r="AV159" s="91"/>
      <c r="AW159" s="91"/>
      <c r="AX159" s="91"/>
      <c r="AY159" s="91"/>
      <c r="AZ159" s="91"/>
      <c r="BA159" s="91"/>
      <c r="BB159" s="91"/>
      <c r="BC159" s="59"/>
      <c r="BD159" s="59"/>
      <c r="BE159" s="59"/>
      <c r="BF159" s="59"/>
      <c r="BG159" s="59"/>
      <c r="BH159" s="59"/>
      <c r="BI159" s="59"/>
      <c r="BJ159" s="59"/>
      <c r="BK159" s="59"/>
      <c r="BL159" s="59"/>
      <c r="BM159" s="59"/>
      <c r="BN159" s="59"/>
      <c r="BO159" s="59"/>
      <c r="BP159" s="59"/>
      <c r="BQ159" s="59"/>
      <c r="BR159" s="59"/>
      <c r="BS159" s="59"/>
      <c r="BT159" s="59"/>
      <c r="BU159" s="59"/>
      <c r="BV159" s="59"/>
      <c r="BW159" s="91"/>
      <c r="BX159" s="91"/>
      <c r="BY159" s="58"/>
      <c r="BZ159" s="58"/>
      <c r="CA159" s="58"/>
      <c r="CB159" s="92"/>
      <c r="CC159" s="92"/>
      <c r="CD159" s="92"/>
      <c r="CE159" s="92"/>
      <c r="CF159" s="92"/>
    </row>
    <row r="160" customFormat="false" ht="15" hidden="false" customHeight="true" outlineLevel="1" collapsed="false">
      <c r="B160" s="24"/>
      <c r="C160" s="24"/>
      <c r="D160" s="24" t="n">
        <v>94</v>
      </c>
      <c r="E160" s="24" t="n">
        <v>1</v>
      </c>
      <c r="F160" s="24"/>
      <c r="G160" s="24"/>
      <c r="H160" s="24"/>
      <c r="I160" s="24"/>
      <c r="J160" s="24" t="n">
        <v>1</v>
      </c>
      <c r="K160" s="24"/>
      <c r="L160" s="24" t="n">
        <v>110</v>
      </c>
      <c r="M160" s="24"/>
      <c r="N160" s="24" t="s">
        <v>2802</v>
      </c>
      <c r="O160" s="24" t="s">
        <v>2803</v>
      </c>
      <c r="P160" s="24"/>
      <c r="Q160" s="24"/>
      <c r="R160" s="24" t="n">
        <v>3</v>
      </c>
      <c r="S160" s="24"/>
      <c r="T160" s="24"/>
      <c r="U160" s="24"/>
      <c r="V160" s="24" t="s">
        <v>160</v>
      </c>
      <c r="W160" s="24" t="s">
        <v>781</v>
      </c>
      <c r="X160" s="24" t="s">
        <v>162</v>
      </c>
      <c r="Y160" s="24" t="s">
        <v>2370</v>
      </c>
      <c r="Z160" s="24" t="s">
        <v>163</v>
      </c>
      <c r="AA160" s="24" t="s">
        <v>2804</v>
      </c>
      <c r="AB160" s="91"/>
      <c r="AC160" s="91"/>
      <c r="AD160" s="91"/>
      <c r="AE160" s="91"/>
      <c r="AF160" s="91"/>
      <c r="AG160" s="91"/>
      <c r="AH160" s="91"/>
      <c r="AI160" s="91"/>
      <c r="AJ160" s="91"/>
      <c r="AK160" s="91"/>
      <c r="AL160" s="91"/>
      <c r="AM160" s="91"/>
      <c r="AN160" s="91"/>
      <c r="AO160" s="91"/>
      <c r="AP160" s="91"/>
      <c r="AQ160" s="91"/>
      <c r="AR160" s="91"/>
      <c r="AS160" s="91"/>
      <c r="AT160" s="91"/>
      <c r="AU160" s="91"/>
      <c r="AV160" s="91"/>
      <c r="AW160" s="91"/>
      <c r="AX160" s="91"/>
      <c r="AY160" s="91"/>
      <c r="AZ160" s="91"/>
      <c r="BA160" s="91"/>
      <c r="BB160" s="91"/>
      <c r="BC160" s="59"/>
      <c r="BD160" s="59"/>
      <c r="BE160" s="59"/>
      <c r="BF160" s="59"/>
      <c r="BG160" s="59"/>
      <c r="BH160" s="59"/>
      <c r="BI160" s="59"/>
      <c r="BJ160" s="59"/>
      <c r="BK160" s="59"/>
      <c r="BL160" s="59"/>
      <c r="BM160" s="59"/>
      <c r="BN160" s="59"/>
      <c r="BO160" s="59"/>
      <c r="BP160" s="59"/>
      <c r="BQ160" s="59"/>
      <c r="BR160" s="59"/>
      <c r="BS160" s="59"/>
      <c r="BT160" s="59"/>
      <c r="BU160" s="59"/>
      <c r="BV160" s="59"/>
      <c r="BW160" s="91"/>
      <c r="BX160" s="91"/>
      <c r="BY160" s="58"/>
      <c r="BZ160" s="58"/>
      <c r="CA160" s="58"/>
      <c r="CB160" s="92"/>
      <c r="CC160" s="92"/>
      <c r="CD160" s="92"/>
      <c r="CE160" s="92"/>
      <c r="CF160" s="92"/>
    </row>
    <row r="161" customFormat="false" ht="15" hidden="false" customHeight="true" outlineLevel="1" collapsed="false">
      <c r="B161" s="24"/>
      <c r="C161" s="24"/>
      <c r="D161" s="24" t="n">
        <v>94</v>
      </c>
      <c r="E161" s="24" t="n">
        <v>1</v>
      </c>
      <c r="F161" s="24"/>
      <c r="G161" s="24"/>
      <c r="H161" s="24"/>
      <c r="I161" s="24"/>
      <c r="J161" s="24" t="n">
        <v>1</v>
      </c>
      <c r="K161" s="24"/>
      <c r="L161" s="24" t="n">
        <v>219</v>
      </c>
      <c r="M161" s="24"/>
      <c r="N161" s="24" t="s">
        <v>2805</v>
      </c>
      <c r="O161" s="24" t="s">
        <v>2806</v>
      </c>
      <c r="P161" s="24"/>
      <c r="Q161" s="24"/>
      <c r="R161" s="24" t="n">
        <v>3</v>
      </c>
      <c r="S161" s="24"/>
      <c r="T161" s="24"/>
      <c r="U161" s="24"/>
      <c r="V161" s="24" t="s">
        <v>160</v>
      </c>
      <c r="W161" s="24" t="s">
        <v>781</v>
      </c>
      <c r="X161" s="24" t="s">
        <v>162</v>
      </c>
      <c r="Y161" s="24" t="s">
        <v>2370</v>
      </c>
      <c r="Z161" s="24" t="s">
        <v>163</v>
      </c>
      <c r="AA161" s="24" t="s">
        <v>2807</v>
      </c>
      <c r="AB161" s="91"/>
      <c r="AC161" s="91"/>
      <c r="AD161" s="91"/>
      <c r="AE161" s="91"/>
      <c r="AF161" s="91"/>
      <c r="AG161" s="91"/>
      <c r="AH161" s="91"/>
      <c r="AI161" s="91"/>
      <c r="AJ161" s="91"/>
      <c r="AK161" s="91"/>
      <c r="AL161" s="91"/>
      <c r="AM161" s="91"/>
      <c r="AN161" s="91"/>
      <c r="AO161" s="91"/>
      <c r="AP161" s="91"/>
      <c r="AQ161" s="91"/>
      <c r="AR161" s="91"/>
      <c r="AS161" s="91"/>
      <c r="AT161" s="91"/>
      <c r="AU161" s="91"/>
      <c r="AV161" s="91"/>
      <c r="AW161" s="91"/>
      <c r="AX161" s="91"/>
      <c r="AY161" s="91"/>
      <c r="AZ161" s="91"/>
      <c r="BA161" s="91"/>
      <c r="BB161" s="91"/>
      <c r="BC161" s="59"/>
      <c r="BD161" s="59"/>
      <c r="BE161" s="59"/>
      <c r="BF161" s="59"/>
      <c r="BG161" s="59"/>
      <c r="BH161" s="59"/>
      <c r="BI161" s="59"/>
      <c r="BJ161" s="59"/>
      <c r="BK161" s="59"/>
      <c r="BL161" s="59"/>
      <c r="BM161" s="59"/>
      <c r="BN161" s="59"/>
      <c r="BO161" s="59"/>
      <c r="BP161" s="59"/>
      <c r="BQ161" s="59"/>
      <c r="BR161" s="59"/>
      <c r="BS161" s="59"/>
      <c r="BT161" s="59"/>
      <c r="BU161" s="59"/>
      <c r="BV161" s="59"/>
      <c r="BW161" s="91"/>
      <c r="BX161" s="91"/>
      <c r="BY161" s="58"/>
      <c r="BZ161" s="58"/>
      <c r="CA161" s="58"/>
      <c r="CB161" s="92"/>
      <c r="CC161" s="92"/>
      <c r="CD161" s="92"/>
      <c r="CE161" s="92"/>
      <c r="CF161" s="92"/>
    </row>
    <row r="162" customFormat="false" ht="15" hidden="false" customHeight="true" outlineLevel="1" collapsed="false">
      <c r="B162" s="24"/>
      <c r="C162" s="24"/>
      <c r="D162" s="24" t="n">
        <v>94</v>
      </c>
      <c r="E162" s="24" t="n">
        <v>1</v>
      </c>
      <c r="F162" s="24"/>
      <c r="G162" s="24"/>
      <c r="H162" s="24" t="n">
        <v>1</v>
      </c>
      <c r="I162" s="24"/>
      <c r="J162" s="24" t="n">
        <v>1</v>
      </c>
      <c r="K162" s="24"/>
      <c r="L162" s="24" t="n">
        <v>111</v>
      </c>
      <c r="M162" s="24"/>
      <c r="N162" s="24" t="s">
        <v>2808</v>
      </c>
      <c r="O162" s="24" t="s">
        <v>2809</v>
      </c>
      <c r="P162" s="24"/>
      <c r="Q162" s="24"/>
      <c r="R162" s="24" t="n">
        <v>3</v>
      </c>
      <c r="S162" s="24"/>
      <c r="T162" s="24"/>
      <c r="U162" s="24"/>
      <c r="V162" s="24" t="s">
        <v>160</v>
      </c>
      <c r="W162" s="24" t="s">
        <v>781</v>
      </c>
      <c r="X162" s="24" t="s">
        <v>162</v>
      </c>
      <c r="Y162" s="24" t="s">
        <v>2370</v>
      </c>
      <c r="Z162" s="24" t="s">
        <v>163</v>
      </c>
      <c r="AA162" s="24" t="s">
        <v>2810</v>
      </c>
      <c r="AB162" s="93" t="n">
        <f aca="false">('Cash Flow'!AB18+'Cash Flow'!AB25+'Cash Flow'!AB23+'Cash Flow'!AB21+'Cash Flow'!AB20+'Cash Flow'!AB16)*$H$162*$J$162</f>
        <v>68.384</v>
      </c>
      <c r="AC162" s="93" t="n">
        <f aca="false">('Cash Flow'!AC18+'Cash Flow'!AC25+'Cash Flow'!AC23+'Cash Flow'!AC21+'Cash Flow'!AC20+'Cash Flow'!AC16)*$H$162*$J$162</f>
        <v>61.661</v>
      </c>
      <c r="AD162" s="93" t="n">
        <f aca="false">('Cash Flow'!AD18+'Cash Flow'!AD25+'Cash Flow'!AD23+'Cash Flow'!AD21+'Cash Flow'!AD20+'Cash Flow'!AD16)*$H$162*$J$162</f>
        <v>66.711</v>
      </c>
      <c r="AE162" s="93" t="n">
        <f aca="false">('Cash Flow'!AE18+'Cash Flow'!AE25+'Cash Flow'!AE23+'Cash Flow'!AE21+'Cash Flow'!AE20+'Cash Flow'!AE16)*$H$162*$J$162</f>
        <v>71.212</v>
      </c>
      <c r="AF162" s="93" t="n">
        <f aca="false">('Cash Flow'!AF18+'Cash Flow'!AF25+'Cash Flow'!AF23+'Cash Flow'!AF21+'Cash Flow'!AF20+'Cash Flow'!AF16)*$H$162*$J$162</f>
        <v>267.968</v>
      </c>
      <c r="AG162" s="93" t="n">
        <f aca="false">('Cash Flow'!AG18+'Cash Flow'!AG25+'Cash Flow'!AG23+'Cash Flow'!AG21+'Cash Flow'!AG20+'Cash Flow'!AG16)*$H$162*$J$162</f>
        <v>40.538</v>
      </c>
      <c r="AH162" s="93" t="n">
        <f aca="false">('Cash Flow'!AH18+'Cash Flow'!AH25+'Cash Flow'!AH23+'Cash Flow'!AH21+'Cash Flow'!AH20+'Cash Flow'!AH16)*$H$162*$J$162</f>
        <v>76.679</v>
      </c>
      <c r="AI162" s="93" t="n">
        <f aca="false">('Cash Flow'!AI18+'Cash Flow'!AI25+'Cash Flow'!AI23+'Cash Flow'!AI21+'Cash Flow'!AI20+'Cash Flow'!AI16)*$H$162*$J$162</f>
        <v>86.02</v>
      </c>
      <c r="AJ162" s="93" t="n">
        <f aca="false">('Cash Flow'!AJ18+'Cash Flow'!AJ25+'Cash Flow'!AJ23+'Cash Flow'!AJ21+'Cash Flow'!AJ20+'Cash Flow'!AJ16)*$H$162*$J$162</f>
        <v>79.22</v>
      </c>
      <c r="AK162" s="93" t="n">
        <f aca="false">('Cash Flow'!AK18+'Cash Flow'!AK25+'Cash Flow'!AK23+'Cash Flow'!AK21+'Cash Flow'!AK20+'Cash Flow'!AK16)*$H$162*$J$162</f>
        <v>282.457</v>
      </c>
      <c r="AL162" s="93" t="n">
        <f aca="false">('Cash Flow'!AL18+'Cash Flow'!AL25+'Cash Flow'!AL23+'Cash Flow'!AL21+'Cash Flow'!AL20+'Cash Flow'!AL16)*$H$162*$J$162</f>
        <v>75.65</v>
      </c>
      <c r="AM162" s="93" t="n">
        <f aca="false">('Cash Flow'!AM18+'Cash Flow'!AM25+'Cash Flow'!AM23+'Cash Flow'!AM21+'Cash Flow'!AM20+'Cash Flow'!AM16)*$H$162*$J$162</f>
        <v>88.783</v>
      </c>
      <c r="AN162" s="93" t="n">
        <f aca="false">('Cash Flow'!AN18+'Cash Flow'!AN25+'Cash Flow'!AN23+'Cash Flow'!AN21+'Cash Flow'!AN20+'Cash Flow'!AN16)*$H$162*$J$162</f>
        <v>92.397</v>
      </c>
      <c r="AO162" s="93" t="n">
        <f aca="false">('Cash Flow'!AO18+'Cash Flow'!AO25+'Cash Flow'!AO23+'Cash Flow'!AO21+'Cash Flow'!AO20+'Cash Flow'!AO16)*$H$162*$J$162</f>
        <v>182.17</v>
      </c>
      <c r="AP162" s="93" t="n">
        <f aca="false">('Cash Flow'!AP18+'Cash Flow'!AP25+'Cash Flow'!AP23+'Cash Flow'!AP21+'Cash Flow'!AP20+'Cash Flow'!AP16)*$H$162*$J$162</f>
        <v>439</v>
      </c>
      <c r="AQ162" s="93" t="n">
        <f aca="false">('Cash Flow'!AQ18+'Cash Flow'!AQ25+'Cash Flow'!AQ23+'Cash Flow'!AQ21+'Cash Flow'!AQ20+'Cash Flow'!AQ16)*$H$162*$J$162</f>
        <v>138</v>
      </c>
      <c r="AR162" s="93" t="n">
        <f aca="false">('Cash Flow'!AR18+'Cash Flow'!AR25+'Cash Flow'!AR23+'Cash Flow'!AR21+'Cash Flow'!AR20+'Cash Flow'!AR16)*$H$162*$J$162</f>
        <v>156</v>
      </c>
      <c r="AS162" s="93" t="n">
        <f aca="false">('Cash Flow'!AS18+'Cash Flow'!AS25+'Cash Flow'!AS23+'Cash Flow'!AS21+'Cash Flow'!AS20+'Cash Flow'!AS16)*$H$162*$J$162</f>
        <v>161</v>
      </c>
      <c r="AT162" s="93" t="n">
        <f aca="false">('Cash Flow'!AT18+'Cash Flow'!AT25+'Cash Flow'!AT23+'Cash Flow'!AT21+'Cash Flow'!AT20+'Cash Flow'!AT16)*$H$162*$J$162</f>
        <v>118</v>
      </c>
      <c r="AU162" s="93" t="n">
        <f aca="false">('Cash Flow'!AU18+'Cash Flow'!AU25+'Cash Flow'!AU23+'Cash Flow'!AU21+'Cash Flow'!AU20+'Cash Flow'!AU16)*$H$162*$J$162</f>
        <v>573</v>
      </c>
      <c r="AV162" s="93" t="n">
        <f aca="false">('Cash Flow'!AV18+'Cash Flow'!AV25+'Cash Flow'!AV23+'Cash Flow'!AV21+'Cash Flow'!AV20+'Cash Flow'!AV16)*$H$162*$J$162</f>
        <v>-23</v>
      </c>
      <c r="AW162" s="93" t="n">
        <f aca="false">('Cash Flow'!AW18+'Cash Flow'!AW25+'Cash Flow'!AW23+'Cash Flow'!AW21+'Cash Flow'!AW20+'Cash Flow'!AW16)*$H$162*$J$162</f>
        <v>40</v>
      </c>
      <c r="AX162" s="93" t="n">
        <f aca="false">('Cash Flow'!AX18+'Cash Flow'!AX25+'Cash Flow'!AX23+'Cash Flow'!AX21+'Cash Flow'!AX20+'Cash Flow'!AX16)*$H$162*$J$162</f>
        <v>127</v>
      </c>
      <c r="AY162" s="93" t="n">
        <f aca="false">('Cash Flow'!AY18+'Cash Flow'!AY25+'Cash Flow'!AY23+'Cash Flow'!AY21+'Cash Flow'!AY20+'Cash Flow'!AY16)*$H$162*$J$162</f>
        <v>51</v>
      </c>
      <c r="AZ162" s="93" t="n">
        <f aca="false">('Cash Flow'!AZ18+'Cash Flow'!AZ25+'Cash Flow'!AZ23+'Cash Flow'!AZ21+'Cash Flow'!AZ20+'Cash Flow'!AZ16)*$H$162*$J$162</f>
        <v>195</v>
      </c>
      <c r="BA162" s="93" t="n">
        <f aca="false">('Cash Flow'!BA18+'Cash Flow'!BA25+'Cash Flow'!BA23+'Cash Flow'!BA21+'Cash Flow'!BA20+'Cash Flow'!BA16)*$H$162*$J$162</f>
        <v>-72</v>
      </c>
      <c r="BB162" s="93" t="n">
        <f aca="false">('Cash Flow'!BB18+'Cash Flow'!BB25+'Cash Flow'!BB23+'Cash Flow'!BB21+'Cash Flow'!BB20+'Cash Flow'!BB16)*$H$162*$J$162</f>
        <v>68.384</v>
      </c>
      <c r="BC162" s="93" t="n">
        <f aca="false">('Cash Flow'!BC18+'Cash Flow'!BC25+'Cash Flow'!BC23+'Cash Flow'!BC21+'Cash Flow'!BC20+'Cash Flow'!BC16)*$H$162*$J$162</f>
        <v>130.045</v>
      </c>
      <c r="BD162" s="93" t="n">
        <f aca="false">('Cash Flow'!BD18+'Cash Flow'!BD25+'Cash Flow'!BD23+'Cash Flow'!BD21+'Cash Flow'!BD20+'Cash Flow'!BD16)*$H$162*$J$162</f>
        <v>196.756</v>
      </c>
      <c r="BE162" s="93" t="n">
        <f aca="false">('Cash Flow'!BE18+'Cash Flow'!BE25+'Cash Flow'!BE23+'Cash Flow'!BE21+'Cash Flow'!BE20+'Cash Flow'!BE16)*$H$162*$J$162</f>
        <v>267.968</v>
      </c>
      <c r="BF162" s="93" t="n">
        <f aca="false">('Cash Flow'!BF18+'Cash Flow'!BF25+'Cash Flow'!BF23+'Cash Flow'!BF21+'Cash Flow'!BF20+'Cash Flow'!BF16)*$H$162*$J$162</f>
        <v>40.538</v>
      </c>
      <c r="BG162" s="93" t="n">
        <f aca="false">('Cash Flow'!BG18+'Cash Flow'!BG25+'Cash Flow'!BG23+'Cash Flow'!BG21+'Cash Flow'!BG20+'Cash Flow'!BG16)*$H$162*$J$162</f>
        <v>117.217</v>
      </c>
      <c r="BH162" s="93" t="n">
        <f aca="false">('Cash Flow'!BH18+'Cash Flow'!BH25+'Cash Flow'!BH23+'Cash Flow'!BH21+'Cash Flow'!BH20+'Cash Flow'!BH16)*$H$162*$J$162</f>
        <v>203.237</v>
      </c>
      <c r="BI162" s="93" t="n">
        <f aca="false">('Cash Flow'!BI18+'Cash Flow'!BI25+'Cash Flow'!BI23+'Cash Flow'!BI21+'Cash Flow'!BI20+'Cash Flow'!BI16)*$H$162*$J$162</f>
        <v>282.457</v>
      </c>
      <c r="BJ162" s="93" t="n">
        <f aca="false">('Cash Flow'!BJ18+'Cash Flow'!BJ25+'Cash Flow'!BJ23+'Cash Flow'!BJ21+'Cash Flow'!BJ20+'Cash Flow'!BJ16)*$H$162*$J$162</f>
        <v>75.65</v>
      </c>
      <c r="BK162" s="93" t="n">
        <f aca="false">('Cash Flow'!BK18+'Cash Flow'!BK25+'Cash Flow'!BK23+'Cash Flow'!BK21+'Cash Flow'!BK20+'Cash Flow'!BK16)*$H$162*$J$162</f>
        <v>164.433</v>
      </c>
      <c r="BL162" s="93" t="n">
        <f aca="false">('Cash Flow'!BL18+'Cash Flow'!BL25+'Cash Flow'!BL23+'Cash Flow'!BL21+'Cash Flow'!BL20+'Cash Flow'!BL16)*$H$162*$J$162</f>
        <v>256.83</v>
      </c>
      <c r="BM162" s="93" t="n">
        <f aca="false">('Cash Flow'!BM18+'Cash Flow'!BM25+'Cash Flow'!BM23+'Cash Flow'!BM21+'Cash Flow'!BM20+'Cash Flow'!BM16)*$H$162*$J$162</f>
        <v>439</v>
      </c>
      <c r="BN162" s="93" t="n">
        <f aca="false">('Cash Flow'!BN18+'Cash Flow'!BN25+'Cash Flow'!BN23+'Cash Flow'!BN21+'Cash Flow'!BN20+'Cash Flow'!BN16)*$H$162*$J$162</f>
        <v>138</v>
      </c>
      <c r="BO162" s="93" t="n">
        <f aca="false">('Cash Flow'!BO18+'Cash Flow'!BO25+'Cash Flow'!BO23+'Cash Flow'!BO21+'Cash Flow'!BO20+'Cash Flow'!BO16)*$H$162*$J$162</f>
        <v>294</v>
      </c>
      <c r="BP162" s="93" t="n">
        <f aca="false">('Cash Flow'!BP18+'Cash Flow'!BP25+'Cash Flow'!BP23+'Cash Flow'!BP21+'Cash Flow'!BP20+'Cash Flow'!BP16)*$H$162*$J$162</f>
        <v>455</v>
      </c>
      <c r="BQ162" s="93" t="n">
        <f aca="false">('Cash Flow'!BQ18+'Cash Flow'!BQ25+'Cash Flow'!BQ23+'Cash Flow'!BQ21+'Cash Flow'!BQ20+'Cash Flow'!BQ16)*$H$162*$J$162</f>
        <v>573</v>
      </c>
      <c r="BR162" s="93" t="n">
        <f aca="false">('Cash Flow'!BR18+'Cash Flow'!BR25+'Cash Flow'!BR23+'Cash Flow'!BR21+'Cash Flow'!BR20+'Cash Flow'!BR16)*$H$162*$J$162</f>
        <v>-23</v>
      </c>
      <c r="BS162" s="93" t="n">
        <f aca="false">('Cash Flow'!BS18+'Cash Flow'!BS25+'Cash Flow'!BS23+'Cash Flow'!BS21+'Cash Flow'!BS20+'Cash Flow'!BS16)*$H$162*$J$162</f>
        <v>17</v>
      </c>
      <c r="BT162" s="93" t="n">
        <f aca="false">('Cash Flow'!BT18+'Cash Flow'!BT25+'Cash Flow'!BT23+'Cash Flow'!BT21+'Cash Flow'!BT20+'Cash Flow'!BT16)*$H$162*$J$162</f>
        <v>144</v>
      </c>
      <c r="BU162" s="93" t="n">
        <f aca="false">('Cash Flow'!BU18+'Cash Flow'!BU25+'Cash Flow'!BU23+'Cash Flow'!BU21+'Cash Flow'!BU20+'Cash Flow'!BU16)*$H$162*$J$162</f>
        <v>195</v>
      </c>
      <c r="BV162" s="93" t="n">
        <f aca="false">('Cash Flow'!BV18+'Cash Flow'!BV25+'Cash Flow'!BV23+'Cash Flow'!BV21+'Cash Flow'!BV20+'Cash Flow'!BV16)*$H$162*$J$162</f>
        <v>-72</v>
      </c>
      <c r="BW162" s="93" t="n">
        <f aca="false">('Cash Flow'!BW18+'Cash Flow'!BW25+'Cash Flow'!BW23+'Cash Flow'!BW21+'Cash Flow'!BW20+'Cash Flow'!BW16)*$H$162*$J$162</f>
        <v>0</v>
      </c>
      <c r="BX162" s="93" t="n">
        <f aca="false">('Cash Flow'!BX18+'Cash Flow'!BX25+'Cash Flow'!BX23+'Cash Flow'!BX21+'Cash Flow'!BX20+'Cash Flow'!BX16)*$H$162*$J$162</f>
        <v>0</v>
      </c>
      <c r="BY162" s="93" t="n">
        <f aca="false">('Cash Flow'!BY18+'Cash Flow'!BY25+'Cash Flow'!BY23+'Cash Flow'!BY21+'Cash Flow'!BY20+'Cash Flow'!BY16)*$H$162*$J$162</f>
        <v>0</v>
      </c>
      <c r="BZ162" s="93" t="n">
        <f aca="false">('Cash Flow'!BZ18+'Cash Flow'!BZ25+'Cash Flow'!BZ23+'Cash Flow'!BZ21+'Cash Flow'!BZ20+'Cash Flow'!BZ16)*$H$162*$J$162</f>
        <v>0</v>
      </c>
      <c r="CA162" s="93" t="n">
        <f aca="false">('Cash Flow'!CA18+'Cash Flow'!CA25+'Cash Flow'!CA23+'Cash Flow'!CA21+'Cash Flow'!CA20+'Cash Flow'!CA16)*$H$162*$J$162</f>
        <v>0</v>
      </c>
      <c r="CB162" s="93" t="n">
        <f aca="false">('Cash Flow'!CB18+'Cash Flow'!CB25+'Cash Flow'!CB23+'Cash Flow'!CB21+'Cash Flow'!CB20+'Cash Flow'!CB16)*$H$162*$J$162</f>
        <v>0</v>
      </c>
      <c r="CC162" s="93" t="n">
        <f aca="false">('Cash Flow'!CC18+'Cash Flow'!CC25+'Cash Flow'!CC23+'Cash Flow'!CC21+'Cash Flow'!CC20+'Cash Flow'!CC16)*$H$162*$J$162</f>
        <v>0</v>
      </c>
      <c r="CD162" s="93" t="n">
        <f aca="false">('Cash Flow'!CD18+'Cash Flow'!CD25+'Cash Flow'!CD23+'Cash Flow'!CD21+'Cash Flow'!CD20+'Cash Flow'!CD16)*$H$162*$J$162</f>
        <v>0</v>
      </c>
      <c r="CE162" s="92"/>
      <c r="CF162" s="92"/>
    </row>
    <row r="163" customFormat="false" ht="15" hidden="false" customHeight="true" outlineLevel="1" collapsed="false">
      <c r="B163" s="24"/>
      <c r="C163" s="24"/>
      <c r="D163" s="24" t="n">
        <v>94</v>
      </c>
      <c r="E163" s="24" t="n">
        <v>1</v>
      </c>
      <c r="F163" s="24"/>
      <c r="G163" s="24"/>
      <c r="H163" s="24"/>
      <c r="I163" s="24"/>
      <c r="J163" s="24" t="n">
        <v>1</v>
      </c>
      <c r="K163" s="24"/>
      <c r="L163" s="24" t="n">
        <v>95</v>
      </c>
      <c r="M163" s="24"/>
      <c r="N163" s="24" t="s">
        <v>2811</v>
      </c>
      <c r="O163" s="24" t="s">
        <v>2812</v>
      </c>
      <c r="P163" s="24"/>
      <c r="Q163" s="24"/>
      <c r="R163" s="24" t="n">
        <v>3</v>
      </c>
      <c r="S163" s="24"/>
      <c r="T163" s="24"/>
      <c r="U163" s="24"/>
      <c r="V163" s="24" t="s">
        <v>160</v>
      </c>
      <c r="W163" s="24" t="s">
        <v>781</v>
      </c>
      <c r="X163" s="24" t="s">
        <v>162</v>
      </c>
      <c r="Y163" s="24" t="s">
        <v>2370</v>
      </c>
      <c r="Z163" s="24" t="s">
        <v>163</v>
      </c>
      <c r="AA163" s="24" t="s">
        <v>2813</v>
      </c>
      <c r="AB163" s="91" t="n">
        <f aca="false">AB164+AB165+AB166+AB167+AB168+AB169+AB170+AB171+AB172+AB173+AB174+AB175</f>
        <v>256.964</v>
      </c>
      <c r="AC163" s="91" t="n">
        <f aca="false">AC164+AC165+AC166+AC167+AC168+AC169+AC170+AC171+AC172+AC173+AC174+AC175</f>
        <v>-21.451</v>
      </c>
      <c r="AD163" s="91" t="n">
        <f aca="false">AD164+AD165+AD166+AD167+AD168+AD169+AD170+AD171+AD172+AD173+AD174+AD175</f>
        <v>-149.264</v>
      </c>
      <c r="AE163" s="91" t="n">
        <f aca="false">AE164+AE165+AE166+AE167+AE168+AE169+AE170+AE171+AE172+AE173+AE174+AE175</f>
        <v>52.8589999999999</v>
      </c>
      <c r="AF163" s="91" t="n">
        <f aca="false">AF164+AF165+AF166+AF167+AF168+AF169+AF170+AF171+AF172+AF173+AF174+AF175</f>
        <v>139.108</v>
      </c>
      <c r="AG163" s="91" t="n">
        <f aca="false">AG164+AG165+AG166+AG167+AG168+AG169+AG170+AG171+AG172+AG173+AG174+AG175</f>
        <v>414.103</v>
      </c>
      <c r="AH163" s="91" t="n">
        <f aca="false">AH164+AH165+AH166+AH167+AH168+AH169+AH170+AH171+AH172+AH173+AH174+AH175</f>
        <v>-58.294</v>
      </c>
      <c r="AI163" s="91" t="n">
        <f aca="false">AI164+AI165+AI166+AI167+AI168+AI169+AI170+AI171+AI172+AI173+AI174+AI175</f>
        <v>-162.248</v>
      </c>
      <c r="AJ163" s="91" t="n">
        <f aca="false">AJ164+AJ165+AJ166+AJ167+AJ168+AJ169+AJ170+AJ171+AJ172+AJ173+AJ174+AJ175</f>
        <v>118.436</v>
      </c>
      <c r="AK163" s="91" t="n">
        <f aca="false">AK164+AK165+AK166+AK167+AK168+AK169+AK170+AK171+AK172+AK173+AK174+AK175</f>
        <v>311.997</v>
      </c>
      <c r="AL163" s="91" t="n">
        <f aca="false">AL164+AL165+AL166+AL167+AL168+AL169+AL170+AL171+AL172+AL173+AL174+AL175</f>
        <v>607.777</v>
      </c>
      <c r="AM163" s="91" t="n">
        <f aca="false">AM164+AM165+AM166+AM167+AM168+AM169+AM170+AM171+AM172+AM173+AM174+AM175</f>
        <v>-406.266</v>
      </c>
      <c r="AN163" s="91" t="n">
        <f aca="false">AN164+AN165+AN166+AN167+AN168+AN169+AN170+AN171+AN172+AN173+AN174+AN175</f>
        <v>-282.154</v>
      </c>
      <c r="AO163" s="91" t="n">
        <f aca="false">AO164+AO165+AO166+AO167+AO168+AO169+AO170+AO171+AO172+AO173+AO174+AO175</f>
        <v>-2.35699999999952</v>
      </c>
      <c r="AP163" s="91" t="n">
        <f aca="false">AP164+AP165+AP166+AP167+AP168+AP169+AP170+AP171+AP172+AP173+AP174+AP175</f>
        <v>-83</v>
      </c>
      <c r="AQ163" s="91" t="n">
        <f aca="false">AQ164+AQ165+AQ166+AQ167+AQ168+AQ169+AQ170+AQ171+AQ172+AQ173+AQ174+AQ175</f>
        <v>646</v>
      </c>
      <c r="AR163" s="91" t="n">
        <f aca="false">AR164+AR165+AR166+AR167+AR168+AR169+AR170+AR171+AR172+AR173+AR174+AR175</f>
        <v>-326</v>
      </c>
      <c r="AS163" s="91" t="n">
        <f aca="false">AS164+AS165+AS166+AS167+AS168+AS169+AS170+AS171+AS172+AS173+AS174+AS175</f>
        <v>-590</v>
      </c>
      <c r="AT163" s="91" t="n">
        <f aca="false">AT164+AT165+AT166+AT167+AT168+AT169+AT170+AT171+AT172+AT173+AT174+AT175</f>
        <v>294</v>
      </c>
      <c r="AU163" s="91" t="n">
        <f aca="false">AU164+AU165+AU166+AU167+AU168+AU169+AU170+AU171+AU172+AU173+AU174+AU175</f>
        <v>24</v>
      </c>
      <c r="AV163" s="91" t="n">
        <f aca="false">AV164+AV165+AV166+AV167+AV168+AV169+AV170+AV171+AV172+AV173+AV174+AV175</f>
        <v>696</v>
      </c>
      <c r="AW163" s="91" t="n">
        <f aca="false">AW164+AW165+AW166+AW167+AW168+AW169+AW170+AW171+AW172+AW173+AW174+AW175</f>
        <v>-485</v>
      </c>
      <c r="AX163" s="91" t="n">
        <f aca="false">AX164+AX165+AX166+AX167+AX168+AX169+AX170+AX171+AX172+AX173+AX174+AX175</f>
        <v>-697</v>
      </c>
      <c r="AY163" s="91" t="n">
        <f aca="false">AY164+AY165+AY166+AY167+AY168+AY169+AY170+AY171+AY172+AY173+AY174+AY175</f>
        <v>314</v>
      </c>
      <c r="AZ163" s="91" t="n">
        <f aca="false">AZ164+AZ165+AZ166+AZ167+AZ168+AZ169+AZ170+AZ171+AZ172+AZ173+AZ174+AZ175</f>
        <v>-172</v>
      </c>
      <c r="BA163" s="91" t="n">
        <f aca="false">BA164+BA165+BA166+BA167+BA168+BA169+BA170+BA171+BA172+BA173+BA174+BA175</f>
        <v>865</v>
      </c>
      <c r="BB163" s="91" t="n">
        <f aca="false">BB164+BB165+BB166+BB167+BB168+BB169+BB170+BB171+BB172+BB173+BB174+BB175</f>
        <v>256.964</v>
      </c>
      <c r="BC163" s="91" t="n">
        <f aca="false">BC164+BC165+BC166+BC167+BC168+BC169+BC170+BC171+BC172+BC173+BC174+BC175</f>
        <v>235.513</v>
      </c>
      <c r="BD163" s="91" t="n">
        <f aca="false">BD164+BD165+BD166+BD167+BD168+BD169+BD170+BD171+BD172+BD173+BD174+BD175</f>
        <v>86.249</v>
      </c>
      <c r="BE163" s="91" t="n">
        <f aca="false">BE164+BE165+BE166+BE167+BE168+BE169+BE170+BE171+BE172+BE173+BE174+BE175</f>
        <v>139.108</v>
      </c>
      <c r="BF163" s="59" t="n">
        <f aca="false">BF164+BF165+BF166+BF167+BF168+BF169+BF170+BF171+BF172+BF173+BF174+BF175</f>
        <v>414.103</v>
      </c>
      <c r="BG163" s="59" t="n">
        <f aca="false">BG164+BG165+BG166+BG167+BG168+BG169+BG170+BG171+BG172+BG173+BG174+BG175</f>
        <v>355.809</v>
      </c>
      <c r="BH163" s="59" t="n">
        <f aca="false">BH164+BH165+BH166+BH167+BH168+BH169+BH170+BH171+BH172+BH173+BH174+BH175</f>
        <v>193.561</v>
      </c>
      <c r="BI163" s="59" t="n">
        <f aca="false">BI164+BI165+BI166+BI167+BI168+BI169+BI170+BI171+BI172+BI173+BI174+BI175</f>
        <v>311.997</v>
      </c>
      <c r="BJ163" s="59" t="n">
        <f aca="false">BJ164+BJ165+BJ166+BJ167+BJ168+BJ169+BJ170+BJ171+BJ172+BJ173+BJ174+BJ175</f>
        <v>607.777</v>
      </c>
      <c r="BK163" s="59" t="n">
        <f aca="false">BK164+BK165+BK166+BK167+BK168+BK169+BK170+BK171+BK172+BK173+BK174+BK175</f>
        <v>201.511</v>
      </c>
      <c r="BL163" s="59" t="n">
        <f aca="false">BL164+BL165+BL166+BL167+BL168+BL169+BL170+BL171+BL172+BL173+BL174+BL175</f>
        <v>-80.643</v>
      </c>
      <c r="BM163" s="59" t="n">
        <f aca="false">BM164+BM165+BM166+BM167+BM168+BM169+BM170+BM171+BM172+BM173+BM174+BM175</f>
        <v>-83</v>
      </c>
      <c r="BN163" s="59" t="n">
        <f aca="false">BN164+BN165+BN166+BN167+BN168+BN169+BN170+BN171+BN172+BN173+BN174+BN175</f>
        <v>646</v>
      </c>
      <c r="BO163" s="59" t="n">
        <f aca="false">BO164+BO165+BO166+BO167+BO168+BO169+BO170+BO171+BO172+BO173+BO174+BO175</f>
        <v>320</v>
      </c>
      <c r="BP163" s="59" t="n">
        <f aca="false">BP164+BP165+BP166+BP167+BP168+BP169+BP170+BP171+BP172+BP173+BP174+BP175</f>
        <v>-270</v>
      </c>
      <c r="BQ163" s="59" t="n">
        <f aca="false">BQ164+BQ165+BQ166+BQ167+BQ168+BQ169+BQ170+BQ171+BQ172+BQ173+BQ174+BQ175</f>
        <v>24</v>
      </c>
      <c r="BR163" s="59" t="n">
        <f aca="false">BR164+BR165+BR166+BR167+BR168+BR169+BR170+BR171+BR172+BR173+BR174+BR175</f>
        <v>696</v>
      </c>
      <c r="BS163" s="59" t="n">
        <f aca="false">BS164+BS165+BS166+BS167+BS168+BS169+BS170+BS171+BS172+BS173+BS174+BS175</f>
        <v>211</v>
      </c>
      <c r="BT163" s="59" t="n">
        <f aca="false">BT164+BT165+BT166+BT167+BT168+BT169+BT170+BT171+BT172+BT173+BT174+BT175</f>
        <v>-486</v>
      </c>
      <c r="BU163" s="59" t="n">
        <f aca="false">BU164+BU165+BU166+BU167+BU168+BU169+BU170+BU171+BU172+BU173+BU174+BU175</f>
        <v>-172</v>
      </c>
      <c r="BV163" s="59" t="n">
        <f aca="false">BV164+BV165+BV166+BV167+BV168+BV169+BV170+BV171+BV172+BV173+BV174+BV175</f>
        <v>865</v>
      </c>
      <c r="BW163" s="91" t="n">
        <f aca="false">BW164+BW165+BW166+BW167+BW168+BW169+BW170+BW171+BW172+BW173+BW174+BW175</f>
        <v>0</v>
      </c>
      <c r="BX163" s="91" t="n">
        <f aca="false">BX164+BX165+BX166+BX167+BX168+BX169+BX170+BX171+BX172+BX173+BX174+BX175</f>
        <v>0</v>
      </c>
      <c r="BY163" s="58"/>
      <c r="BZ163" s="58"/>
      <c r="CA163" s="58"/>
      <c r="CB163" s="92"/>
      <c r="CC163" s="92"/>
      <c r="CD163" s="92"/>
      <c r="CE163" s="92"/>
      <c r="CF163" s="92"/>
    </row>
    <row r="164" customFormat="false" ht="15" hidden="false" customHeight="true" outlineLevel="1" collapsed="false">
      <c r="B164" s="24"/>
      <c r="C164" s="24"/>
      <c r="D164" s="24" t="n">
        <v>95</v>
      </c>
      <c r="E164" s="24" t="n">
        <v>1</v>
      </c>
      <c r="F164" s="24"/>
      <c r="G164" s="24"/>
      <c r="H164" s="24" t="n">
        <v>1</v>
      </c>
      <c r="I164" s="24"/>
      <c r="J164" s="24" t="n">
        <v>1</v>
      </c>
      <c r="K164" s="24"/>
      <c r="L164" s="24" t="n">
        <v>112</v>
      </c>
      <c r="M164" s="24"/>
      <c r="N164" s="24" t="s">
        <v>2814</v>
      </c>
      <c r="O164" s="24" t="s">
        <v>2815</v>
      </c>
      <c r="P164" s="24"/>
      <c r="Q164" s="24"/>
      <c r="R164" s="24" t="n">
        <v>3</v>
      </c>
      <c r="S164" s="24"/>
      <c r="T164" s="24"/>
      <c r="U164" s="24"/>
      <c r="V164" s="24" t="s">
        <v>160</v>
      </c>
      <c r="W164" s="24" t="s">
        <v>781</v>
      </c>
      <c r="X164" s="24" t="s">
        <v>162</v>
      </c>
      <c r="Y164" s="24" t="s">
        <v>2370</v>
      </c>
      <c r="Z164" s="24" t="s">
        <v>163</v>
      </c>
      <c r="AA164" s="24" t="s">
        <v>1424</v>
      </c>
      <c r="AB164" s="91" t="n">
        <f aca="false">('Cash Flow'!AB27)*$H$164*$J$164</f>
        <v>676.682</v>
      </c>
      <c r="AC164" s="91" t="n">
        <f aca="false">('Cash Flow'!AC27)*$H$164*$J$164</f>
        <v>-150.168</v>
      </c>
      <c r="AD164" s="91" t="n">
        <f aca="false">('Cash Flow'!AD27)*$H$164*$J$164</f>
        <v>39.792</v>
      </c>
      <c r="AE164" s="91" t="n">
        <f aca="false">('Cash Flow'!AE27)*$H$164*$J$164</f>
        <v>-1110.916</v>
      </c>
      <c r="AF164" s="91" t="n">
        <f aca="false">('Cash Flow'!AF27)*$H$164*$J$164</f>
        <v>-544.61</v>
      </c>
      <c r="AG164" s="91" t="n">
        <f aca="false">('Cash Flow'!AG27)*$H$164*$J$164</f>
        <v>979.17</v>
      </c>
      <c r="AH164" s="91" t="n">
        <f aca="false">('Cash Flow'!AH27)*$H$164*$J$164</f>
        <v>-141.418</v>
      </c>
      <c r="AI164" s="91" t="n">
        <f aca="false">('Cash Flow'!AI27)*$H$164*$J$164</f>
        <v>15.2620000000001</v>
      </c>
      <c r="AJ164" s="91" t="n">
        <f aca="false">('Cash Flow'!AJ27)*$H$164*$J$164</f>
        <v>-1435.439</v>
      </c>
      <c r="AK164" s="91" t="n">
        <f aca="false">('Cash Flow'!AK27)*$H$164*$J$164</f>
        <v>-582.425</v>
      </c>
      <c r="AL164" s="91" t="n">
        <f aca="false">('Cash Flow'!AL27)*$H$164*$J$164</f>
        <v>1307.312</v>
      </c>
      <c r="AM164" s="91" t="n">
        <f aca="false">('Cash Flow'!AM27)*$H$164*$J$164</f>
        <v>-73.167</v>
      </c>
      <c r="AN164" s="91" t="n">
        <f aca="false">('Cash Flow'!AN27)*$H$164*$J$164</f>
        <v>42.653</v>
      </c>
      <c r="AO164" s="91" t="n">
        <f aca="false">('Cash Flow'!AO27)*$H$164*$J$164</f>
        <v>-1909.798</v>
      </c>
      <c r="AP164" s="91" t="n">
        <f aca="false">('Cash Flow'!AP27)*$H$164*$J$164</f>
        <v>-633</v>
      </c>
      <c r="AQ164" s="91" t="n">
        <f aca="false">('Cash Flow'!AQ27)*$H$164*$J$164</f>
        <v>1759</v>
      </c>
      <c r="AR164" s="91" t="n">
        <f aca="false">('Cash Flow'!AR27)*$H$164*$J$164</f>
        <v>-130</v>
      </c>
      <c r="AS164" s="91" t="n">
        <f aca="false">('Cash Flow'!AS27)*$H$164*$J$164</f>
        <v>51</v>
      </c>
      <c r="AT164" s="91" t="n">
        <f aca="false">('Cash Flow'!AT27)*$H$164*$J$164</f>
        <v>-2399</v>
      </c>
      <c r="AU164" s="91" t="n">
        <f aca="false">('Cash Flow'!AU27)*$H$164*$J$164</f>
        <v>-719</v>
      </c>
      <c r="AV164" s="91" t="n">
        <f aca="false">('Cash Flow'!AV27)*$H$164*$J$164</f>
        <v>2162</v>
      </c>
      <c r="AW164" s="91" t="n">
        <f aca="false">('Cash Flow'!AW27)*$H$164*$J$164</f>
        <v>-149</v>
      </c>
      <c r="AX164" s="91" t="n">
        <f aca="false">('Cash Flow'!AX27)*$H$164*$J$164</f>
        <v>-48</v>
      </c>
      <c r="AY164" s="91" t="n">
        <f aca="false">('Cash Flow'!AY27)*$H$164*$J$164</f>
        <v>-2888</v>
      </c>
      <c r="AZ164" s="91" t="n">
        <f aca="false">('Cash Flow'!AZ27)*$H$164*$J$164</f>
        <v>-923</v>
      </c>
      <c r="BA164" s="91" t="n">
        <f aca="false">('Cash Flow'!BA27)*$H$164*$J$164</f>
        <v>2774</v>
      </c>
      <c r="BB164" s="91" t="n">
        <f aca="false">('Cash Flow'!BB27)*$H$164*$J$164</f>
        <v>676.682</v>
      </c>
      <c r="BC164" s="91" t="n">
        <f aca="false">('Cash Flow'!BC27)*$H$164*$J$164</f>
        <v>526.514</v>
      </c>
      <c r="BD164" s="91" t="n">
        <f aca="false">('Cash Flow'!BD27)*$H$164*$J$164</f>
        <v>566.306</v>
      </c>
      <c r="BE164" s="91" t="n">
        <f aca="false">('Cash Flow'!BE27)*$H$164*$J$164</f>
        <v>-544.61</v>
      </c>
      <c r="BF164" s="59" t="n">
        <f aca="false">('Cash Flow'!BF27)*$H$164*$J$164</f>
        <v>979.17</v>
      </c>
      <c r="BG164" s="59" t="n">
        <f aca="false">('Cash Flow'!BG27)*$H$164*$J$164</f>
        <v>837.752</v>
      </c>
      <c r="BH164" s="59" t="n">
        <f aca="false">('Cash Flow'!BH27)*$H$164*$J$164</f>
        <v>853.014</v>
      </c>
      <c r="BI164" s="59" t="n">
        <f aca="false">('Cash Flow'!BI27)*$H$164*$J$164</f>
        <v>-582.425</v>
      </c>
      <c r="BJ164" s="59" t="n">
        <f aca="false">('Cash Flow'!BJ27)*$H$164*$J$164</f>
        <v>1307.312</v>
      </c>
      <c r="BK164" s="59" t="n">
        <f aca="false">('Cash Flow'!BK27)*$H$164*$J$164</f>
        <v>1234.145</v>
      </c>
      <c r="BL164" s="59" t="n">
        <f aca="false">('Cash Flow'!BL27)*$H$164*$J$164</f>
        <v>1276.798</v>
      </c>
      <c r="BM164" s="59" t="n">
        <f aca="false">('Cash Flow'!BM27)*$H$164*$J$164</f>
        <v>-633</v>
      </c>
      <c r="BN164" s="59" t="n">
        <f aca="false">('Cash Flow'!BN27)*$H$164*$J$164</f>
        <v>1759</v>
      </c>
      <c r="BO164" s="59" t="n">
        <f aca="false">('Cash Flow'!BO27)*$H$164*$J$164</f>
        <v>1629</v>
      </c>
      <c r="BP164" s="59" t="n">
        <f aca="false">('Cash Flow'!BP27)*$H$164*$J$164</f>
        <v>1680</v>
      </c>
      <c r="BQ164" s="59" t="n">
        <f aca="false">('Cash Flow'!BQ27)*$H$164*$J$164</f>
        <v>-719</v>
      </c>
      <c r="BR164" s="59" t="n">
        <f aca="false">('Cash Flow'!BR27)*$H$164*$J$164</f>
        <v>2162</v>
      </c>
      <c r="BS164" s="59" t="n">
        <f aca="false">('Cash Flow'!BS27)*$H$164*$J$164</f>
        <v>2013</v>
      </c>
      <c r="BT164" s="59" t="n">
        <f aca="false">('Cash Flow'!BT27)*$H$164*$J$164</f>
        <v>1965</v>
      </c>
      <c r="BU164" s="59" t="n">
        <f aca="false">('Cash Flow'!BU27)*$H$164*$J$164</f>
        <v>-923</v>
      </c>
      <c r="BV164" s="59" t="n">
        <f aca="false">('Cash Flow'!BV27)*$H$164*$J$164</f>
        <v>2774</v>
      </c>
      <c r="BW164" s="91" t="n">
        <f aca="false">('Cash Flow'!BW27)*$H$164*$J$164</f>
        <v>0</v>
      </c>
      <c r="BX164" s="91" t="n">
        <f aca="false">('Cash Flow'!BX27)*$H$164*$J$164</f>
        <v>0</v>
      </c>
      <c r="BY164" s="58"/>
      <c r="BZ164" s="58"/>
      <c r="CA164" s="58"/>
      <c r="CB164" s="92"/>
      <c r="CC164" s="92"/>
      <c r="CD164" s="92"/>
      <c r="CE164" s="92"/>
      <c r="CF164" s="92"/>
    </row>
    <row r="165" customFormat="false" ht="15" hidden="false" customHeight="true" outlineLevel="1" collapsed="false">
      <c r="B165" s="24"/>
      <c r="C165" s="24"/>
      <c r="D165" s="24" t="n">
        <v>95</v>
      </c>
      <c r="E165" s="24" t="n">
        <v>1</v>
      </c>
      <c r="F165" s="24"/>
      <c r="G165" s="24"/>
      <c r="H165" s="24"/>
      <c r="I165" s="24"/>
      <c r="J165" s="24" t="n">
        <v>1</v>
      </c>
      <c r="K165" s="24"/>
      <c r="L165" s="24" t="n">
        <v>113</v>
      </c>
      <c r="M165" s="24"/>
      <c r="N165" s="24" t="s">
        <v>2541</v>
      </c>
      <c r="O165" s="24" t="s">
        <v>2816</v>
      </c>
      <c r="P165" s="24"/>
      <c r="Q165" s="24"/>
      <c r="R165" s="24" t="n">
        <v>3</v>
      </c>
      <c r="S165" s="24"/>
      <c r="T165" s="24"/>
      <c r="U165" s="24"/>
      <c r="V165" s="24" t="s">
        <v>160</v>
      </c>
      <c r="W165" s="24" t="s">
        <v>781</v>
      </c>
      <c r="X165" s="24" t="s">
        <v>162</v>
      </c>
      <c r="Y165" s="24" t="s">
        <v>2370</v>
      </c>
      <c r="Z165" s="24" t="s">
        <v>163</v>
      </c>
      <c r="AA165" s="24" t="s">
        <v>2817</v>
      </c>
      <c r="AB165" s="91"/>
      <c r="AC165" s="91"/>
      <c r="AD165" s="91"/>
      <c r="AE165" s="91"/>
      <c r="AF165" s="91"/>
      <c r="AG165" s="91"/>
      <c r="AH165" s="91"/>
      <c r="AI165" s="91"/>
      <c r="AJ165" s="91"/>
      <c r="AK165" s="91"/>
      <c r="AL165" s="91"/>
      <c r="AM165" s="91"/>
      <c r="AN165" s="91"/>
      <c r="AO165" s="91"/>
      <c r="AP165" s="91"/>
      <c r="AQ165" s="91"/>
      <c r="AR165" s="91"/>
      <c r="AS165" s="91"/>
      <c r="AT165" s="91"/>
      <c r="AU165" s="91"/>
      <c r="AV165" s="91"/>
      <c r="AW165" s="91"/>
      <c r="AX165" s="91"/>
      <c r="AY165" s="91"/>
      <c r="AZ165" s="91"/>
      <c r="BA165" s="91"/>
      <c r="BB165" s="91"/>
      <c r="BC165" s="59"/>
      <c r="BD165" s="59"/>
      <c r="BE165" s="59"/>
      <c r="BF165" s="59"/>
      <c r="BG165" s="59"/>
      <c r="BH165" s="59"/>
      <c r="BI165" s="59"/>
      <c r="BJ165" s="59"/>
      <c r="BK165" s="59"/>
      <c r="BL165" s="59"/>
      <c r="BM165" s="59"/>
      <c r="BN165" s="59"/>
      <c r="BO165" s="59"/>
      <c r="BP165" s="59"/>
      <c r="BQ165" s="59"/>
      <c r="BR165" s="59"/>
      <c r="BS165" s="59"/>
      <c r="BT165" s="59"/>
      <c r="BU165" s="59"/>
      <c r="BV165" s="59"/>
      <c r="BW165" s="91"/>
      <c r="BX165" s="91"/>
      <c r="BY165" s="58"/>
      <c r="BZ165" s="58"/>
      <c r="CA165" s="58"/>
      <c r="CB165" s="92"/>
      <c r="CC165" s="92"/>
      <c r="CD165" s="92"/>
      <c r="CE165" s="92"/>
      <c r="CF165" s="92"/>
    </row>
    <row r="166" customFormat="false" ht="15" hidden="false" customHeight="true" outlineLevel="1" collapsed="false">
      <c r="B166" s="24"/>
      <c r="C166" s="24"/>
      <c r="D166" s="24" t="n">
        <v>95</v>
      </c>
      <c r="E166" s="24" t="n">
        <v>1</v>
      </c>
      <c r="F166" s="24"/>
      <c r="G166" s="24"/>
      <c r="H166" s="24" t="n">
        <v>1</v>
      </c>
      <c r="I166" s="24"/>
      <c r="J166" s="24" t="n">
        <v>1</v>
      </c>
      <c r="K166" s="24"/>
      <c r="L166" s="24" t="n">
        <v>114</v>
      </c>
      <c r="M166" s="24"/>
      <c r="N166" s="24" t="s">
        <v>2818</v>
      </c>
      <c r="O166" s="24" t="s">
        <v>2819</v>
      </c>
      <c r="P166" s="24"/>
      <c r="Q166" s="24"/>
      <c r="R166" s="24" t="n">
        <v>3</v>
      </c>
      <c r="S166" s="24"/>
      <c r="T166" s="24"/>
      <c r="U166" s="24"/>
      <c r="V166" s="24" t="s">
        <v>160</v>
      </c>
      <c r="W166" s="24" t="s">
        <v>781</v>
      </c>
      <c r="X166" s="24" t="s">
        <v>162</v>
      </c>
      <c r="Y166" s="24" t="s">
        <v>2370</v>
      </c>
      <c r="Z166" s="24" t="s">
        <v>163</v>
      </c>
      <c r="AA166" s="24" t="s">
        <v>2820</v>
      </c>
      <c r="AB166" s="91" t="n">
        <f aca="false">('Cash Flow'!AB29)*$H$166*$J$166</f>
        <v>4.277</v>
      </c>
      <c r="AC166" s="91" t="n">
        <f aca="false">('Cash Flow'!AC29)*$H$166*$J$166</f>
        <v>23.636</v>
      </c>
      <c r="AD166" s="91" t="n">
        <f aca="false">('Cash Flow'!AD29)*$H$166*$J$166</f>
        <v>6.588</v>
      </c>
      <c r="AE166" s="91" t="n">
        <f aca="false">('Cash Flow'!AE29)*$H$166*$J$166</f>
        <v>11.318</v>
      </c>
      <c r="AF166" s="91" t="n">
        <f aca="false">('Cash Flow'!AF29)*$H$166*$J$166</f>
        <v>45.819</v>
      </c>
      <c r="AG166" s="91" t="n">
        <f aca="false">('Cash Flow'!AG29)*$H$166*$J$166</f>
        <v>-11.274</v>
      </c>
      <c r="AH166" s="91" t="n">
        <f aca="false">('Cash Flow'!AH29)*$H$166*$J$166</f>
        <v>-18.072</v>
      </c>
      <c r="AI166" s="91" t="n">
        <f aca="false">('Cash Flow'!AI29)*$H$166*$J$166</f>
        <v>33.841</v>
      </c>
      <c r="AJ166" s="91" t="n">
        <f aca="false">('Cash Flow'!AJ29)*$H$166*$J$166</f>
        <v>46.277</v>
      </c>
      <c r="AK166" s="91" t="n">
        <f aca="false">('Cash Flow'!AK29)*$H$166*$J$166</f>
        <v>50.772</v>
      </c>
      <c r="AL166" s="91" t="n">
        <f aca="false">('Cash Flow'!AL29)*$H$166*$J$166</f>
        <v>-56.671</v>
      </c>
      <c r="AM166" s="91" t="n">
        <f aca="false">('Cash Flow'!AM29)*$H$166*$J$166</f>
        <v>-9.728</v>
      </c>
      <c r="AN166" s="91" t="n">
        <f aca="false">('Cash Flow'!AN29)*$H$166*$J$166</f>
        <v>40.676</v>
      </c>
      <c r="AO166" s="91" t="n">
        <f aca="false">('Cash Flow'!AO29)*$H$166*$J$166</f>
        <v>-21.277</v>
      </c>
      <c r="AP166" s="91" t="n">
        <f aca="false">('Cash Flow'!AP29)*$H$166*$J$166</f>
        <v>-47</v>
      </c>
      <c r="AQ166" s="91" t="n">
        <f aca="false">('Cash Flow'!AQ29)*$H$166*$J$166</f>
        <v>-185</v>
      </c>
      <c r="AR166" s="91" t="n">
        <f aca="false">('Cash Flow'!AR29)*$H$166*$J$166</f>
        <v>6</v>
      </c>
      <c r="AS166" s="91" t="n">
        <f aca="false">('Cash Flow'!AS29)*$H$166*$J$166</f>
        <v>-33</v>
      </c>
      <c r="AT166" s="91" t="n">
        <f aca="false">('Cash Flow'!AT29)*$H$166*$J$166</f>
        <v>230</v>
      </c>
      <c r="AU166" s="91" t="n">
        <f aca="false">('Cash Flow'!AU29)*$H$166*$J$166</f>
        <v>18</v>
      </c>
      <c r="AV166" s="91" t="n">
        <f aca="false">('Cash Flow'!AV29)*$H$166*$J$166</f>
        <v>-90</v>
      </c>
      <c r="AW166" s="91" t="n">
        <f aca="false">('Cash Flow'!AW29)*$H$166*$J$166</f>
        <v>4</v>
      </c>
      <c r="AX166" s="91" t="n">
        <f aca="false">('Cash Flow'!AX29)*$H$166*$J$166</f>
        <v>82</v>
      </c>
      <c r="AY166" s="91" t="n">
        <f aca="false">('Cash Flow'!AY29)*$H$166*$J$166</f>
        <v>-54</v>
      </c>
      <c r="AZ166" s="91" t="n">
        <f aca="false">('Cash Flow'!AZ29)*$H$166*$J$166</f>
        <v>-58</v>
      </c>
      <c r="BA166" s="91" t="n">
        <f aca="false">('Cash Flow'!BA29)*$H$166*$J$166</f>
        <v>-97</v>
      </c>
      <c r="BB166" s="91" t="n">
        <f aca="false">('Cash Flow'!BB29)*$H$166*$J$166</f>
        <v>4.277</v>
      </c>
      <c r="BC166" s="91" t="n">
        <f aca="false">('Cash Flow'!BC29)*$H$166*$J$166</f>
        <v>27.913</v>
      </c>
      <c r="BD166" s="91" t="n">
        <f aca="false">('Cash Flow'!BD29)*$H$166*$J$166</f>
        <v>34.501</v>
      </c>
      <c r="BE166" s="91" t="n">
        <f aca="false">('Cash Flow'!BE29)*$H$166*$J$166</f>
        <v>45.819</v>
      </c>
      <c r="BF166" s="59" t="n">
        <f aca="false">('Cash Flow'!BF29)*$H$166*$J$166</f>
        <v>-11.274</v>
      </c>
      <c r="BG166" s="59" t="n">
        <f aca="false">('Cash Flow'!BG29)*$H$166*$J$166</f>
        <v>-29.346</v>
      </c>
      <c r="BH166" s="59" t="n">
        <f aca="false">('Cash Flow'!BH29)*$H$166*$J$166</f>
        <v>4.495</v>
      </c>
      <c r="BI166" s="59" t="n">
        <f aca="false">('Cash Flow'!BI29)*$H$166*$J$166</f>
        <v>50.772</v>
      </c>
      <c r="BJ166" s="59" t="n">
        <f aca="false">('Cash Flow'!BJ29)*$H$166*$J$166</f>
        <v>-56.671</v>
      </c>
      <c r="BK166" s="59" t="n">
        <f aca="false">('Cash Flow'!BK29)*$H$166*$J$166</f>
        <v>-66.399</v>
      </c>
      <c r="BL166" s="59" t="n">
        <f aca="false">('Cash Flow'!BL29)*$H$166*$J$166</f>
        <v>-25.723</v>
      </c>
      <c r="BM166" s="59" t="n">
        <f aca="false">('Cash Flow'!BM29)*$H$166*$J$166</f>
        <v>-47</v>
      </c>
      <c r="BN166" s="59" t="n">
        <f aca="false">('Cash Flow'!BN29)*$H$166*$J$166</f>
        <v>-185</v>
      </c>
      <c r="BO166" s="59" t="n">
        <f aca="false">('Cash Flow'!BO29)*$H$166*$J$166</f>
        <v>-179</v>
      </c>
      <c r="BP166" s="59" t="n">
        <f aca="false">('Cash Flow'!BP29)*$H$166*$J$166</f>
        <v>-212</v>
      </c>
      <c r="BQ166" s="59" t="n">
        <f aca="false">('Cash Flow'!BQ29)*$H$166*$J$166</f>
        <v>18</v>
      </c>
      <c r="BR166" s="59" t="n">
        <f aca="false">('Cash Flow'!BR29)*$H$166*$J$166</f>
        <v>-90</v>
      </c>
      <c r="BS166" s="59" t="n">
        <f aca="false">('Cash Flow'!BS29)*$H$166*$J$166</f>
        <v>-86</v>
      </c>
      <c r="BT166" s="59" t="n">
        <f aca="false">('Cash Flow'!BT29)*$H$166*$J$166</f>
        <v>-4</v>
      </c>
      <c r="BU166" s="59" t="n">
        <f aca="false">('Cash Flow'!BU29)*$H$166*$J$166</f>
        <v>-58</v>
      </c>
      <c r="BV166" s="59" t="n">
        <f aca="false">('Cash Flow'!BV29)*$H$166*$J$166</f>
        <v>-97</v>
      </c>
      <c r="BW166" s="91" t="n">
        <f aca="false">('Cash Flow'!BW29)*$H$166*$J$166</f>
        <v>0</v>
      </c>
      <c r="BX166" s="91" t="n">
        <f aca="false">('Cash Flow'!BX29)*$H$166*$J$166</f>
        <v>0</v>
      </c>
      <c r="BY166" s="58"/>
      <c r="BZ166" s="58"/>
      <c r="CA166" s="58"/>
      <c r="CB166" s="92"/>
      <c r="CC166" s="92"/>
      <c r="CD166" s="92"/>
      <c r="CE166" s="92"/>
      <c r="CF166" s="92"/>
    </row>
    <row r="167" customFormat="false" ht="15" hidden="false" customHeight="true" outlineLevel="1" collapsed="false">
      <c r="B167" s="24"/>
      <c r="C167" s="24"/>
      <c r="D167" s="24" t="n">
        <v>95</v>
      </c>
      <c r="E167" s="24" t="n">
        <v>1</v>
      </c>
      <c r="F167" s="24"/>
      <c r="G167" s="24"/>
      <c r="H167" s="24"/>
      <c r="I167" s="24"/>
      <c r="J167" s="24" t="n">
        <v>1</v>
      </c>
      <c r="K167" s="24"/>
      <c r="L167" s="24" t="n">
        <v>115</v>
      </c>
      <c r="M167" s="24"/>
      <c r="N167" s="24" t="s">
        <v>2821</v>
      </c>
      <c r="O167" s="24" t="s">
        <v>2822</v>
      </c>
      <c r="P167" s="24"/>
      <c r="Q167" s="24"/>
      <c r="R167" s="24" t="n">
        <v>3</v>
      </c>
      <c r="S167" s="24"/>
      <c r="T167" s="24"/>
      <c r="U167" s="24"/>
      <c r="V167" s="24" t="s">
        <v>160</v>
      </c>
      <c r="W167" s="24" t="s">
        <v>781</v>
      </c>
      <c r="X167" s="24" t="s">
        <v>162</v>
      </c>
      <c r="Y167" s="24" t="s">
        <v>2370</v>
      </c>
      <c r="Z167" s="24" t="s">
        <v>163</v>
      </c>
      <c r="AA167" s="24" t="s">
        <v>2823</v>
      </c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  <c r="AL167" s="91"/>
      <c r="AM167" s="91"/>
      <c r="AN167" s="91"/>
      <c r="AO167" s="91"/>
      <c r="AP167" s="91"/>
      <c r="AQ167" s="91"/>
      <c r="AR167" s="91"/>
      <c r="AS167" s="91"/>
      <c r="AT167" s="91"/>
      <c r="AU167" s="91"/>
      <c r="AV167" s="91"/>
      <c r="AW167" s="91"/>
      <c r="AX167" s="91"/>
      <c r="AY167" s="91"/>
      <c r="AZ167" s="91"/>
      <c r="BA167" s="91"/>
      <c r="BB167" s="91"/>
      <c r="BC167" s="59"/>
      <c r="BD167" s="59"/>
      <c r="BE167" s="59"/>
      <c r="BF167" s="59"/>
      <c r="BG167" s="59"/>
      <c r="BH167" s="59"/>
      <c r="BI167" s="59"/>
      <c r="BJ167" s="59"/>
      <c r="BK167" s="59"/>
      <c r="BL167" s="59"/>
      <c r="BM167" s="59"/>
      <c r="BN167" s="59"/>
      <c r="BO167" s="59"/>
      <c r="BP167" s="59"/>
      <c r="BQ167" s="59"/>
      <c r="BR167" s="59"/>
      <c r="BS167" s="59"/>
      <c r="BT167" s="59"/>
      <c r="BU167" s="59"/>
      <c r="BV167" s="59"/>
      <c r="BW167" s="91"/>
      <c r="BX167" s="91"/>
      <c r="BY167" s="58"/>
      <c r="BZ167" s="58"/>
      <c r="CA167" s="58"/>
      <c r="CB167" s="92"/>
      <c r="CC167" s="92"/>
      <c r="CD167" s="92"/>
      <c r="CE167" s="92"/>
      <c r="CF167" s="92"/>
    </row>
    <row r="168" customFormat="false" ht="15" hidden="false" customHeight="true" outlineLevel="1" collapsed="false">
      <c r="B168" s="24"/>
      <c r="C168" s="24"/>
      <c r="D168" s="24" t="n">
        <v>95</v>
      </c>
      <c r="E168" s="24" t="n">
        <v>1</v>
      </c>
      <c r="F168" s="24"/>
      <c r="G168" s="24"/>
      <c r="H168" s="24"/>
      <c r="I168" s="24"/>
      <c r="J168" s="24" t="n">
        <v>1</v>
      </c>
      <c r="K168" s="24"/>
      <c r="L168" s="24" t="n">
        <v>116</v>
      </c>
      <c r="M168" s="24"/>
      <c r="N168" s="24" t="s">
        <v>2562</v>
      </c>
      <c r="O168" s="24" t="s">
        <v>2824</v>
      </c>
      <c r="P168" s="24"/>
      <c r="Q168" s="24"/>
      <c r="R168" s="24" t="n">
        <v>3</v>
      </c>
      <c r="S168" s="24"/>
      <c r="T168" s="24"/>
      <c r="U168" s="24"/>
      <c r="V168" s="24" t="s">
        <v>160</v>
      </c>
      <c r="W168" s="24" t="s">
        <v>781</v>
      </c>
      <c r="X168" s="24" t="s">
        <v>162</v>
      </c>
      <c r="Y168" s="24" t="s">
        <v>2370</v>
      </c>
      <c r="Z168" s="24" t="s">
        <v>163</v>
      </c>
      <c r="AA168" s="24" t="s">
        <v>2825</v>
      </c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  <c r="AM168" s="91"/>
      <c r="AN168" s="91"/>
      <c r="AO168" s="91"/>
      <c r="AP168" s="91"/>
      <c r="AQ168" s="91"/>
      <c r="AR168" s="91"/>
      <c r="AS168" s="91"/>
      <c r="AT168" s="91"/>
      <c r="AU168" s="91"/>
      <c r="AV168" s="91"/>
      <c r="AW168" s="91"/>
      <c r="AX168" s="91"/>
      <c r="AY168" s="91"/>
      <c r="AZ168" s="91"/>
      <c r="BA168" s="91"/>
      <c r="BB168" s="91"/>
      <c r="BC168" s="59"/>
      <c r="BD168" s="59"/>
      <c r="BE168" s="59"/>
      <c r="BF168" s="59"/>
      <c r="BG168" s="59"/>
      <c r="BH168" s="59"/>
      <c r="BI168" s="59"/>
      <c r="BJ168" s="59"/>
      <c r="BK168" s="59"/>
      <c r="BL168" s="59"/>
      <c r="BM168" s="59"/>
      <c r="BN168" s="59"/>
      <c r="BO168" s="59"/>
      <c r="BP168" s="59"/>
      <c r="BQ168" s="59"/>
      <c r="BR168" s="59"/>
      <c r="BS168" s="59"/>
      <c r="BT168" s="59"/>
      <c r="BU168" s="59"/>
      <c r="BV168" s="59"/>
      <c r="BW168" s="91"/>
      <c r="BX168" s="91"/>
      <c r="BY168" s="58"/>
      <c r="BZ168" s="58"/>
      <c r="CA168" s="58"/>
      <c r="CB168" s="92"/>
      <c r="CC168" s="92"/>
      <c r="CD168" s="92"/>
      <c r="CE168" s="92"/>
      <c r="CF168" s="92"/>
    </row>
    <row r="169" customFormat="false" ht="15" hidden="false" customHeight="true" outlineLevel="1" collapsed="false">
      <c r="B169" s="24"/>
      <c r="C169" s="24"/>
      <c r="D169" s="24" t="n">
        <v>95</v>
      </c>
      <c r="E169" s="24" t="n">
        <v>1</v>
      </c>
      <c r="F169" s="24"/>
      <c r="G169" s="24"/>
      <c r="H169" s="24"/>
      <c r="I169" s="24"/>
      <c r="J169" s="24" t="n">
        <v>1</v>
      </c>
      <c r="K169" s="24"/>
      <c r="L169" s="24" t="n">
        <v>117</v>
      </c>
      <c r="M169" s="24"/>
      <c r="N169" s="24" t="s">
        <v>2826</v>
      </c>
      <c r="O169" s="24" t="s">
        <v>2827</v>
      </c>
      <c r="P169" s="24"/>
      <c r="Q169" s="24"/>
      <c r="R169" s="24" t="n">
        <v>3</v>
      </c>
      <c r="S169" s="24"/>
      <c r="T169" s="24"/>
      <c r="U169" s="24"/>
      <c r="V169" s="24" t="s">
        <v>160</v>
      </c>
      <c r="W169" s="24" t="s">
        <v>781</v>
      </c>
      <c r="X169" s="24" t="s">
        <v>162</v>
      </c>
      <c r="Y169" s="24" t="s">
        <v>2370</v>
      </c>
      <c r="Z169" s="24" t="s">
        <v>163</v>
      </c>
      <c r="AA169" s="24" t="s">
        <v>2828</v>
      </c>
      <c r="AB169" s="91"/>
      <c r="AC169" s="91"/>
      <c r="AD169" s="91"/>
      <c r="AE169" s="91"/>
      <c r="AF169" s="91"/>
      <c r="AG169" s="91"/>
      <c r="AH169" s="91"/>
      <c r="AI169" s="91"/>
      <c r="AJ169" s="91"/>
      <c r="AK169" s="91"/>
      <c r="AL169" s="91"/>
      <c r="AM169" s="91"/>
      <c r="AN169" s="91"/>
      <c r="AO169" s="91"/>
      <c r="AP169" s="91"/>
      <c r="AQ169" s="91"/>
      <c r="AR169" s="91"/>
      <c r="AS169" s="91"/>
      <c r="AT169" s="91"/>
      <c r="AU169" s="91"/>
      <c r="AV169" s="91"/>
      <c r="AW169" s="91"/>
      <c r="AX169" s="91"/>
      <c r="AY169" s="91"/>
      <c r="AZ169" s="91"/>
      <c r="BA169" s="91"/>
      <c r="BB169" s="91"/>
      <c r="BC169" s="59"/>
      <c r="BD169" s="59"/>
      <c r="BE169" s="59"/>
      <c r="BF169" s="59"/>
      <c r="BG169" s="59"/>
      <c r="BH169" s="59"/>
      <c r="BI169" s="59"/>
      <c r="BJ169" s="59"/>
      <c r="BK169" s="59"/>
      <c r="BL169" s="59"/>
      <c r="BM169" s="59"/>
      <c r="BN169" s="59"/>
      <c r="BO169" s="59"/>
      <c r="BP169" s="59"/>
      <c r="BQ169" s="59"/>
      <c r="BR169" s="59"/>
      <c r="BS169" s="59"/>
      <c r="BT169" s="59"/>
      <c r="BU169" s="59"/>
      <c r="BV169" s="59"/>
      <c r="BW169" s="91"/>
      <c r="BX169" s="91"/>
      <c r="BY169" s="58"/>
      <c r="BZ169" s="58"/>
      <c r="CA169" s="58"/>
      <c r="CB169" s="92"/>
      <c r="CC169" s="92"/>
      <c r="CD169" s="92"/>
      <c r="CE169" s="92"/>
      <c r="CF169" s="92"/>
    </row>
    <row r="170" customFormat="false" ht="15" hidden="false" customHeight="true" outlineLevel="1" collapsed="false">
      <c r="B170" s="24"/>
      <c r="C170" s="24"/>
      <c r="D170" s="24" t="n">
        <v>95</v>
      </c>
      <c r="E170" s="24" t="n">
        <v>1</v>
      </c>
      <c r="F170" s="24"/>
      <c r="G170" s="24"/>
      <c r="H170" s="24" t="n">
        <v>1</v>
      </c>
      <c r="I170" s="24"/>
      <c r="J170" s="24" t="n">
        <v>1</v>
      </c>
      <c r="K170" s="24"/>
      <c r="L170" s="24" t="n">
        <v>118</v>
      </c>
      <c r="M170" s="24"/>
      <c r="N170" s="24" t="s">
        <v>2829</v>
      </c>
      <c r="O170" s="24" t="s">
        <v>2830</v>
      </c>
      <c r="P170" s="24"/>
      <c r="Q170" s="24"/>
      <c r="R170" s="24" t="n">
        <v>3</v>
      </c>
      <c r="S170" s="24"/>
      <c r="T170" s="24"/>
      <c r="U170" s="24"/>
      <c r="V170" s="24" t="s">
        <v>160</v>
      </c>
      <c r="W170" s="24" t="s">
        <v>781</v>
      </c>
      <c r="X170" s="24" t="s">
        <v>162</v>
      </c>
      <c r="Y170" s="24" t="s">
        <v>2370</v>
      </c>
      <c r="Z170" s="24" t="s">
        <v>163</v>
      </c>
      <c r="AA170" s="24" t="s">
        <v>2831</v>
      </c>
      <c r="AB170" s="91" t="n">
        <f aca="false">('Cash Flow'!AB35+'Cash Flow'!AB30+'Cash Flow'!AB31)*$H$170*$J$170</f>
        <v>-185.599</v>
      </c>
      <c r="AC170" s="91" t="n">
        <f aca="false">('Cash Flow'!AC35+'Cash Flow'!AC30+'Cash Flow'!AC31)*$H$170*$J$170</f>
        <v>142.638</v>
      </c>
      <c r="AD170" s="91" t="n">
        <f aca="false">('Cash Flow'!AD35+'Cash Flow'!AD30+'Cash Flow'!AD31)*$H$170*$J$170</f>
        <v>-1.933</v>
      </c>
      <c r="AE170" s="91" t="n">
        <f aca="false">('Cash Flow'!AE35+'Cash Flow'!AE30+'Cash Flow'!AE31)*$H$170*$J$170</f>
        <v>204.867</v>
      </c>
      <c r="AF170" s="91" t="n">
        <f aca="false">('Cash Flow'!AF35+'Cash Flow'!AF30+'Cash Flow'!AF31)*$H$170*$J$170</f>
        <v>159.973</v>
      </c>
      <c r="AG170" s="91" t="n">
        <f aca="false">('Cash Flow'!AG35+'Cash Flow'!AG30+'Cash Flow'!AG31)*$H$170*$J$170</f>
        <v>-239.072</v>
      </c>
      <c r="AH170" s="91" t="n">
        <f aca="false">('Cash Flow'!AH35+'Cash Flow'!AH30+'Cash Flow'!AH31)*$H$170*$J$170</f>
        <v>193.771</v>
      </c>
      <c r="AI170" s="91" t="n">
        <f aca="false">('Cash Flow'!AI35+'Cash Flow'!AI30+'Cash Flow'!AI31)*$H$170*$J$170</f>
        <v>57.577</v>
      </c>
      <c r="AJ170" s="91" t="n">
        <f aca="false">('Cash Flow'!AJ35+'Cash Flow'!AJ30+'Cash Flow'!AJ31)*$H$170*$J$170</f>
        <v>241.71</v>
      </c>
      <c r="AK170" s="91" t="n">
        <f aca="false">('Cash Flow'!AK35+'Cash Flow'!AK30+'Cash Flow'!AK31)*$H$170*$J$170</f>
        <v>253.986</v>
      </c>
      <c r="AL170" s="91" t="n">
        <f aca="false">('Cash Flow'!AL35+'Cash Flow'!AL30+'Cash Flow'!AL31)*$H$170*$J$170</f>
        <v>-286.228</v>
      </c>
      <c r="AM170" s="91" t="n">
        <f aca="false">('Cash Flow'!AM35+'Cash Flow'!AM30+'Cash Flow'!AM31)*$H$170*$J$170</f>
        <v>-46.666</v>
      </c>
      <c r="AN170" s="91" t="n">
        <f aca="false">('Cash Flow'!AN35+'Cash Flow'!AN30+'Cash Flow'!AN31)*$H$170*$J$170</f>
        <v>57.836</v>
      </c>
      <c r="AO170" s="91" t="n">
        <f aca="false">('Cash Flow'!AO35+'Cash Flow'!AO30+'Cash Flow'!AO31)*$H$170*$J$170</f>
        <v>379.058</v>
      </c>
      <c r="AP170" s="91" t="n">
        <f aca="false">('Cash Flow'!AP35+'Cash Flow'!AP30+'Cash Flow'!AP31)*$H$170*$J$170</f>
        <v>104</v>
      </c>
      <c r="AQ170" s="91" t="n">
        <f aca="false">('Cash Flow'!AQ35+'Cash Flow'!AQ30+'Cash Flow'!AQ31)*$H$170*$J$170</f>
        <v>-297</v>
      </c>
      <c r="AR170" s="91" t="n">
        <f aca="false">('Cash Flow'!AR35+'Cash Flow'!AR30+'Cash Flow'!AR31)*$H$170*$J$170</f>
        <v>203</v>
      </c>
      <c r="AS170" s="91" t="n">
        <f aca="false">('Cash Flow'!AS35+'Cash Flow'!AS30+'Cash Flow'!AS31)*$H$170*$J$170</f>
        <v>67</v>
      </c>
      <c r="AT170" s="91" t="n">
        <f aca="false">('Cash Flow'!AT35+'Cash Flow'!AT30+'Cash Flow'!AT31)*$H$170*$J$170</f>
        <v>380</v>
      </c>
      <c r="AU170" s="91" t="n">
        <f aca="false">('Cash Flow'!AU35+'Cash Flow'!AU30+'Cash Flow'!AU31)*$H$170*$J$170</f>
        <v>353</v>
      </c>
      <c r="AV170" s="91" t="n">
        <f aca="false">('Cash Flow'!AV35+'Cash Flow'!AV30+'Cash Flow'!AV31)*$H$170*$J$170</f>
        <v>-456</v>
      </c>
      <c r="AW170" s="91" t="n">
        <f aca="false">('Cash Flow'!AW35+'Cash Flow'!AW30+'Cash Flow'!AW31)*$H$170*$J$170</f>
        <v>179</v>
      </c>
      <c r="AX170" s="91" t="n">
        <f aca="false">('Cash Flow'!AX35+'Cash Flow'!AX30+'Cash Flow'!AX31)*$H$170*$J$170</f>
        <v>-34</v>
      </c>
      <c r="AY170" s="91" t="n">
        <f aca="false">('Cash Flow'!AY35+'Cash Flow'!AY30+'Cash Flow'!AY31)*$H$170*$J$170</f>
        <v>598</v>
      </c>
      <c r="AZ170" s="91" t="n">
        <f aca="false">('Cash Flow'!AZ35+'Cash Flow'!AZ30+'Cash Flow'!AZ31)*$H$170*$J$170</f>
        <v>287</v>
      </c>
      <c r="BA170" s="91" t="n">
        <f aca="false">('Cash Flow'!BA35+'Cash Flow'!BA30+'Cash Flow'!BA31)*$H$170*$J$170</f>
        <v>-545</v>
      </c>
      <c r="BB170" s="91" t="n">
        <f aca="false">('Cash Flow'!BB35+'Cash Flow'!BB30+'Cash Flow'!BB31)*$H$170*$J$170</f>
        <v>-185.599</v>
      </c>
      <c r="BC170" s="91" t="n">
        <f aca="false">('Cash Flow'!BC35+'Cash Flow'!BC30+'Cash Flow'!BC31)*$H$170*$J$170</f>
        <v>-42.961</v>
      </c>
      <c r="BD170" s="91" t="n">
        <f aca="false">('Cash Flow'!BD35+'Cash Flow'!BD30+'Cash Flow'!BD31)*$H$170*$J$170</f>
        <v>-44.894</v>
      </c>
      <c r="BE170" s="91" t="n">
        <f aca="false">('Cash Flow'!BE35+'Cash Flow'!BE30+'Cash Flow'!BE31)*$H$170*$J$170</f>
        <v>159.973</v>
      </c>
      <c r="BF170" s="91" t="n">
        <f aca="false">('Cash Flow'!BF35+'Cash Flow'!BF30+'Cash Flow'!BF31)*$H$170*$J$170</f>
        <v>-239.072</v>
      </c>
      <c r="BG170" s="91" t="n">
        <f aca="false">('Cash Flow'!BG35+'Cash Flow'!BG30+'Cash Flow'!BG31)*$H$170*$J$170</f>
        <v>-45.301</v>
      </c>
      <c r="BH170" s="91" t="n">
        <f aca="false">('Cash Flow'!BH35+'Cash Flow'!BH30+'Cash Flow'!BH31)*$H$170*$J$170</f>
        <v>12.276</v>
      </c>
      <c r="BI170" s="91" t="n">
        <f aca="false">('Cash Flow'!BI35+'Cash Flow'!BI30+'Cash Flow'!BI31)*$H$170*$J$170</f>
        <v>253.986</v>
      </c>
      <c r="BJ170" s="91" t="n">
        <f aca="false">('Cash Flow'!BJ35+'Cash Flow'!BJ30+'Cash Flow'!BJ31)*$H$170*$J$170</f>
        <v>-286.228</v>
      </c>
      <c r="BK170" s="91" t="n">
        <f aca="false">('Cash Flow'!BK35+'Cash Flow'!BK30+'Cash Flow'!BK31)*$H$170*$J$170</f>
        <v>-332.894</v>
      </c>
      <c r="BL170" s="91" t="n">
        <f aca="false">('Cash Flow'!BL35+'Cash Flow'!BL30+'Cash Flow'!BL31)*$H$170*$J$170</f>
        <v>-275.058</v>
      </c>
      <c r="BM170" s="91" t="n">
        <f aca="false">('Cash Flow'!BM35+'Cash Flow'!BM30+'Cash Flow'!BM31)*$H$170*$J$170</f>
        <v>104</v>
      </c>
      <c r="BN170" s="91" t="n">
        <f aca="false">('Cash Flow'!BN35+'Cash Flow'!BN30+'Cash Flow'!BN31)*$H$170*$J$170</f>
        <v>-297</v>
      </c>
      <c r="BO170" s="91" t="n">
        <f aca="false">('Cash Flow'!BO35+'Cash Flow'!BO30+'Cash Flow'!BO31)*$H$170*$J$170</f>
        <v>-94</v>
      </c>
      <c r="BP170" s="91" t="n">
        <f aca="false">('Cash Flow'!BP35+'Cash Flow'!BP30+'Cash Flow'!BP31)*$H$170*$J$170</f>
        <v>-27</v>
      </c>
      <c r="BQ170" s="91" t="n">
        <f aca="false">('Cash Flow'!BQ35+'Cash Flow'!BQ30+'Cash Flow'!BQ31)*$H$170*$J$170</f>
        <v>353</v>
      </c>
      <c r="BR170" s="91" t="n">
        <f aca="false">('Cash Flow'!BR35+'Cash Flow'!BR30+'Cash Flow'!BR31)*$H$170*$J$170</f>
        <v>-456</v>
      </c>
      <c r="BS170" s="91" t="n">
        <f aca="false">('Cash Flow'!BS35+'Cash Flow'!BS30+'Cash Flow'!BS31)*$H$170*$J$170</f>
        <v>-277</v>
      </c>
      <c r="BT170" s="91" t="n">
        <f aca="false">('Cash Flow'!BT35+'Cash Flow'!BT30+'Cash Flow'!BT31)*$H$170*$J$170</f>
        <v>-311</v>
      </c>
      <c r="BU170" s="91" t="n">
        <f aca="false">('Cash Flow'!BU35+'Cash Flow'!BU30+'Cash Flow'!BU31)*$H$170*$J$170</f>
        <v>287</v>
      </c>
      <c r="BV170" s="59" t="n">
        <f aca="false">('Cash Flow'!BV35+'Cash Flow'!BV30+'Cash Flow'!BV31)*$H$170*$J$170</f>
        <v>-545</v>
      </c>
      <c r="BW170" s="91" t="n">
        <f aca="false">('Cash Flow'!BW35+'Cash Flow'!BW30+'Cash Flow'!BW31)*$H$170*$J$170</f>
        <v>0</v>
      </c>
      <c r="BX170" s="91" t="n">
        <f aca="false">('Cash Flow'!BX35+'Cash Flow'!BX30+'Cash Flow'!BX31)*$H$170*$J$170</f>
        <v>0</v>
      </c>
      <c r="BY170" s="91" t="n">
        <f aca="false">('Cash Flow'!BY35+'Cash Flow'!BY30+'Cash Flow'!BY31)*$H$170*$J$170</f>
        <v>0</v>
      </c>
      <c r="BZ170" s="91" t="n">
        <f aca="false">('Cash Flow'!BZ35+'Cash Flow'!BZ30+'Cash Flow'!BZ31)*$H$170*$J$170</f>
        <v>0</v>
      </c>
      <c r="CA170" s="91" t="n">
        <f aca="false">('Cash Flow'!CA35+'Cash Flow'!CA30+'Cash Flow'!CA31)*$H$170*$J$170</f>
        <v>0</v>
      </c>
      <c r="CB170" s="91" t="n">
        <f aca="false">('Cash Flow'!CB35+'Cash Flow'!CB30+'Cash Flow'!CB31)*$H$170*$J$170</f>
        <v>0</v>
      </c>
      <c r="CC170" s="91" t="n">
        <f aca="false">('Cash Flow'!CC35+'Cash Flow'!CC30+'Cash Flow'!CC31)*$H$170*$J$170</f>
        <v>0</v>
      </c>
      <c r="CD170" s="91" t="n">
        <f aca="false">('Cash Flow'!CD35+'Cash Flow'!CD30+'Cash Flow'!CD31)*$H$170*$J$170</f>
        <v>0</v>
      </c>
      <c r="CE170" s="91" t="n">
        <f aca="false">('Cash Flow'!CE35+'Cash Flow'!CE30+'Cash Flow'!CE31)*$H$170*$J$170</f>
        <v>0</v>
      </c>
      <c r="CF170" s="91" t="n">
        <f aca="false">('Cash Flow'!CF35+'Cash Flow'!CF30+'Cash Flow'!CF31)*$H$170*$J$170</f>
        <v>0</v>
      </c>
    </row>
    <row r="171" customFormat="false" ht="15" hidden="false" customHeight="true" outlineLevel="1" collapsed="false">
      <c r="B171" s="24"/>
      <c r="C171" s="24"/>
      <c r="D171" s="24" t="n">
        <v>95</v>
      </c>
      <c r="E171" s="24" t="n">
        <v>1</v>
      </c>
      <c r="F171" s="24"/>
      <c r="G171" s="24"/>
      <c r="H171" s="24" t="n">
        <v>1</v>
      </c>
      <c r="I171" s="24"/>
      <c r="J171" s="24" t="n">
        <v>1</v>
      </c>
      <c r="K171" s="24"/>
      <c r="L171" s="24" t="n">
        <v>119</v>
      </c>
      <c r="M171" s="24"/>
      <c r="N171" s="24" t="s">
        <v>2651</v>
      </c>
      <c r="O171" s="24" t="s">
        <v>2832</v>
      </c>
      <c r="P171" s="24"/>
      <c r="Q171" s="24"/>
      <c r="R171" s="24" t="n">
        <v>3</v>
      </c>
      <c r="S171" s="24"/>
      <c r="T171" s="24"/>
      <c r="U171" s="24"/>
      <c r="V171" s="24" t="s">
        <v>160</v>
      </c>
      <c r="W171" s="24" t="s">
        <v>781</v>
      </c>
      <c r="X171" s="24" t="s">
        <v>162</v>
      </c>
      <c r="Y171" s="24" t="s">
        <v>2370</v>
      </c>
      <c r="Z171" s="24" t="s">
        <v>163</v>
      </c>
      <c r="AA171" s="24" t="s">
        <v>2833</v>
      </c>
      <c r="AB171" s="91" t="n">
        <f aca="false">('Cash Flow'!AB28)*$H$171*$J$171</f>
        <v>0</v>
      </c>
      <c r="AC171" s="91" t="n">
        <f aca="false">('Cash Flow'!AC28)*$H$171*$J$171</f>
        <v>0</v>
      </c>
      <c r="AD171" s="91" t="n">
        <f aca="false">('Cash Flow'!AD28)*$H$171*$J$171</f>
        <v>0</v>
      </c>
      <c r="AE171" s="91" t="n">
        <f aca="false">('Cash Flow'!AE28)*$H$171*$J$171</f>
        <v>0</v>
      </c>
      <c r="AF171" s="91" t="n">
        <f aca="false">('Cash Flow'!AF28)*$H$171*$J$171</f>
        <v>0</v>
      </c>
      <c r="AG171" s="91" t="n">
        <f aca="false">('Cash Flow'!AG28)*$H$171*$J$171</f>
        <v>0</v>
      </c>
      <c r="AH171" s="91" t="n">
        <f aca="false">('Cash Flow'!AH28)*$H$171*$J$171</f>
        <v>0</v>
      </c>
      <c r="AI171" s="91" t="n">
        <f aca="false">('Cash Flow'!AI28)*$H$171*$J$171</f>
        <v>0</v>
      </c>
      <c r="AJ171" s="91" t="n">
        <f aca="false">('Cash Flow'!AJ28)*$H$171*$J$171</f>
        <v>0</v>
      </c>
      <c r="AK171" s="91" t="n">
        <f aca="false">('Cash Flow'!AK28)*$H$171*$J$171</f>
        <v>0</v>
      </c>
      <c r="AL171" s="91" t="n">
        <f aca="false">('Cash Flow'!AL28)*$H$171*$J$171</f>
        <v>0</v>
      </c>
      <c r="AM171" s="91" t="n">
        <f aca="false">('Cash Flow'!AM28)*$H$171*$J$171</f>
        <v>0</v>
      </c>
      <c r="AN171" s="91" t="n">
        <f aca="false">('Cash Flow'!AN28)*$H$171*$J$171</f>
        <v>0</v>
      </c>
      <c r="AO171" s="91" t="n">
        <f aca="false">('Cash Flow'!AO28)*$H$171*$J$171</f>
        <v>-693</v>
      </c>
      <c r="AP171" s="91" t="n">
        <f aca="false">('Cash Flow'!AP28)*$H$171*$J$171</f>
        <v>-693</v>
      </c>
      <c r="AQ171" s="91" t="n">
        <f aca="false">('Cash Flow'!AQ28)*$H$171*$J$171</f>
        <v>-133</v>
      </c>
      <c r="AR171" s="91" t="n">
        <f aca="false">('Cash Flow'!AR28)*$H$171*$J$171</f>
        <v>-185</v>
      </c>
      <c r="AS171" s="91" t="n">
        <f aca="false">('Cash Flow'!AS28)*$H$171*$J$171</f>
        <v>-238</v>
      </c>
      <c r="AT171" s="91" t="n">
        <f aca="false">('Cash Flow'!AT28)*$H$171*$J$171</f>
        <v>-600</v>
      </c>
      <c r="AU171" s="91" t="n">
        <f aca="false">('Cash Flow'!AU28)*$H$171*$J$171</f>
        <v>-1156</v>
      </c>
      <c r="AV171" s="91" t="n">
        <f aca="false">('Cash Flow'!AV28)*$H$171*$J$171</f>
        <v>-118</v>
      </c>
      <c r="AW171" s="91" t="n">
        <f aca="false">('Cash Flow'!AW28)*$H$171*$J$171</f>
        <v>-146</v>
      </c>
      <c r="AX171" s="91" t="n">
        <f aca="false">('Cash Flow'!AX28)*$H$171*$J$171</f>
        <v>-186</v>
      </c>
      <c r="AY171" s="91" t="n">
        <f aca="false">('Cash Flow'!AY28)*$H$171*$J$171</f>
        <v>-531</v>
      </c>
      <c r="AZ171" s="91" t="n">
        <f aca="false">('Cash Flow'!AZ28)*$H$171*$J$171</f>
        <v>-981</v>
      </c>
      <c r="BA171" s="91" t="n">
        <f aca="false">('Cash Flow'!BA28)*$H$171*$J$171</f>
        <v>-124</v>
      </c>
      <c r="BB171" s="91" t="n">
        <f aca="false">('Cash Flow'!BB28)*$H$171*$J$171</f>
        <v>0</v>
      </c>
      <c r="BC171" s="91" t="n">
        <f aca="false">('Cash Flow'!BC28)*$H$171*$J$171</f>
        <v>0</v>
      </c>
      <c r="BD171" s="91" t="n">
        <f aca="false">('Cash Flow'!BD28)*$H$171*$J$171</f>
        <v>0</v>
      </c>
      <c r="BE171" s="91" t="n">
        <f aca="false">('Cash Flow'!BE28)*$H$171*$J$171</f>
        <v>0</v>
      </c>
      <c r="BF171" s="91" t="n">
        <f aca="false">('Cash Flow'!BF28)*$H$171*$J$171</f>
        <v>0</v>
      </c>
      <c r="BG171" s="91" t="n">
        <f aca="false">('Cash Flow'!BG28)*$H$171*$J$171</f>
        <v>0</v>
      </c>
      <c r="BH171" s="91" t="n">
        <f aca="false">('Cash Flow'!BH28)*$H$171*$J$171</f>
        <v>0</v>
      </c>
      <c r="BI171" s="91" t="n">
        <f aca="false">('Cash Flow'!BI28)*$H$171*$J$171</f>
        <v>0</v>
      </c>
      <c r="BJ171" s="91" t="n">
        <f aca="false">('Cash Flow'!BJ28)*$H$171*$J$171</f>
        <v>0</v>
      </c>
      <c r="BK171" s="91" t="n">
        <f aca="false">('Cash Flow'!BK28)*$H$171*$J$171</f>
        <v>0</v>
      </c>
      <c r="BL171" s="91" t="n">
        <f aca="false">('Cash Flow'!BL28)*$H$171*$J$171</f>
        <v>0</v>
      </c>
      <c r="BM171" s="91" t="n">
        <f aca="false">('Cash Flow'!BM28)*$H$171*$J$171</f>
        <v>-693</v>
      </c>
      <c r="BN171" s="91" t="n">
        <f aca="false">('Cash Flow'!BN28)*$H$171*$J$171</f>
        <v>-133</v>
      </c>
      <c r="BO171" s="91" t="n">
        <f aca="false">('Cash Flow'!BO28)*$H$171*$J$171</f>
        <v>-318</v>
      </c>
      <c r="BP171" s="91" t="n">
        <f aca="false">('Cash Flow'!BP28)*$H$171*$J$171</f>
        <v>-556</v>
      </c>
      <c r="BQ171" s="91" t="n">
        <f aca="false">('Cash Flow'!BQ28)*$H$171*$J$171</f>
        <v>-1156</v>
      </c>
      <c r="BR171" s="91" t="n">
        <f aca="false">('Cash Flow'!BR28)*$H$171*$J$171</f>
        <v>-118</v>
      </c>
      <c r="BS171" s="59" t="n">
        <f aca="false">('Cash Flow'!BS28)*$H$171*$J$171</f>
        <v>-264</v>
      </c>
      <c r="BT171" s="59" t="n">
        <f aca="false">('Cash Flow'!BT28)*$H$171*$J$171</f>
        <v>-450</v>
      </c>
      <c r="BU171" s="59" t="n">
        <f aca="false">('Cash Flow'!BU28)*$H$171*$J$171</f>
        <v>-981</v>
      </c>
      <c r="BV171" s="59" t="n">
        <f aca="false">('Cash Flow'!BV28)*$H$171*$J$171</f>
        <v>-124</v>
      </c>
      <c r="BW171" s="91" t="n">
        <f aca="false">('Cash Flow'!BW28)*$H$171*$J$171</f>
        <v>0</v>
      </c>
      <c r="BX171" s="91" t="n">
        <f aca="false">('Cash Flow'!BX28)*$H$171*$J$171</f>
        <v>0</v>
      </c>
      <c r="BY171" s="91" t="n">
        <f aca="false">('Cash Flow'!BY28)*$H$171*$J$171</f>
        <v>0</v>
      </c>
      <c r="BZ171" s="91" t="n">
        <f aca="false">('Cash Flow'!BZ28)*$H$171*$J$171</f>
        <v>0</v>
      </c>
      <c r="CA171" s="91" t="n">
        <f aca="false">('Cash Flow'!CA28)*$H$171*$J$171</f>
        <v>0</v>
      </c>
      <c r="CB171" s="91" t="n">
        <f aca="false">('Cash Flow'!CB28)*$H$171*$J$171</f>
        <v>0</v>
      </c>
      <c r="CC171" s="91" t="n">
        <f aca="false">('Cash Flow'!CC28)*$H$171*$J$171</f>
        <v>0</v>
      </c>
      <c r="CD171" s="91" t="n">
        <f aca="false">('Cash Flow'!CD28)*$H$171*$J$171</f>
        <v>0</v>
      </c>
      <c r="CE171" s="92"/>
      <c r="CF171" s="92"/>
    </row>
    <row r="172" customFormat="false" ht="15" hidden="false" customHeight="true" outlineLevel="1" collapsed="false">
      <c r="B172" s="24"/>
      <c r="C172" s="24"/>
      <c r="D172" s="24" t="n">
        <v>95</v>
      </c>
      <c r="E172" s="24" t="n">
        <v>1</v>
      </c>
      <c r="F172" s="24"/>
      <c r="G172" s="24"/>
      <c r="H172" s="24"/>
      <c r="I172" s="24"/>
      <c r="J172" s="24" t="n">
        <v>1</v>
      </c>
      <c r="K172" s="24"/>
      <c r="L172" s="24" t="n">
        <v>120</v>
      </c>
      <c r="M172" s="24"/>
      <c r="N172" s="24" t="s">
        <v>2834</v>
      </c>
      <c r="O172" s="24" t="s">
        <v>2835</v>
      </c>
      <c r="P172" s="24"/>
      <c r="Q172" s="24"/>
      <c r="R172" s="24" t="n">
        <v>3</v>
      </c>
      <c r="S172" s="24"/>
      <c r="T172" s="24"/>
      <c r="U172" s="24"/>
      <c r="V172" s="24" t="s">
        <v>160</v>
      </c>
      <c r="W172" s="24" t="s">
        <v>781</v>
      </c>
      <c r="X172" s="24" t="s">
        <v>162</v>
      </c>
      <c r="Y172" s="24" t="s">
        <v>2370</v>
      </c>
      <c r="Z172" s="24" t="s">
        <v>163</v>
      </c>
      <c r="AA172" s="24" t="s">
        <v>2836</v>
      </c>
      <c r="AB172" s="91"/>
      <c r="AC172" s="91"/>
      <c r="AD172" s="91"/>
      <c r="AE172" s="91"/>
      <c r="AF172" s="91"/>
      <c r="AG172" s="91"/>
      <c r="AH172" s="91"/>
      <c r="AI172" s="91"/>
      <c r="AJ172" s="91"/>
      <c r="AK172" s="91"/>
      <c r="AL172" s="91"/>
      <c r="AM172" s="91"/>
      <c r="AN172" s="91"/>
      <c r="AO172" s="91"/>
      <c r="AP172" s="91"/>
      <c r="AQ172" s="91"/>
      <c r="AR172" s="91"/>
      <c r="AS172" s="91"/>
      <c r="AT172" s="91"/>
      <c r="AU172" s="91"/>
      <c r="AV172" s="91"/>
      <c r="AW172" s="91"/>
      <c r="AX172" s="91"/>
      <c r="AY172" s="91"/>
      <c r="AZ172" s="91"/>
      <c r="BA172" s="91"/>
      <c r="BB172" s="91"/>
      <c r="BC172" s="59"/>
      <c r="BD172" s="59"/>
      <c r="BE172" s="59"/>
      <c r="BF172" s="59"/>
      <c r="BG172" s="59"/>
      <c r="BH172" s="59"/>
      <c r="BI172" s="59"/>
      <c r="BJ172" s="59"/>
      <c r="BK172" s="59"/>
      <c r="BL172" s="59"/>
      <c r="BM172" s="59"/>
      <c r="BN172" s="59"/>
      <c r="BO172" s="59"/>
      <c r="BP172" s="59"/>
      <c r="BQ172" s="59"/>
      <c r="BR172" s="59"/>
      <c r="BS172" s="59"/>
      <c r="BT172" s="59"/>
      <c r="BU172" s="59"/>
      <c r="BV172" s="59"/>
      <c r="BW172" s="91"/>
      <c r="BX172" s="91"/>
      <c r="BY172" s="58"/>
      <c r="BZ172" s="58"/>
      <c r="CA172" s="58"/>
      <c r="CB172" s="92"/>
      <c r="CC172" s="92"/>
      <c r="CD172" s="92"/>
      <c r="CE172" s="92"/>
      <c r="CF172" s="92"/>
    </row>
    <row r="173" customFormat="false" ht="15" hidden="false" customHeight="true" outlineLevel="1" collapsed="false">
      <c r="B173" s="24"/>
      <c r="C173" s="24"/>
      <c r="D173" s="24" t="n">
        <v>95</v>
      </c>
      <c r="E173" s="24" t="n">
        <v>1</v>
      </c>
      <c r="F173" s="24"/>
      <c r="G173" s="24"/>
      <c r="H173" s="24" t="n">
        <v>1</v>
      </c>
      <c r="I173" s="24"/>
      <c r="J173" s="24" t="n">
        <v>1</v>
      </c>
      <c r="K173" s="24"/>
      <c r="L173" s="24" t="n">
        <v>121</v>
      </c>
      <c r="M173" s="24"/>
      <c r="N173" s="24" t="s">
        <v>2837</v>
      </c>
      <c r="O173" s="24" t="s">
        <v>2838</v>
      </c>
      <c r="P173" s="24"/>
      <c r="Q173" s="24"/>
      <c r="R173" s="24" t="n">
        <v>3</v>
      </c>
      <c r="S173" s="24"/>
      <c r="T173" s="24"/>
      <c r="U173" s="24"/>
      <c r="V173" s="24" t="s">
        <v>160</v>
      </c>
      <c r="W173" s="24" t="s">
        <v>781</v>
      </c>
      <c r="X173" s="24" t="s">
        <v>162</v>
      </c>
      <c r="Y173" s="24" t="s">
        <v>2370</v>
      </c>
      <c r="Z173" s="24" t="s">
        <v>163</v>
      </c>
      <c r="AA173" s="24" t="s">
        <v>2839</v>
      </c>
      <c r="AB173" s="91" t="n">
        <f aca="false">('Cash Flow'!AB34+'Cash Flow'!AB33)*$H$173*$J$173</f>
        <v>-238.396</v>
      </c>
      <c r="AC173" s="91" t="n">
        <f aca="false">('Cash Flow'!AC34+'Cash Flow'!AC33)*$H$173*$J$173</f>
        <v>-37.557</v>
      </c>
      <c r="AD173" s="91" t="n">
        <f aca="false">('Cash Flow'!AD34+'Cash Flow'!AD33)*$H$173*$J$173</f>
        <v>-193.711</v>
      </c>
      <c r="AE173" s="91" t="n">
        <f aca="false">('Cash Flow'!AE34+'Cash Flow'!AE33)*$H$173*$J$173</f>
        <v>947.59</v>
      </c>
      <c r="AF173" s="91" t="n">
        <f aca="false">('Cash Flow'!AF34+'Cash Flow'!AF33)*$H$173*$J$173</f>
        <v>477.926</v>
      </c>
      <c r="AG173" s="91" t="n">
        <f aca="false">('Cash Flow'!AG34+'Cash Flow'!AG33)*$H$173*$J$173</f>
        <v>-314.721</v>
      </c>
      <c r="AH173" s="91" t="n">
        <f aca="false">('Cash Flow'!AH34+'Cash Flow'!AH33)*$H$173*$J$173</f>
        <v>-92.575</v>
      </c>
      <c r="AI173" s="91" t="n">
        <f aca="false">('Cash Flow'!AI34+'Cash Flow'!AI33)*$H$173*$J$173</f>
        <v>-268.928</v>
      </c>
      <c r="AJ173" s="91" t="n">
        <f aca="false">('Cash Flow'!AJ34+'Cash Flow'!AJ33)*$H$173*$J$173</f>
        <v>1265.888</v>
      </c>
      <c r="AK173" s="91" t="n">
        <f aca="false">('Cash Flow'!AK34+'Cash Flow'!AK33)*$H$173*$J$173</f>
        <v>589.664</v>
      </c>
      <c r="AL173" s="91" t="n">
        <f aca="false">('Cash Flow'!AL34+'Cash Flow'!AL33)*$H$173*$J$173</f>
        <v>-356.636</v>
      </c>
      <c r="AM173" s="91" t="n">
        <f aca="false">('Cash Flow'!AM34+'Cash Flow'!AM33)*$H$173*$J$173</f>
        <v>-276.705</v>
      </c>
      <c r="AN173" s="91" t="n">
        <f aca="false">('Cash Flow'!AN34+'Cash Flow'!AN33)*$H$173*$J$173</f>
        <v>-423.319</v>
      </c>
      <c r="AO173" s="91" t="n">
        <f aca="false">('Cash Flow'!AO34+'Cash Flow'!AO33)*$H$173*$J$173</f>
        <v>2242.66</v>
      </c>
      <c r="AP173" s="91" t="n">
        <f aca="false">('Cash Flow'!AP34+'Cash Flow'!AP33)*$H$173*$J$173</f>
        <v>1186</v>
      </c>
      <c r="AQ173" s="91" t="n">
        <f aca="false">('Cash Flow'!AQ34+'Cash Flow'!AQ33)*$H$173*$J$173</f>
        <v>-498</v>
      </c>
      <c r="AR173" s="91" t="n">
        <f aca="false">('Cash Flow'!AR34+'Cash Flow'!AR33)*$H$173*$J$173</f>
        <v>-220</v>
      </c>
      <c r="AS173" s="91" t="n">
        <f aca="false">('Cash Flow'!AS34+'Cash Flow'!AS33)*$H$173*$J$173</f>
        <v>-437</v>
      </c>
      <c r="AT173" s="91" t="n">
        <f aca="false">('Cash Flow'!AT34+'Cash Flow'!AT33)*$H$173*$J$173</f>
        <v>2683</v>
      </c>
      <c r="AU173" s="91" t="n">
        <f aca="false">('Cash Flow'!AU34+'Cash Flow'!AU33)*$H$173*$J$173</f>
        <v>1528</v>
      </c>
      <c r="AV173" s="91" t="n">
        <f aca="false">('Cash Flow'!AV34+'Cash Flow'!AV33)*$H$173*$J$173</f>
        <v>-802</v>
      </c>
      <c r="AW173" s="91" t="n">
        <f aca="false">('Cash Flow'!AW34+'Cash Flow'!AW33)*$H$173*$J$173</f>
        <v>-373</v>
      </c>
      <c r="AX173" s="91" t="n">
        <f aca="false">('Cash Flow'!AX34+'Cash Flow'!AX33)*$H$173*$J$173</f>
        <v>-511</v>
      </c>
      <c r="AY173" s="91" t="n">
        <f aca="false">('Cash Flow'!AY34+'Cash Flow'!AY33)*$H$173*$J$173</f>
        <v>3189</v>
      </c>
      <c r="AZ173" s="91" t="n">
        <f aca="false">('Cash Flow'!AZ34+'Cash Flow'!AZ33)*$H$173*$J$173</f>
        <v>1503</v>
      </c>
      <c r="BA173" s="91" t="n">
        <f aca="false">('Cash Flow'!BA34+'Cash Flow'!BA33)*$H$173*$J$173</f>
        <v>-979</v>
      </c>
      <c r="BB173" s="91" t="n">
        <f aca="false">('Cash Flow'!BB34+'Cash Flow'!BB33)*$H$173*$J$173</f>
        <v>-238.396</v>
      </c>
      <c r="BC173" s="91" t="n">
        <f aca="false">('Cash Flow'!BC34+'Cash Flow'!BC33)*$H$173*$J$173</f>
        <v>-275.953</v>
      </c>
      <c r="BD173" s="91" t="n">
        <f aca="false">('Cash Flow'!BD34+'Cash Flow'!BD33)*$H$173*$J$173</f>
        <v>-469.664</v>
      </c>
      <c r="BE173" s="91" t="n">
        <f aca="false">('Cash Flow'!BE34+'Cash Flow'!BE33)*$H$173*$J$173</f>
        <v>477.926</v>
      </c>
      <c r="BF173" s="91" t="n">
        <f aca="false">('Cash Flow'!BF34+'Cash Flow'!BF33)*$H$173*$J$173</f>
        <v>-314.721</v>
      </c>
      <c r="BG173" s="91" t="n">
        <f aca="false">('Cash Flow'!BG34+'Cash Flow'!BG33)*$H$173*$J$173</f>
        <v>-407.296</v>
      </c>
      <c r="BH173" s="91" t="n">
        <f aca="false">('Cash Flow'!BH34+'Cash Flow'!BH33)*$H$173*$J$173</f>
        <v>-676.224</v>
      </c>
      <c r="BI173" s="91" t="n">
        <f aca="false">('Cash Flow'!BI34+'Cash Flow'!BI33)*$H$173*$J$173</f>
        <v>589.664</v>
      </c>
      <c r="BJ173" s="91" t="n">
        <f aca="false">('Cash Flow'!BJ34+'Cash Flow'!BJ33)*$H$173*$J$173</f>
        <v>-356.636</v>
      </c>
      <c r="BK173" s="91" t="n">
        <f aca="false">('Cash Flow'!BK34+'Cash Flow'!BK33)*$H$173*$J$173</f>
        <v>-633.341</v>
      </c>
      <c r="BL173" s="91" t="n">
        <f aca="false">('Cash Flow'!BL34+'Cash Flow'!BL33)*$H$173*$J$173</f>
        <v>-1056.66</v>
      </c>
      <c r="BM173" s="91" t="n">
        <f aca="false">('Cash Flow'!BM34+'Cash Flow'!BM33)*$H$173*$J$173</f>
        <v>1186</v>
      </c>
      <c r="BN173" s="91" t="n">
        <f aca="false">('Cash Flow'!BN34+'Cash Flow'!BN33)*$H$173*$J$173</f>
        <v>-498</v>
      </c>
      <c r="BO173" s="91" t="n">
        <f aca="false">('Cash Flow'!BO34+'Cash Flow'!BO33)*$H$173*$J$173</f>
        <v>-718</v>
      </c>
      <c r="BP173" s="91" t="n">
        <f aca="false">('Cash Flow'!BP34+'Cash Flow'!BP33)*$H$173*$J$173</f>
        <v>-1155</v>
      </c>
      <c r="BQ173" s="91" t="n">
        <f aca="false">('Cash Flow'!BQ34+'Cash Flow'!BQ33)*$H$173*$J$173</f>
        <v>1528</v>
      </c>
      <c r="BR173" s="91" t="n">
        <f aca="false">('Cash Flow'!BR34+'Cash Flow'!BR33)*$H$173*$J$173</f>
        <v>-802</v>
      </c>
      <c r="BS173" s="91" t="n">
        <f aca="false">('Cash Flow'!BS34+'Cash Flow'!BS33)*$H$173*$J$173</f>
        <v>-1175</v>
      </c>
      <c r="BT173" s="91" t="n">
        <f aca="false">('Cash Flow'!BT34+'Cash Flow'!BT33)*$H$173*$J$173</f>
        <v>-1686</v>
      </c>
      <c r="BU173" s="59" t="n">
        <f aca="false">('Cash Flow'!BU34+'Cash Flow'!BU33)*$H$173*$J$173</f>
        <v>1503</v>
      </c>
      <c r="BV173" s="59" t="n">
        <f aca="false">('Cash Flow'!BV34+'Cash Flow'!BV33)*$H$173*$J$173</f>
        <v>-979</v>
      </c>
      <c r="BW173" s="91" t="n">
        <f aca="false">('Cash Flow'!BW34+'Cash Flow'!BW33)*$H$173*$J$173</f>
        <v>0</v>
      </c>
      <c r="BX173" s="91" t="n">
        <f aca="false">('Cash Flow'!BX34+'Cash Flow'!BX33)*$H$173*$J$173</f>
        <v>0</v>
      </c>
      <c r="BY173" s="91" t="n">
        <f aca="false">('Cash Flow'!BY34+'Cash Flow'!BY33)*$H$173*$J$173</f>
        <v>0</v>
      </c>
      <c r="BZ173" s="91" t="n">
        <f aca="false">('Cash Flow'!BZ34+'Cash Flow'!BZ33)*$H$173*$J$173</f>
        <v>0</v>
      </c>
      <c r="CA173" s="91" t="n">
        <f aca="false">('Cash Flow'!CA34+'Cash Flow'!CA33)*$H$173*$J$173</f>
        <v>0</v>
      </c>
      <c r="CB173" s="91" t="n">
        <f aca="false">('Cash Flow'!CB34+'Cash Flow'!CB33)*$H$173*$J$173</f>
        <v>0</v>
      </c>
      <c r="CC173" s="91" t="n">
        <f aca="false">('Cash Flow'!CC34+'Cash Flow'!CC33)*$H$173*$J$173</f>
        <v>0</v>
      </c>
      <c r="CD173" s="91" t="n">
        <f aca="false">('Cash Flow'!CD34+'Cash Flow'!CD33)*$H$173*$J$173</f>
        <v>0</v>
      </c>
      <c r="CE173" s="91" t="n">
        <f aca="false">('Cash Flow'!CE34+'Cash Flow'!CE33)*$H$173*$J$173</f>
        <v>0</v>
      </c>
      <c r="CF173" s="92"/>
    </row>
    <row r="174" customFormat="false" ht="15" hidden="false" customHeight="true" outlineLevel="1" collapsed="false">
      <c r="B174" s="24"/>
      <c r="C174" s="24"/>
      <c r="D174" s="24" t="n">
        <v>95</v>
      </c>
      <c r="E174" s="24" t="n">
        <v>1</v>
      </c>
      <c r="F174" s="24"/>
      <c r="G174" s="24"/>
      <c r="H174" s="24"/>
      <c r="I174" s="24"/>
      <c r="J174" s="24" t="n">
        <v>1</v>
      </c>
      <c r="K174" s="24"/>
      <c r="L174" s="24" t="n">
        <v>122</v>
      </c>
      <c r="M174" s="24"/>
      <c r="N174" s="24" t="s">
        <v>2840</v>
      </c>
      <c r="O174" s="24" t="s">
        <v>2841</v>
      </c>
      <c r="P174" s="24"/>
      <c r="Q174" s="24"/>
      <c r="R174" s="24" t="n">
        <v>3</v>
      </c>
      <c r="S174" s="24"/>
      <c r="T174" s="24"/>
      <c r="U174" s="24"/>
      <c r="V174" s="24" t="s">
        <v>160</v>
      </c>
      <c r="W174" s="24" t="s">
        <v>781</v>
      </c>
      <c r="X174" s="24" t="s">
        <v>162</v>
      </c>
      <c r="Y174" s="24" t="s">
        <v>2370</v>
      </c>
      <c r="Z174" s="24" t="s">
        <v>163</v>
      </c>
      <c r="AA174" s="24" t="s">
        <v>2842</v>
      </c>
      <c r="AB174" s="91"/>
      <c r="AC174" s="91"/>
      <c r="AD174" s="91"/>
      <c r="AE174" s="91"/>
      <c r="AF174" s="91"/>
      <c r="AG174" s="91"/>
      <c r="AH174" s="91"/>
      <c r="AI174" s="91"/>
      <c r="AJ174" s="91"/>
      <c r="AK174" s="91"/>
      <c r="AL174" s="91"/>
      <c r="AM174" s="91"/>
      <c r="AN174" s="91"/>
      <c r="AO174" s="91"/>
      <c r="AP174" s="91"/>
      <c r="AQ174" s="91"/>
      <c r="AR174" s="91"/>
      <c r="AS174" s="91"/>
      <c r="AT174" s="91"/>
      <c r="AU174" s="91"/>
      <c r="AV174" s="91"/>
      <c r="AW174" s="91"/>
      <c r="AX174" s="91"/>
      <c r="AY174" s="91"/>
      <c r="AZ174" s="91"/>
      <c r="BA174" s="91"/>
      <c r="BB174" s="91"/>
      <c r="BC174" s="59"/>
      <c r="BD174" s="59"/>
      <c r="BE174" s="59"/>
      <c r="BF174" s="59"/>
      <c r="BG174" s="59"/>
      <c r="BH174" s="59"/>
      <c r="BI174" s="59"/>
      <c r="BJ174" s="59"/>
      <c r="BK174" s="59"/>
      <c r="BL174" s="59"/>
      <c r="BM174" s="59"/>
      <c r="BN174" s="59"/>
      <c r="BO174" s="59"/>
      <c r="BP174" s="59"/>
      <c r="BQ174" s="59"/>
      <c r="BR174" s="59"/>
      <c r="BS174" s="59"/>
      <c r="BT174" s="59"/>
      <c r="BU174" s="59"/>
      <c r="BV174" s="59"/>
      <c r="BW174" s="91"/>
      <c r="BX174" s="91"/>
      <c r="BY174" s="58"/>
      <c r="BZ174" s="58"/>
      <c r="CA174" s="58"/>
      <c r="CB174" s="92"/>
      <c r="CC174" s="92"/>
      <c r="CD174" s="92"/>
      <c r="CE174" s="92"/>
      <c r="CF174" s="92"/>
    </row>
    <row r="175" customFormat="false" ht="15" hidden="false" customHeight="true" outlineLevel="1" collapsed="false">
      <c r="B175" s="24"/>
      <c r="C175" s="24"/>
      <c r="D175" s="24" t="n">
        <v>95</v>
      </c>
      <c r="E175" s="24" t="n">
        <v>1</v>
      </c>
      <c r="F175" s="24"/>
      <c r="G175" s="24"/>
      <c r="H175" s="24"/>
      <c r="I175" s="24"/>
      <c r="J175" s="24" t="n">
        <v>1</v>
      </c>
      <c r="K175" s="24"/>
      <c r="L175" s="24" t="n">
        <v>123</v>
      </c>
      <c r="M175" s="24"/>
      <c r="N175" s="24" t="s">
        <v>2669</v>
      </c>
      <c r="O175" s="24" t="s">
        <v>2843</v>
      </c>
      <c r="P175" s="24"/>
      <c r="Q175" s="24"/>
      <c r="R175" s="24" t="n">
        <v>3</v>
      </c>
      <c r="S175" s="24"/>
      <c r="T175" s="24"/>
      <c r="U175" s="24"/>
      <c r="V175" s="24" t="s">
        <v>160</v>
      </c>
      <c r="W175" s="24" t="s">
        <v>781</v>
      </c>
      <c r="X175" s="24" t="s">
        <v>162</v>
      </c>
      <c r="Y175" s="24" t="s">
        <v>2370</v>
      </c>
      <c r="Z175" s="24" t="s">
        <v>163</v>
      </c>
      <c r="AA175" s="24" t="s">
        <v>2844</v>
      </c>
      <c r="AB175" s="91" t="n">
        <f aca="false">'Cash Flow'!AB32</f>
        <v>0</v>
      </c>
      <c r="AC175" s="91" t="n">
        <f aca="false">'Cash Flow'!AC32</f>
        <v>0</v>
      </c>
      <c r="AD175" s="91" t="n">
        <f aca="false">'Cash Flow'!AD32</f>
        <v>0</v>
      </c>
      <c r="AE175" s="91" t="n">
        <f aca="false">'Cash Flow'!AE32</f>
        <v>0</v>
      </c>
      <c r="AF175" s="91" t="n">
        <f aca="false">'Cash Flow'!AF32</f>
        <v>0</v>
      </c>
      <c r="AG175" s="91" t="n">
        <f aca="false">'Cash Flow'!AG32</f>
        <v>0</v>
      </c>
      <c r="AH175" s="91" t="n">
        <f aca="false">'Cash Flow'!AH32</f>
        <v>0</v>
      </c>
      <c r="AI175" s="91" t="n">
        <f aca="false">'Cash Flow'!AI32</f>
        <v>0</v>
      </c>
      <c r="AJ175" s="91" t="n">
        <f aca="false">'Cash Flow'!AJ32</f>
        <v>0</v>
      </c>
      <c r="AK175" s="91" t="n">
        <f aca="false">'Cash Flow'!AK32</f>
        <v>0</v>
      </c>
      <c r="AL175" s="91" t="n">
        <f aca="false">'Cash Flow'!AL32</f>
        <v>0</v>
      </c>
      <c r="AM175" s="91" t="n">
        <f aca="false">'Cash Flow'!AM32</f>
        <v>0</v>
      </c>
      <c r="AN175" s="91" t="n">
        <f aca="false">'Cash Flow'!AN32</f>
        <v>0</v>
      </c>
      <c r="AO175" s="91" t="n">
        <f aca="false">'Cash Flow'!AO32</f>
        <v>0</v>
      </c>
      <c r="AP175" s="91" t="n">
        <f aca="false">'Cash Flow'!AP32</f>
        <v>0</v>
      </c>
      <c r="AQ175" s="91" t="n">
        <f aca="false">'Cash Flow'!AQ32</f>
        <v>0</v>
      </c>
      <c r="AR175" s="91" t="n">
        <f aca="false">'Cash Flow'!AR32</f>
        <v>0</v>
      </c>
      <c r="AS175" s="91" t="n">
        <f aca="false">'Cash Flow'!AS32</f>
        <v>0</v>
      </c>
      <c r="AT175" s="91" t="n">
        <f aca="false">'Cash Flow'!AT32</f>
        <v>0</v>
      </c>
      <c r="AU175" s="91" t="n">
        <f aca="false">'Cash Flow'!AU32</f>
        <v>0</v>
      </c>
      <c r="AV175" s="91" t="n">
        <f aca="false">'Cash Flow'!AV32</f>
        <v>0</v>
      </c>
      <c r="AW175" s="91" t="n">
        <f aca="false">'Cash Flow'!AW32</f>
        <v>0</v>
      </c>
      <c r="AX175" s="91" t="n">
        <f aca="false">'Cash Flow'!AX32</f>
        <v>0</v>
      </c>
      <c r="AY175" s="91" t="n">
        <f aca="false">'Cash Flow'!AY32</f>
        <v>0</v>
      </c>
      <c r="AZ175" s="91" t="n">
        <f aca="false">'Cash Flow'!AZ32</f>
        <v>0</v>
      </c>
      <c r="BA175" s="91" t="n">
        <f aca="false">'Cash Flow'!BA32</f>
        <v>-164</v>
      </c>
      <c r="BB175" s="91" t="n">
        <f aca="false">'Cash Flow'!BB32</f>
        <v>0</v>
      </c>
      <c r="BC175" s="91" t="n">
        <f aca="false">'Cash Flow'!BC32</f>
        <v>0</v>
      </c>
      <c r="BD175" s="91" t="n">
        <f aca="false">'Cash Flow'!BD32</f>
        <v>0</v>
      </c>
      <c r="BE175" s="91" t="n">
        <f aca="false">'Cash Flow'!BE32</f>
        <v>0</v>
      </c>
      <c r="BF175" s="91" t="n">
        <f aca="false">'Cash Flow'!BF32</f>
        <v>0</v>
      </c>
      <c r="BG175" s="91" t="n">
        <f aca="false">'Cash Flow'!BG32</f>
        <v>0</v>
      </c>
      <c r="BH175" s="91" t="n">
        <f aca="false">'Cash Flow'!BH32</f>
        <v>0</v>
      </c>
      <c r="BI175" s="91" t="n">
        <f aca="false">'Cash Flow'!BI32</f>
        <v>0</v>
      </c>
      <c r="BJ175" s="91" t="n">
        <f aca="false">'Cash Flow'!BJ32</f>
        <v>0</v>
      </c>
      <c r="BK175" s="91" t="n">
        <f aca="false">'Cash Flow'!BK32</f>
        <v>0</v>
      </c>
      <c r="BL175" s="91" t="n">
        <f aca="false">'Cash Flow'!BL32</f>
        <v>0</v>
      </c>
      <c r="BM175" s="91" t="n">
        <f aca="false">'Cash Flow'!BM32</f>
        <v>0</v>
      </c>
      <c r="BN175" s="91" t="n">
        <f aca="false">'Cash Flow'!BN32</f>
        <v>0</v>
      </c>
      <c r="BO175" s="91" t="n">
        <f aca="false">'Cash Flow'!BO32</f>
        <v>0</v>
      </c>
      <c r="BP175" s="91" t="n">
        <f aca="false">'Cash Flow'!BP32</f>
        <v>0</v>
      </c>
      <c r="BQ175" s="91" t="n">
        <f aca="false">'Cash Flow'!BQ32</f>
        <v>0</v>
      </c>
      <c r="BR175" s="91" t="n">
        <f aca="false">'Cash Flow'!BR32</f>
        <v>0</v>
      </c>
      <c r="BS175" s="91" t="n">
        <f aca="false">'Cash Flow'!BS32</f>
        <v>0</v>
      </c>
      <c r="BT175" s="91" t="n">
        <f aca="false">'Cash Flow'!BT32</f>
        <v>0</v>
      </c>
      <c r="BU175" s="91" t="n">
        <f aca="false">'Cash Flow'!BU32</f>
        <v>0</v>
      </c>
      <c r="BV175" s="91" t="n">
        <f aca="false">'Cash Flow'!BV32</f>
        <v>-164</v>
      </c>
      <c r="BW175" s="91" t="n">
        <f aca="false">'Cash Flow'!BW32</f>
        <v>0</v>
      </c>
      <c r="BX175" s="91" t="n">
        <f aca="false">'Cash Flow'!BX32</f>
        <v>0</v>
      </c>
      <c r="BY175" s="91" t="n">
        <f aca="false">'Cash Flow'!BY32</f>
        <v>0</v>
      </c>
      <c r="BZ175" s="91" t="n">
        <f aca="false">'Cash Flow'!BZ32</f>
        <v>0</v>
      </c>
      <c r="CA175" s="91" t="n">
        <f aca="false">'Cash Flow'!CA32</f>
        <v>0</v>
      </c>
      <c r="CB175" s="91" t="n">
        <f aca="false">'Cash Flow'!CB32</f>
        <v>0</v>
      </c>
      <c r="CC175" s="91" t="n">
        <f aca="false">'Cash Flow'!CC32</f>
        <v>0</v>
      </c>
      <c r="CD175" s="91" t="n">
        <f aca="false">'Cash Flow'!CD32</f>
        <v>0</v>
      </c>
      <c r="CE175" s="91" t="n">
        <f aca="false">'Cash Flow'!CE32</f>
        <v>0</v>
      </c>
      <c r="CF175" s="91" t="n">
        <f aca="false">'Cash Flow'!CF32</f>
        <v>0</v>
      </c>
    </row>
    <row r="176" customFormat="false" ht="15" hidden="false" customHeight="true" outlineLevel="0" collapsed="false">
      <c r="B176" s="24"/>
      <c r="C176" s="24"/>
      <c r="D176" s="24" t="n">
        <v>83</v>
      </c>
      <c r="E176" s="24" t="n">
        <v>1</v>
      </c>
      <c r="F176" s="24"/>
      <c r="G176" s="24"/>
      <c r="H176" s="24"/>
      <c r="I176" s="24"/>
      <c r="J176" s="24" t="n">
        <v>1</v>
      </c>
      <c r="K176" s="24"/>
      <c r="L176" s="24" t="n">
        <v>88</v>
      </c>
      <c r="M176" s="24"/>
      <c r="N176" s="24" t="s">
        <v>2752</v>
      </c>
      <c r="O176" s="24" t="s">
        <v>2845</v>
      </c>
      <c r="P176" s="24"/>
      <c r="Q176" s="24"/>
      <c r="R176" s="24" t="n">
        <v>3</v>
      </c>
      <c r="S176" s="24"/>
      <c r="T176" s="24"/>
      <c r="U176" s="24"/>
      <c r="V176" s="24" t="s">
        <v>160</v>
      </c>
      <c r="W176" s="24" t="s">
        <v>781</v>
      </c>
      <c r="X176" s="24" t="s">
        <v>162</v>
      </c>
      <c r="Y176" s="24" t="s">
        <v>2370</v>
      </c>
      <c r="Z176" s="24" t="s">
        <v>163</v>
      </c>
      <c r="AA176" s="24" t="s">
        <v>2754</v>
      </c>
      <c r="AB176" s="91" t="n">
        <f aca="false">AB144+AB145</f>
        <v>473.087</v>
      </c>
      <c r="AC176" s="91" t="n">
        <f aca="false">AC144+AC145</f>
        <v>245.893</v>
      </c>
      <c r="AD176" s="91" t="n">
        <f aca="false">AD144+AD145</f>
        <v>122.511</v>
      </c>
      <c r="AE176" s="91" t="n">
        <f aca="false">AE144+AE145</f>
        <v>332.223</v>
      </c>
      <c r="AF176" s="91" t="n">
        <f aca="false">AF144+AF145</f>
        <v>1181.444</v>
      </c>
      <c r="AG176" s="91" t="n">
        <f aca="false">AG144+AG145</f>
        <v>735.081</v>
      </c>
      <c r="AH176" s="91" t="n">
        <f aca="false">AH144+AH145</f>
        <v>304.278</v>
      </c>
      <c r="AI176" s="91" t="n">
        <f aca="false">AI144+AI145</f>
        <v>162.514</v>
      </c>
      <c r="AJ176" s="91" t="n">
        <f aca="false">AJ144+AJ145</f>
        <v>470.208</v>
      </c>
      <c r="AK176" s="91" t="n">
        <f aca="false">AK144+AK145</f>
        <v>1672.081</v>
      </c>
      <c r="AL176" s="91" t="n">
        <f aca="false">AL144+AL145</f>
        <v>1051.062</v>
      </c>
      <c r="AM176" s="91" t="n">
        <f aca="false">AM144+AM145</f>
        <v>250.678</v>
      </c>
      <c r="AN176" s="91" t="n">
        <f aca="false">AN144+AN145</f>
        <v>154.312</v>
      </c>
      <c r="AO176" s="91" t="n">
        <f aca="false">AO144+AO145</f>
        <v>705.948</v>
      </c>
      <c r="AP176" s="91" t="n">
        <f aca="false">AP144+AP145</f>
        <v>2162</v>
      </c>
      <c r="AQ176" s="91" t="n">
        <f aca="false">AQ144+AQ145</f>
        <v>1230</v>
      </c>
      <c r="AR176" s="91" t="n">
        <f aca="false">AR144+AR145</f>
        <v>331</v>
      </c>
      <c r="AS176" s="91" t="n">
        <f aca="false">AS144+AS145</f>
        <v>125</v>
      </c>
      <c r="AT176" s="91" t="n">
        <f aca="false">AT144+AT145</f>
        <v>1052</v>
      </c>
      <c r="AU176" s="91" t="n">
        <f aca="false">AU144+AU145</f>
        <v>2738</v>
      </c>
      <c r="AV176" s="91" t="n">
        <f aca="false">AV144+AV145</f>
        <v>1466</v>
      </c>
      <c r="AW176" s="91" t="n">
        <f aca="false">AW144+AW145</f>
        <v>458</v>
      </c>
      <c r="AX176" s="91" t="n">
        <f aca="false">AX144+AX145</f>
        <v>143</v>
      </c>
      <c r="AY176" s="91" t="n">
        <f aca="false">AY144+AY145</f>
        <v>1331</v>
      </c>
      <c r="AZ176" s="91" t="n">
        <f aca="false">AZ144+AZ145</f>
        <v>3398</v>
      </c>
      <c r="BA176" s="91" t="n">
        <f aca="false">BA144+BA145</f>
        <v>1965</v>
      </c>
      <c r="BB176" s="91" t="n">
        <f aca="false">BB144+BB145</f>
        <v>473.087</v>
      </c>
      <c r="BC176" s="91" t="n">
        <f aca="false">BC144+BC145</f>
        <v>718.98</v>
      </c>
      <c r="BD176" s="91" t="n">
        <f aca="false">BD144+BD145</f>
        <v>841.491</v>
      </c>
      <c r="BE176" s="91" t="n">
        <f aca="false">BE144+BE145</f>
        <v>1181.444</v>
      </c>
      <c r="BF176" s="59" t="n">
        <f aca="false">BF144+BF145</f>
        <v>735.081</v>
      </c>
      <c r="BG176" s="59" t="n">
        <f aca="false">BG144+BG145</f>
        <v>1039.359</v>
      </c>
      <c r="BH176" s="59" t="n">
        <f aca="false">BH144+BH145</f>
        <v>1201.873</v>
      </c>
      <c r="BI176" s="59" t="n">
        <f aca="false">BI144+BI145</f>
        <v>1672.081</v>
      </c>
      <c r="BJ176" s="59" t="n">
        <f aca="false">BJ144+BJ145</f>
        <v>1051.062</v>
      </c>
      <c r="BK176" s="59" t="n">
        <f aca="false">BK144+BK145</f>
        <v>1301.74</v>
      </c>
      <c r="BL176" s="59" t="n">
        <f aca="false">BL144+BL145</f>
        <v>1456.052</v>
      </c>
      <c r="BM176" s="59" t="n">
        <f aca="false">BM144+BM145</f>
        <v>2162</v>
      </c>
      <c r="BN176" s="59" t="n">
        <f aca="false">BN144+BN145</f>
        <v>1230</v>
      </c>
      <c r="BO176" s="59" t="n">
        <f aca="false">BO144+BO145</f>
        <v>1561</v>
      </c>
      <c r="BP176" s="59" t="n">
        <f aca="false">BP144+BP145</f>
        <v>1686</v>
      </c>
      <c r="BQ176" s="59" t="n">
        <f aca="false">BQ144+BQ145</f>
        <v>2738</v>
      </c>
      <c r="BR176" s="59" t="n">
        <f aca="false">BR144+BR145</f>
        <v>1466</v>
      </c>
      <c r="BS176" s="59" t="n">
        <f aca="false">BS144+BS145</f>
        <v>1924</v>
      </c>
      <c r="BT176" s="59" t="n">
        <f aca="false">BT144+BT145</f>
        <v>2067</v>
      </c>
      <c r="BU176" s="59" t="n">
        <f aca="false">BU144+BU145</f>
        <v>3398</v>
      </c>
      <c r="BV176" s="59" t="n">
        <f aca="false">BV144+BV145</f>
        <v>1965</v>
      </c>
      <c r="BW176" s="91" t="n">
        <f aca="false">BW144+BW145</f>
        <v>0</v>
      </c>
      <c r="BX176" s="91" t="n">
        <f aca="false">BX144+BX145</f>
        <v>0</v>
      </c>
      <c r="BY176" s="58"/>
      <c r="BZ176" s="58"/>
      <c r="CA176" s="58"/>
      <c r="CB176" s="92"/>
      <c r="CC176" s="92"/>
      <c r="CD176" s="92"/>
      <c r="CE176" s="92"/>
      <c r="CF176" s="92"/>
    </row>
    <row r="177" customFormat="false" ht="15" hidden="false" customHeight="true" outlineLevel="0" collapsed="false">
      <c r="B177" s="38"/>
      <c r="C177" s="38"/>
      <c r="D177" s="38"/>
      <c r="E177" s="38" t="n">
        <v>1</v>
      </c>
      <c r="F177" s="38"/>
      <c r="G177" s="38"/>
      <c r="H177" s="38"/>
      <c r="I177" s="38"/>
      <c r="J177" s="38"/>
      <c r="K177" s="38"/>
      <c r="L177" s="38" t="n">
        <v>86</v>
      </c>
      <c r="M177" s="38"/>
      <c r="N177" s="38" t="s">
        <v>2846</v>
      </c>
      <c r="O177" s="38" t="s">
        <v>2847</v>
      </c>
      <c r="P177" s="38"/>
      <c r="Q177" s="38"/>
      <c r="R177" s="38" t="n">
        <v>3</v>
      </c>
      <c r="S177" s="38"/>
      <c r="T177" s="38"/>
      <c r="U177" s="38"/>
      <c r="V177" s="38" t="s">
        <v>153</v>
      </c>
      <c r="W177" s="38"/>
      <c r="X177" s="38"/>
      <c r="Y177" s="38" t="s">
        <v>2370</v>
      </c>
      <c r="Z177" s="38"/>
      <c r="AA177" s="38" t="s">
        <v>2848</v>
      </c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52"/>
      <c r="BW177" s="11"/>
      <c r="BX177" s="11"/>
      <c r="BY177" s="10"/>
      <c r="BZ177" s="10"/>
      <c r="CA177" s="10"/>
      <c r="CB177" s="10"/>
      <c r="CC177" s="10"/>
      <c r="CD177" s="10"/>
      <c r="CE177" s="10"/>
      <c r="CF177" s="10"/>
    </row>
    <row r="178" customFormat="false" ht="15" hidden="false" customHeight="true" outlineLevel="1" collapsed="false">
      <c r="B178" s="24"/>
      <c r="C178" s="24"/>
      <c r="D178" s="24" t="n">
        <v>124</v>
      </c>
      <c r="E178" s="24" t="n">
        <v>1</v>
      </c>
      <c r="F178" s="24"/>
      <c r="G178" s="24"/>
      <c r="H178" s="24" t="n">
        <v>1</v>
      </c>
      <c r="I178" s="24"/>
      <c r="J178" s="24" t="n">
        <v>1</v>
      </c>
      <c r="K178" s="24"/>
      <c r="L178" s="24" t="n">
        <v>132</v>
      </c>
      <c r="M178" s="24"/>
      <c r="N178" s="24" t="s">
        <v>2849</v>
      </c>
      <c r="O178" s="24" t="s">
        <v>2850</v>
      </c>
      <c r="P178" s="24"/>
      <c r="Q178" s="24"/>
      <c r="R178" s="24" t="n">
        <v>3</v>
      </c>
      <c r="S178" s="24"/>
      <c r="T178" s="24"/>
      <c r="U178" s="24"/>
      <c r="V178" s="24" t="s">
        <v>160</v>
      </c>
      <c r="W178" s="24" t="s">
        <v>781</v>
      </c>
      <c r="X178" s="24" t="s">
        <v>162</v>
      </c>
      <c r="Y178" s="24" t="s">
        <v>2370</v>
      </c>
      <c r="Z178" s="24" t="s">
        <v>163</v>
      </c>
      <c r="AA178" s="24" t="s">
        <v>2851</v>
      </c>
      <c r="AB178" s="91" t="n">
        <f aca="false">('Cash Flow'!AB46+'Cash Flow'!AB47+'Cash Flow'!AB48+'Cash Flow'!AB44)*$H$178*$J$178</f>
        <v>-30.098</v>
      </c>
      <c r="AC178" s="91" t="n">
        <f aca="false">('Cash Flow'!AC46+'Cash Flow'!AC47+'Cash Flow'!AC48+'Cash Flow'!AC44)*$H$178*$J$178</f>
        <v>-70.576</v>
      </c>
      <c r="AD178" s="91" t="n">
        <f aca="false">('Cash Flow'!AD46+'Cash Flow'!AD47+'Cash Flow'!AD48+'Cash Flow'!AD44)*$H$178*$J$178</f>
        <v>-188.361</v>
      </c>
      <c r="AE178" s="91" t="n">
        <f aca="false">('Cash Flow'!AE46+'Cash Flow'!AE47+'Cash Flow'!AE48+'Cash Flow'!AE44)*$H$178*$J$178</f>
        <v>-96.854</v>
      </c>
      <c r="AF178" s="91" t="n">
        <f aca="false">('Cash Flow'!AF46+'Cash Flow'!AF47+'Cash Flow'!AF48+'Cash Flow'!AF44)*$H$178*$J$178</f>
        <v>-416.889</v>
      </c>
      <c r="AG178" s="91" t="n">
        <f aca="false">('Cash Flow'!AG46+'Cash Flow'!AG47+'Cash Flow'!AG48+'Cash Flow'!AG44)*$H$178*$J$178</f>
        <v>-378.596</v>
      </c>
      <c r="AH178" s="91" t="n">
        <f aca="false">('Cash Flow'!AH46+'Cash Flow'!AH47+'Cash Flow'!AH48+'Cash Flow'!AH44)*$H$178*$J$178</f>
        <v>-61.451</v>
      </c>
      <c r="AI178" s="91" t="n">
        <f aca="false">('Cash Flow'!AI46+'Cash Flow'!AI47+'Cash Flow'!AI48+'Cash Flow'!AI44)*$H$178*$J$178</f>
        <v>-80.041</v>
      </c>
      <c r="AJ178" s="91" t="n">
        <f aca="false">('Cash Flow'!AJ46+'Cash Flow'!AJ47+'Cash Flow'!AJ48+'Cash Flow'!AJ44)*$H$178*$J$178</f>
        <v>-68.465</v>
      </c>
      <c r="AK178" s="91" t="n">
        <f aca="false">('Cash Flow'!AK46+'Cash Flow'!AK47+'Cash Flow'!AK48+'Cash Flow'!AK44)*$H$178*$J$178</f>
        <v>-588.553</v>
      </c>
      <c r="AL178" s="91" t="n">
        <f aca="false">('Cash Flow'!AL46+'Cash Flow'!AL47+'Cash Flow'!AL48+'Cash Flow'!AL44)*$H$178*$J$178</f>
        <v>-83.301</v>
      </c>
      <c r="AM178" s="91" t="n">
        <f aca="false">('Cash Flow'!AM46+'Cash Flow'!AM47+'Cash Flow'!AM48+'Cash Flow'!AM44)*$H$178*$J$178</f>
        <v>-96.03</v>
      </c>
      <c r="AN178" s="91" t="n">
        <f aca="false">('Cash Flow'!AN46+'Cash Flow'!AN47+'Cash Flow'!AN48+'Cash Flow'!AN44)*$H$178*$J$178</f>
        <v>-140.653</v>
      </c>
      <c r="AO178" s="91" t="n">
        <f aca="false">('Cash Flow'!AO46+'Cash Flow'!AO47+'Cash Flow'!AO48+'Cash Flow'!AO44)*$H$178*$J$178</f>
        <v>-144.016</v>
      </c>
      <c r="AP178" s="91" t="n">
        <f aca="false">('Cash Flow'!AP46+'Cash Flow'!AP47+'Cash Flow'!AP48+'Cash Flow'!AP44)*$H$178*$J$178</f>
        <v>-464</v>
      </c>
      <c r="AQ178" s="91" t="n">
        <f aca="false">('Cash Flow'!AQ46+'Cash Flow'!AQ47+'Cash Flow'!AQ48+'Cash Flow'!AQ44)*$H$178*$J$178</f>
        <v>-157</v>
      </c>
      <c r="AR178" s="91" t="n">
        <f aca="false">('Cash Flow'!AR46+'Cash Flow'!AR47+'Cash Flow'!AR48+'Cash Flow'!AR44)*$H$178*$J$178</f>
        <v>-128</v>
      </c>
      <c r="AS178" s="91" t="n">
        <f aca="false">('Cash Flow'!AS46+'Cash Flow'!AS47+'Cash Flow'!AS48+'Cash Flow'!AS44)*$H$178*$J$178</f>
        <v>-111</v>
      </c>
      <c r="AT178" s="91" t="n">
        <f aca="false">('Cash Flow'!AT46+'Cash Flow'!AT47+'Cash Flow'!AT48+'Cash Flow'!AT44)*$H$178*$J$178</f>
        <v>-138</v>
      </c>
      <c r="AU178" s="91" t="n">
        <f aca="false">('Cash Flow'!AU46+'Cash Flow'!AU47+'Cash Flow'!AU48+'Cash Flow'!AU44)*$H$178*$J$178</f>
        <v>-534</v>
      </c>
      <c r="AV178" s="91" t="n">
        <f aca="false">('Cash Flow'!AV46+'Cash Flow'!AV47+'Cash Flow'!AV48+'Cash Flow'!AV44)*$H$178*$J$178</f>
        <v>-122</v>
      </c>
      <c r="AW178" s="91" t="n">
        <f aca="false">('Cash Flow'!AW46+'Cash Flow'!AW47+'Cash Flow'!AW48+'Cash Flow'!AW44)*$H$178*$J$178</f>
        <v>-170</v>
      </c>
      <c r="AX178" s="91" t="n">
        <f aca="false">('Cash Flow'!AX46+'Cash Flow'!AX47+'Cash Flow'!AX48+'Cash Flow'!AX44)*$H$178*$J$178</f>
        <v>-136</v>
      </c>
      <c r="AY178" s="91" t="n">
        <f aca="false">('Cash Flow'!AY46+'Cash Flow'!AY47+'Cash Flow'!AY48+'Cash Flow'!AY44)*$H$178*$J$178</f>
        <v>-167</v>
      </c>
      <c r="AZ178" s="91" t="n">
        <f aca="false">('Cash Flow'!AZ46+'Cash Flow'!AZ47+'Cash Flow'!AZ48+'Cash Flow'!AZ44)*$H$178*$J$178</f>
        <v>-595</v>
      </c>
      <c r="BA178" s="91" t="n">
        <f aca="false">('Cash Flow'!BA46+'Cash Flow'!BA47+'Cash Flow'!BA48+'Cash Flow'!BA44)*$H$178*$J$178</f>
        <v>-159</v>
      </c>
      <c r="BB178" s="91" t="n">
        <f aca="false">('Cash Flow'!BB46+'Cash Flow'!BB47+'Cash Flow'!BB48+'Cash Flow'!BB44)*$H$178*$J$178</f>
        <v>-30.098</v>
      </c>
      <c r="BC178" s="91" t="n">
        <f aca="false">('Cash Flow'!BC46+'Cash Flow'!BC47+'Cash Flow'!BC48+'Cash Flow'!BC44)*$H$178*$J$178</f>
        <v>-100.674</v>
      </c>
      <c r="BD178" s="91" t="n">
        <f aca="false">('Cash Flow'!BD46+'Cash Flow'!BD47+'Cash Flow'!BD48+'Cash Flow'!BD44)*$H$178*$J$178</f>
        <v>-320.035</v>
      </c>
      <c r="BE178" s="91" t="n">
        <f aca="false">('Cash Flow'!BE46+'Cash Flow'!BE47+'Cash Flow'!BE48+'Cash Flow'!BE44)*$H$178*$J$178</f>
        <v>-416.889</v>
      </c>
      <c r="BF178" s="91" t="n">
        <f aca="false">('Cash Flow'!BF46+'Cash Flow'!BF47+'Cash Flow'!BF48+'Cash Flow'!BF44)*$H$178*$J$178</f>
        <v>-378.596</v>
      </c>
      <c r="BG178" s="91" t="n">
        <f aca="false">('Cash Flow'!BG46+'Cash Flow'!BG47+'Cash Flow'!BG48+'Cash Flow'!BG44)*$H$178*$J$178</f>
        <v>-440.047</v>
      </c>
      <c r="BH178" s="91" t="n">
        <f aca="false">('Cash Flow'!BH46+'Cash Flow'!BH47+'Cash Flow'!BH48+'Cash Flow'!BH44)*$H$178*$J$178</f>
        <v>-520.088</v>
      </c>
      <c r="BI178" s="91" t="n">
        <f aca="false">('Cash Flow'!BI46+'Cash Flow'!BI47+'Cash Flow'!BI48+'Cash Flow'!BI44)*$H$178*$J$178</f>
        <v>-588.553</v>
      </c>
      <c r="BJ178" s="91" t="n">
        <f aca="false">('Cash Flow'!BJ46+'Cash Flow'!BJ47+'Cash Flow'!BJ48+'Cash Flow'!BJ44)*$H$178*$J$178</f>
        <v>-83.301</v>
      </c>
      <c r="BK178" s="91" t="n">
        <f aca="false">('Cash Flow'!BK46+'Cash Flow'!BK47+'Cash Flow'!BK48+'Cash Flow'!BK44)*$H$178*$J$178</f>
        <v>-179.331</v>
      </c>
      <c r="BL178" s="91" t="n">
        <f aca="false">('Cash Flow'!BL46+'Cash Flow'!BL47+'Cash Flow'!BL48+'Cash Flow'!BL44)*$H$178*$J$178</f>
        <v>-319.984</v>
      </c>
      <c r="BM178" s="91" t="n">
        <f aca="false">('Cash Flow'!BM46+'Cash Flow'!BM47+'Cash Flow'!BM48+'Cash Flow'!BM44)*$H$178*$J$178</f>
        <v>-464</v>
      </c>
      <c r="BN178" s="91" t="n">
        <f aca="false">('Cash Flow'!BN46+'Cash Flow'!BN47+'Cash Flow'!BN48+'Cash Flow'!BN44)*$H$178*$J$178</f>
        <v>-157</v>
      </c>
      <c r="BO178" s="91" t="n">
        <f aca="false">('Cash Flow'!BO46+'Cash Flow'!BO47+'Cash Flow'!BO48+'Cash Flow'!BO44)*$H$178*$J$178</f>
        <v>-285</v>
      </c>
      <c r="BP178" s="91" t="n">
        <f aca="false">('Cash Flow'!BP46+'Cash Flow'!BP47+'Cash Flow'!BP48+'Cash Flow'!BP44)*$H$178*$J$178</f>
        <v>-396</v>
      </c>
      <c r="BQ178" s="91" t="n">
        <f aca="false">('Cash Flow'!BQ46+'Cash Flow'!BQ47+'Cash Flow'!BQ48+'Cash Flow'!BQ44)*$H$178*$J$178</f>
        <v>-534</v>
      </c>
      <c r="BR178" s="59" t="n">
        <f aca="false">('Cash Flow'!BR46+'Cash Flow'!BR47+'Cash Flow'!BR48+'Cash Flow'!BR44)*$H$178*$J$178</f>
        <v>-122</v>
      </c>
      <c r="BS178" s="59" t="n">
        <f aca="false">('Cash Flow'!BS46+'Cash Flow'!BS47+'Cash Flow'!BS48+'Cash Flow'!BS44)*$H$178*$J$178</f>
        <v>-292</v>
      </c>
      <c r="BT178" s="59" t="n">
        <f aca="false">('Cash Flow'!BT46+'Cash Flow'!BT47+'Cash Flow'!BT48+'Cash Flow'!BT44)*$H$178*$J$178</f>
        <v>-428</v>
      </c>
      <c r="BU178" s="59" t="n">
        <f aca="false">('Cash Flow'!BU46+'Cash Flow'!BU47+'Cash Flow'!BU48+'Cash Flow'!BU44)*$H$178*$J$178</f>
        <v>-595</v>
      </c>
      <c r="BV178" s="59" t="n">
        <f aca="false">('Cash Flow'!BV46+'Cash Flow'!BV47+'Cash Flow'!BV48+'Cash Flow'!BV44)*$H$178*$J$178</f>
        <v>-159</v>
      </c>
      <c r="BW178" s="91" t="n">
        <f aca="false">('Cash Flow'!BW46+'Cash Flow'!BW47+'Cash Flow'!BW48+'Cash Flow'!BW44)*$H$178*$J$178</f>
        <v>0</v>
      </c>
      <c r="BX178" s="91" t="n">
        <f aca="false">('Cash Flow'!BX46+'Cash Flow'!BX47+'Cash Flow'!BX48+'Cash Flow'!BX44)*$H$178*$J$178</f>
        <v>0</v>
      </c>
      <c r="BY178" s="91" t="n">
        <f aca="false">('Cash Flow'!BY46+'Cash Flow'!BY47+'Cash Flow'!BY48+'Cash Flow'!BY44)*$H$178*$J$178</f>
        <v>0</v>
      </c>
      <c r="BZ178" s="91" t="n">
        <f aca="false">('Cash Flow'!BZ46+'Cash Flow'!BZ47+'Cash Flow'!BZ48+'Cash Flow'!BZ44)*$H$178*$J$178</f>
        <v>0</v>
      </c>
      <c r="CA178" s="91" t="n">
        <f aca="false">('Cash Flow'!CA46+'Cash Flow'!CA47+'Cash Flow'!CA48+'Cash Flow'!CA44)*$H$178*$J$178</f>
        <v>0</v>
      </c>
      <c r="CB178" s="91" t="n">
        <f aca="false">('Cash Flow'!CB46+'Cash Flow'!CB47+'Cash Flow'!CB48+'Cash Flow'!CB44)*$H$178*$J$178</f>
        <v>0</v>
      </c>
      <c r="CC178" s="91" t="n">
        <f aca="false">('Cash Flow'!CC46+'Cash Flow'!CC47+'Cash Flow'!CC48+'Cash Flow'!CC44)*$H$178*$J$178</f>
        <v>0</v>
      </c>
      <c r="CD178" s="91" t="n">
        <f aca="false">('Cash Flow'!CD46+'Cash Flow'!CD47+'Cash Flow'!CD48+'Cash Flow'!CD44)*$H$178*$J$178</f>
        <v>0</v>
      </c>
      <c r="CE178" s="92"/>
      <c r="CF178" s="92"/>
    </row>
    <row r="179" customFormat="false" ht="15" hidden="false" customHeight="true" outlineLevel="1" collapsed="false">
      <c r="B179" s="24"/>
      <c r="C179" s="24"/>
      <c r="D179" s="24" t="n">
        <v>124</v>
      </c>
      <c r="E179" s="24" t="n">
        <v>1</v>
      </c>
      <c r="F179" s="24"/>
      <c r="G179" s="24"/>
      <c r="H179" s="24" t="n">
        <v>1</v>
      </c>
      <c r="I179" s="24"/>
      <c r="J179" s="24" t="n">
        <v>1</v>
      </c>
      <c r="K179" s="24"/>
      <c r="L179" s="24" t="n">
        <v>133</v>
      </c>
      <c r="M179" s="24"/>
      <c r="N179" s="24" t="s">
        <v>2852</v>
      </c>
      <c r="O179" s="24" t="s">
        <v>2853</v>
      </c>
      <c r="P179" s="24"/>
      <c r="Q179" s="24"/>
      <c r="R179" s="24" t="n">
        <v>3</v>
      </c>
      <c r="S179" s="24"/>
      <c r="T179" s="24"/>
      <c r="U179" s="24"/>
      <c r="V179" s="24" t="s">
        <v>160</v>
      </c>
      <c r="W179" s="24" t="s">
        <v>781</v>
      </c>
      <c r="X179" s="24" t="s">
        <v>162</v>
      </c>
      <c r="Y179" s="24" t="s">
        <v>2370</v>
      </c>
      <c r="Z179" s="24" t="s">
        <v>163</v>
      </c>
      <c r="AA179" s="24" t="s">
        <v>2854</v>
      </c>
      <c r="AB179" s="91" t="n">
        <f aca="false">('Cash Flow'!AB45)*$H$179*$J$179</f>
        <v>0</v>
      </c>
      <c r="AC179" s="91" t="n">
        <f aca="false">('Cash Flow'!AC45)*$H$179*$J$179</f>
        <v>0</v>
      </c>
      <c r="AD179" s="91" t="n">
        <f aca="false">('Cash Flow'!AD45)*$H$179*$J$179</f>
        <v>192.24</v>
      </c>
      <c r="AE179" s="91" t="n">
        <f aca="false">('Cash Flow'!AE45)*$H$179*$J$179</f>
        <v>0</v>
      </c>
      <c r="AF179" s="91" t="n">
        <f aca="false">('Cash Flow'!AF45)*$H$179*$J$179</f>
        <v>223.24</v>
      </c>
      <c r="AG179" s="91" t="n">
        <f aca="false">('Cash Flow'!AG45)*$H$179*$J$179</f>
        <v>0</v>
      </c>
      <c r="AH179" s="91" t="n">
        <f aca="false">('Cash Flow'!AH45)*$H$179*$J$179</f>
        <v>0</v>
      </c>
      <c r="AI179" s="91" t="n">
        <f aca="false">('Cash Flow'!AI45)*$H$179*$J$179</f>
        <v>127.066</v>
      </c>
      <c r="AJ179" s="91" t="n">
        <f aca="false">('Cash Flow'!AJ45)*$H$179*$J$179</f>
        <v>0</v>
      </c>
      <c r="AK179" s="91" t="n">
        <f aca="false">('Cash Flow'!AK45)*$H$179*$J$179</f>
        <v>127.066</v>
      </c>
      <c r="AL179" s="91" t="n">
        <f aca="false">('Cash Flow'!AL45)*$H$179*$J$179</f>
        <v>0</v>
      </c>
      <c r="AM179" s="91" t="n">
        <f aca="false">('Cash Flow'!AM45)*$H$179*$J$179</f>
        <v>0</v>
      </c>
      <c r="AN179" s="91" t="n">
        <f aca="false">('Cash Flow'!AN45)*$H$179*$J$179</f>
        <v>0</v>
      </c>
      <c r="AO179" s="91" t="n">
        <f aca="false">('Cash Flow'!AO45)*$H$179*$J$179</f>
        <v>0</v>
      </c>
      <c r="AP179" s="91" t="n">
        <f aca="false">('Cash Flow'!AP45)*$H$179*$J$179</f>
        <v>0</v>
      </c>
      <c r="AQ179" s="91" t="n">
        <f aca="false">('Cash Flow'!AQ45)*$H$179*$J$179</f>
        <v>0</v>
      </c>
      <c r="AR179" s="91" t="n">
        <f aca="false">('Cash Flow'!AR45)*$H$179*$J$179</f>
        <v>0</v>
      </c>
      <c r="AS179" s="91" t="n">
        <f aca="false">('Cash Flow'!AS45)*$H$179*$J$179</f>
        <v>0</v>
      </c>
      <c r="AT179" s="91" t="n">
        <f aca="false">('Cash Flow'!AT45)*$H$179*$J$179</f>
        <v>0</v>
      </c>
      <c r="AU179" s="91" t="n">
        <f aca="false">('Cash Flow'!AU45)*$H$179*$J$179</f>
        <v>0</v>
      </c>
      <c r="AV179" s="91" t="n">
        <f aca="false">('Cash Flow'!AV45)*$H$179*$J$179</f>
        <v>0</v>
      </c>
      <c r="AW179" s="91" t="n">
        <f aca="false">('Cash Flow'!AW45)*$H$179*$J$179</f>
        <v>0</v>
      </c>
      <c r="AX179" s="91" t="n">
        <f aca="false">('Cash Flow'!AX45)*$H$179*$J$179</f>
        <v>0</v>
      </c>
      <c r="AY179" s="91" t="n">
        <f aca="false">('Cash Flow'!AY45)*$H$179*$J$179</f>
        <v>0</v>
      </c>
      <c r="AZ179" s="91" t="n">
        <f aca="false">('Cash Flow'!AZ45)*$H$179*$J$179</f>
        <v>0</v>
      </c>
      <c r="BA179" s="91" t="n">
        <f aca="false">('Cash Flow'!BA45)*$H$179*$J$179</f>
        <v>0</v>
      </c>
      <c r="BB179" s="91" t="n">
        <f aca="false">('Cash Flow'!BB45)*$H$179*$J$179</f>
        <v>0</v>
      </c>
      <c r="BC179" s="91" t="n">
        <f aca="false">('Cash Flow'!BC45)*$H$179*$J$179</f>
        <v>0</v>
      </c>
      <c r="BD179" s="91" t="n">
        <f aca="false">('Cash Flow'!BD45)*$H$179*$J$179</f>
        <v>223.24</v>
      </c>
      <c r="BE179" s="91" t="n">
        <f aca="false">('Cash Flow'!BE45)*$H$179*$J$179</f>
        <v>223.24</v>
      </c>
      <c r="BF179" s="91" t="n">
        <f aca="false">('Cash Flow'!BF45)*$H$179*$J$179</f>
        <v>0</v>
      </c>
      <c r="BG179" s="91" t="n">
        <f aca="false">('Cash Flow'!BG45)*$H$179*$J$179</f>
        <v>0</v>
      </c>
      <c r="BH179" s="91" t="n">
        <f aca="false">('Cash Flow'!BH45)*$H$179*$J$179</f>
        <v>127.066</v>
      </c>
      <c r="BI179" s="59" t="n">
        <f aca="false">('Cash Flow'!BI45)*$H$179*$J$179</f>
        <v>127.066</v>
      </c>
      <c r="BJ179" s="59" t="n">
        <f aca="false">('Cash Flow'!BJ45)*$H$179*$J$179</f>
        <v>0</v>
      </c>
      <c r="BK179" s="59" t="n">
        <f aca="false">('Cash Flow'!BK45)*$H$179*$J$179</f>
        <v>0</v>
      </c>
      <c r="BL179" s="59" t="n">
        <f aca="false">('Cash Flow'!BL45)*$H$179*$J$179</f>
        <v>0</v>
      </c>
      <c r="BM179" s="59" t="n">
        <f aca="false">('Cash Flow'!BM45)*$H$179*$J$179</f>
        <v>0</v>
      </c>
      <c r="BN179" s="59" t="n">
        <f aca="false">('Cash Flow'!BN45)*$H$179*$J$179</f>
        <v>0</v>
      </c>
      <c r="BO179" s="59" t="n">
        <f aca="false">('Cash Flow'!BO45)*$H$179*$J$179</f>
        <v>0</v>
      </c>
      <c r="BP179" s="59" t="n">
        <f aca="false">('Cash Flow'!BP45)*$H$179*$J$179</f>
        <v>0</v>
      </c>
      <c r="BQ179" s="59" t="n">
        <f aca="false">('Cash Flow'!BQ45)*$H$179*$J$179</f>
        <v>0</v>
      </c>
      <c r="BR179" s="59" t="n">
        <f aca="false">('Cash Flow'!BR45)*$H$179*$J$179</f>
        <v>0</v>
      </c>
      <c r="BS179" s="59" t="n">
        <f aca="false">('Cash Flow'!BS45)*$H$179*$J$179</f>
        <v>0</v>
      </c>
      <c r="BT179" s="59" t="n">
        <f aca="false">('Cash Flow'!BT45)*$H$179*$J$179</f>
        <v>0</v>
      </c>
      <c r="BU179" s="59" t="n">
        <f aca="false">('Cash Flow'!BU45)*$H$179*$J$179</f>
        <v>0</v>
      </c>
      <c r="BV179" s="59" t="n">
        <f aca="false">('Cash Flow'!BV45)*$H$179*$J$179</f>
        <v>0</v>
      </c>
      <c r="BW179" s="91" t="n">
        <f aca="false">('Cash Flow'!BW45)*$H$179*$J$179</f>
        <v>0</v>
      </c>
      <c r="BX179" s="91" t="n">
        <f aca="false">('Cash Flow'!BX45)*$H$179*$J$179</f>
        <v>0</v>
      </c>
      <c r="BY179" s="91" t="n">
        <f aca="false">('Cash Flow'!BY45)*$H$179*$J$179</f>
        <v>0</v>
      </c>
      <c r="BZ179" s="58"/>
      <c r="CA179" s="58"/>
      <c r="CB179" s="92"/>
      <c r="CC179" s="92"/>
      <c r="CD179" s="92"/>
      <c r="CE179" s="92"/>
      <c r="CF179" s="92"/>
    </row>
    <row r="180" customFormat="false" ht="15" hidden="false" customHeight="true" outlineLevel="1" collapsed="false">
      <c r="B180" s="24"/>
      <c r="C180" s="24"/>
      <c r="D180" s="24" t="n">
        <v>89</v>
      </c>
      <c r="E180" s="24" t="n">
        <v>1</v>
      </c>
      <c r="F180" s="24"/>
      <c r="G180" s="24"/>
      <c r="H180" s="24"/>
      <c r="I180" s="24"/>
      <c r="J180" s="24" t="n">
        <v>1</v>
      </c>
      <c r="K180" s="24"/>
      <c r="L180" s="24" t="n">
        <v>124</v>
      </c>
      <c r="M180" s="24"/>
      <c r="N180" s="24" t="s">
        <v>2855</v>
      </c>
      <c r="O180" s="24" t="s">
        <v>2856</v>
      </c>
      <c r="P180" s="24"/>
      <c r="Q180" s="24"/>
      <c r="R180" s="24" t="n">
        <v>3</v>
      </c>
      <c r="S180" s="24"/>
      <c r="T180" s="24"/>
      <c r="U180" s="24"/>
      <c r="V180" s="24" t="s">
        <v>160</v>
      </c>
      <c r="W180" s="24" t="s">
        <v>781</v>
      </c>
      <c r="X180" s="24" t="s">
        <v>162</v>
      </c>
      <c r="Y180" s="24" t="s">
        <v>2370</v>
      </c>
      <c r="Z180" s="24" t="s">
        <v>163</v>
      </c>
      <c r="AA180" s="24" t="s">
        <v>2857</v>
      </c>
      <c r="AB180" s="91" t="n">
        <f aca="false">AB178+AB179</f>
        <v>-30.098</v>
      </c>
      <c r="AC180" s="91" t="n">
        <f aca="false">AC178+AC179</f>
        <v>-70.576</v>
      </c>
      <c r="AD180" s="91" t="n">
        <f aca="false">AD178+AD179</f>
        <v>3.87900000000002</v>
      </c>
      <c r="AE180" s="91" t="n">
        <f aca="false">AE178+AE179</f>
        <v>-96.854</v>
      </c>
      <c r="AF180" s="91" t="n">
        <f aca="false">AF178+AF179</f>
        <v>-193.649</v>
      </c>
      <c r="AG180" s="91" t="n">
        <f aca="false">AG178+AG179</f>
        <v>-378.596</v>
      </c>
      <c r="AH180" s="91" t="n">
        <f aca="false">AH178+AH179</f>
        <v>-61.451</v>
      </c>
      <c r="AI180" s="91" t="n">
        <f aca="false">AI178+AI179</f>
        <v>47.025</v>
      </c>
      <c r="AJ180" s="91" t="n">
        <f aca="false">AJ178+AJ179</f>
        <v>-68.465</v>
      </c>
      <c r="AK180" s="91" t="n">
        <f aca="false">AK178+AK179</f>
        <v>-461.487</v>
      </c>
      <c r="AL180" s="91" t="n">
        <f aca="false">AL178+AL179</f>
        <v>-83.301</v>
      </c>
      <c r="AM180" s="91" t="n">
        <f aca="false">AM178+AM179</f>
        <v>-96.03</v>
      </c>
      <c r="AN180" s="91" t="n">
        <f aca="false">AN178+AN179</f>
        <v>-140.653</v>
      </c>
      <c r="AO180" s="91" t="n">
        <f aca="false">AO178+AO179</f>
        <v>-144.016</v>
      </c>
      <c r="AP180" s="91" t="n">
        <f aca="false">AP178+AP179</f>
        <v>-464</v>
      </c>
      <c r="AQ180" s="91" t="n">
        <f aca="false">AQ178+AQ179</f>
        <v>-157</v>
      </c>
      <c r="AR180" s="91" t="n">
        <f aca="false">AR178+AR179</f>
        <v>-128</v>
      </c>
      <c r="AS180" s="91" t="n">
        <f aca="false">AS178+AS179</f>
        <v>-111</v>
      </c>
      <c r="AT180" s="91" t="n">
        <f aca="false">AT178+AT179</f>
        <v>-138</v>
      </c>
      <c r="AU180" s="91" t="n">
        <f aca="false">AU178+AU179</f>
        <v>-534</v>
      </c>
      <c r="AV180" s="91" t="n">
        <f aca="false">AV178+AV179</f>
        <v>-122</v>
      </c>
      <c r="AW180" s="91" t="n">
        <f aca="false">AW178+AW179</f>
        <v>-170</v>
      </c>
      <c r="AX180" s="91" t="n">
        <f aca="false">AX178+AX179</f>
        <v>-136</v>
      </c>
      <c r="AY180" s="91" t="n">
        <f aca="false">AY178+AY179</f>
        <v>-167</v>
      </c>
      <c r="AZ180" s="91" t="n">
        <f aca="false">AZ178+AZ179</f>
        <v>-595</v>
      </c>
      <c r="BA180" s="91" t="n">
        <f aca="false">BA178+BA179</f>
        <v>-159</v>
      </c>
      <c r="BB180" s="91" t="n">
        <f aca="false">BB178+BB179</f>
        <v>-30.098</v>
      </c>
      <c r="BC180" s="91" t="n">
        <f aca="false">BC178+BC179</f>
        <v>-100.674</v>
      </c>
      <c r="BD180" s="91" t="n">
        <f aca="false">BD178+BD179</f>
        <v>-96.795</v>
      </c>
      <c r="BE180" s="91" t="n">
        <f aca="false">BE178+BE179</f>
        <v>-193.649</v>
      </c>
      <c r="BF180" s="59" t="n">
        <f aca="false">BF178+BF179</f>
        <v>-378.596</v>
      </c>
      <c r="BG180" s="59" t="n">
        <f aca="false">BG178+BG179</f>
        <v>-440.047</v>
      </c>
      <c r="BH180" s="59" t="n">
        <f aca="false">BH178+BH179</f>
        <v>-393.022</v>
      </c>
      <c r="BI180" s="59" t="n">
        <f aca="false">BI178+BI179</f>
        <v>-461.487</v>
      </c>
      <c r="BJ180" s="59" t="n">
        <f aca="false">BJ178+BJ179</f>
        <v>-83.301</v>
      </c>
      <c r="BK180" s="59" t="n">
        <f aca="false">BK178+BK179</f>
        <v>-179.331</v>
      </c>
      <c r="BL180" s="59" t="n">
        <f aca="false">BL178+BL179</f>
        <v>-319.984</v>
      </c>
      <c r="BM180" s="59" t="n">
        <f aca="false">BM178+BM179</f>
        <v>-464</v>
      </c>
      <c r="BN180" s="59" t="n">
        <f aca="false">BN178+BN179</f>
        <v>-157</v>
      </c>
      <c r="BO180" s="59" t="n">
        <f aca="false">BO178+BO179</f>
        <v>-285</v>
      </c>
      <c r="BP180" s="59" t="n">
        <f aca="false">BP178+BP179</f>
        <v>-396</v>
      </c>
      <c r="BQ180" s="59" t="n">
        <f aca="false">BQ178+BQ179</f>
        <v>-534</v>
      </c>
      <c r="BR180" s="59" t="n">
        <f aca="false">BR178+BR179</f>
        <v>-122</v>
      </c>
      <c r="BS180" s="59" t="n">
        <f aca="false">BS178+BS179</f>
        <v>-292</v>
      </c>
      <c r="BT180" s="59" t="n">
        <f aca="false">BT178+BT179</f>
        <v>-428</v>
      </c>
      <c r="BU180" s="59" t="n">
        <f aca="false">BU178+BU179</f>
        <v>-595</v>
      </c>
      <c r="BV180" s="59" t="n">
        <f aca="false">BV178+BV179</f>
        <v>-159</v>
      </c>
      <c r="BW180" s="91" t="n">
        <f aca="false">BW178+BW179</f>
        <v>0</v>
      </c>
      <c r="BX180" s="91" t="n">
        <f aca="false">BX178+BX179</f>
        <v>0</v>
      </c>
      <c r="BY180" s="58"/>
      <c r="BZ180" s="58"/>
      <c r="CA180" s="58"/>
      <c r="CB180" s="92"/>
      <c r="CC180" s="92"/>
      <c r="CD180" s="92"/>
      <c r="CE180" s="92"/>
      <c r="CF180" s="92"/>
    </row>
    <row r="181" customFormat="false" ht="15" hidden="false" customHeight="true" outlineLevel="1" collapsed="false">
      <c r="B181" s="24"/>
      <c r="C181" s="24"/>
      <c r="D181" s="24" t="n">
        <v>125</v>
      </c>
      <c r="E181" s="24" t="n">
        <v>1</v>
      </c>
      <c r="F181" s="24"/>
      <c r="G181" s="24"/>
      <c r="H181" s="24" t="n">
        <v>1</v>
      </c>
      <c r="I181" s="24"/>
      <c r="J181" s="24" t="n">
        <v>1</v>
      </c>
      <c r="K181" s="24"/>
      <c r="L181" s="24" t="n">
        <v>134</v>
      </c>
      <c r="M181" s="24"/>
      <c r="N181" s="24" t="s">
        <v>2858</v>
      </c>
      <c r="O181" s="24" t="s">
        <v>2859</v>
      </c>
      <c r="P181" s="24"/>
      <c r="Q181" s="24"/>
      <c r="R181" s="24" t="n">
        <v>3</v>
      </c>
      <c r="S181" s="24"/>
      <c r="T181" s="24"/>
      <c r="U181" s="24"/>
      <c r="V181" s="24" t="s">
        <v>160</v>
      </c>
      <c r="W181" s="24" t="s">
        <v>781</v>
      </c>
      <c r="X181" s="24" t="s">
        <v>162</v>
      </c>
      <c r="Y181" s="24" t="s">
        <v>2370</v>
      </c>
      <c r="Z181" s="24" t="s">
        <v>163</v>
      </c>
      <c r="AA181" s="24" t="s">
        <v>2860</v>
      </c>
      <c r="AB181" s="91" t="n">
        <f aca="false">('Cash Flow'!AB38)*$H$181*$J$181</f>
        <v>0</v>
      </c>
      <c r="AC181" s="91" t="n">
        <f aca="false">('Cash Flow'!AC38)*$H$181*$J$181</f>
        <v>0</v>
      </c>
      <c r="AD181" s="91" t="n">
        <f aca="false">('Cash Flow'!AD38)*$H$181*$J$181</f>
        <v>38.071</v>
      </c>
      <c r="AE181" s="91" t="n">
        <f aca="false">('Cash Flow'!AE38)*$H$181*$J$181</f>
        <v>0</v>
      </c>
      <c r="AF181" s="91" t="n">
        <f aca="false">('Cash Flow'!AF38)*$H$181*$J$181</f>
        <v>38.071</v>
      </c>
      <c r="AG181" s="91" t="n">
        <f aca="false">('Cash Flow'!AG38)*$H$181*$J$181</f>
        <v>-12.47</v>
      </c>
      <c r="AH181" s="91" t="n">
        <f aca="false">('Cash Flow'!AH38)*$H$181*$J$181</f>
        <v>-18.451</v>
      </c>
      <c r="AI181" s="91" t="n">
        <f aca="false">('Cash Flow'!AI38)*$H$181*$J$181</f>
        <v>-27.759</v>
      </c>
      <c r="AJ181" s="91" t="n">
        <f aca="false">('Cash Flow'!AJ38)*$H$181*$J$181</f>
        <v>0</v>
      </c>
      <c r="AK181" s="91" t="n">
        <f aca="false">('Cash Flow'!AK38)*$H$181*$J$181</f>
        <v>-58.68</v>
      </c>
      <c r="AL181" s="91" t="n">
        <f aca="false">('Cash Flow'!AL38)*$H$181*$J$181</f>
        <v>-1.799</v>
      </c>
      <c r="AM181" s="91" t="n">
        <f aca="false">('Cash Flow'!AM38)*$H$181*$J$181</f>
        <v>-2798.194</v>
      </c>
      <c r="AN181" s="91" t="n">
        <f aca="false">('Cash Flow'!AN38)*$H$181*$J$181</f>
        <v>-32.117</v>
      </c>
      <c r="AO181" s="91" t="n">
        <f aca="false">('Cash Flow'!AO38)*$H$181*$J$181</f>
        <v>-360.89</v>
      </c>
      <c r="AP181" s="91" t="n">
        <f aca="false">('Cash Flow'!AP38)*$H$181*$J$181</f>
        <v>-3193</v>
      </c>
      <c r="AQ181" s="91" t="n">
        <f aca="false">('Cash Flow'!AQ38)*$H$181*$J$181</f>
        <v>-20</v>
      </c>
      <c r="AR181" s="91" t="n">
        <f aca="false">('Cash Flow'!AR38)*$H$181*$J$181</f>
        <v>0</v>
      </c>
      <c r="AS181" s="91" t="n">
        <f aca="false">('Cash Flow'!AS38)*$H$181*$J$181</f>
        <v>0</v>
      </c>
      <c r="AT181" s="91" t="n">
        <f aca="false">('Cash Flow'!AT38)*$H$181*$J$181</f>
        <v>-5</v>
      </c>
      <c r="AU181" s="91" t="n">
        <f aca="false">('Cash Flow'!AU38)*$H$181*$J$181</f>
        <v>-25</v>
      </c>
      <c r="AV181" s="91" t="n">
        <f aca="false">('Cash Flow'!AV38)*$H$181*$J$181</f>
        <v>-182</v>
      </c>
      <c r="AW181" s="91" t="n">
        <f aca="false">('Cash Flow'!AW38)*$H$181*$J$181</f>
        <v>-4803</v>
      </c>
      <c r="AX181" s="91" t="n">
        <f aca="false">('Cash Flow'!AX38)*$H$181*$J$181</f>
        <v>-130</v>
      </c>
      <c r="AY181" s="91" t="n">
        <f aca="false">('Cash Flow'!AY38)*$H$181*$J$181</f>
        <v>0</v>
      </c>
      <c r="AZ181" s="91" t="n">
        <f aca="false">('Cash Flow'!AZ38)*$H$181*$J$181</f>
        <v>-5115</v>
      </c>
      <c r="BA181" s="91" t="n">
        <f aca="false">('Cash Flow'!BA38)*$H$181*$J$181</f>
        <v>-10</v>
      </c>
      <c r="BB181" s="91" t="n">
        <f aca="false">('Cash Flow'!BB38)*$H$181*$J$181</f>
        <v>0</v>
      </c>
      <c r="BC181" s="91" t="n">
        <f aca="false">('Cash Flow'!BC38)*$H$181*$J$181</f>
        <v>0</v>
      </c>
      <c r="BD181" s="91" t="n">
        <f aca="false">('Cash Flow'!BD38)*$H$181*$J$181</f>
        <v>38.071</v>
      </c>
      <c r="BE181" s="91" t="n">
        <f aca="false">('Cash Flow'!BE38)*$H$181*$J$181</f>
        <v>38.071</v>
      </c>
      <c r="BF181" s="59" t="n">
        <f aca="false">('Cash Flow'!BF38)*$H$181*$J$181</f>
        <v>-12.47</v>
      </c>
      <c r="BG181" s="59" t="n">
        <f aca="false">('Cash Flow'!BG38)*$H$181*$J$181</f>
        <v>-30.921</v>
      </c>
      <c r="BH181" s="59" t="n">
        <f aca="false">('Cash Flow'!BH38)*$H$181*$J$181</f>
        <v>-58.68</v>
      </c>
      <c r="BI181" s="59" t="n">
        <f aca="false">('Cash Flow'!BI38)*$H$181*$J$181</f>
        <v>-58.68</v>
      </c>
      <c r="BJ181" s="59" t="n">
        <f aca="false">('Cash Flow'!BJ38)*$H$181*$J$181</f>
        <v>-1.799</v>
      </c>
      <c r="BK181" s="59" t="n">
        <f aca="false">('Cash Flow'!BK38)*$H$181*$J$181</f>
        <v>-2799.993</v>
      </c>
      <c r="BL181" s="59" t="n">
        <f aca="false">('Cash Flow'!BL38)*$H$181*$J$181</f>
        <v>-2832.11</v>
      </c>
      <c r="BM181" s="59" t="n">
        <f aca="false">('Cash Flow'!BM38)*$H$181*$J$181</f>
        <v>-3193</v>
      </c>
      <c r="BN181" s="59" t="n">
        <f aca="false">('Cash Flow'!BN38)*$H$181*$J$181</f>
        <v>-20</v>
      </c>
      <c r="BO181" s="59" t="n">
        <f aca="false">('Cash Flow'!BO38)*$H$181*$J$181</f>
        <v>-20</v>
      </c>
      <c r="BP181" s="59" t="n">
        <f aca="false">('Cash Flow'!BP38)*$H$181*$J$181</f>
        <v>-20</v>
      </c>
      <c r="BQ181" s="59" t="n">
        <f aca="false">('Cash Flow'!BQ38)*$H$181*$J$181</f>
        <v>-25</v>
      </c>
      <c r="BR181" s="59" t="n">
        <f aca="false">('Cash Flow'!BR38)*$H$181*$J$181</f>
        <v>-182</v>
      </c>
      <c r="BS181" s="59" t="n">
        <f aca="false">('Cash Flow'!BS38)*$H$181*$J$181</f>
        <v>-4985</v>
      </c>
      <c r="BT181" s="59" t="n">
        <f aca="false">('Cash Flow'!BT38)*$H$181*$J$181</f>
        <v>-5115</v>
      </c>
      <c r="BU181" s="59" t="n">
        <f aca="false">('Cash Flow'!BU38)*$H$181*$J$181</f>
        <v>-5115</v>
      </c>
      <c r="BV181" s="59" t="n">
        <f aca="false">('Cash Flow'!BV38)*$H$181*$J$181</f>
        <v>-10</v>
      </c>
      <c r="BW181" s="91"/>
      <c r="BX181" s="91"/>
      <c r="BY181" s="58"/>
      <c r="BZ181" s="58"/>
      <c r="CA181" s="58"/>
      <c r="CB181" s="92"/>
      <c r="CC181" s="92"/>
      <c r="CD181" s="92"/>
      <c r="CE181" s="92"/>
      <c r="CF181" s="92"/>
    </row>
    <row r="182" customFormat="false" ht="15" hidden="false" customHeight="true" outlineLevel="1" collapsed="false">
      <c r="B182" s="24"/>
      <c r="C182" s="24"/>
      <c r="D182" s="24" t="n">
        <v>125</v>
      </c>
      <c r="E182" s="24" t="n">
        <v>1</v>
      </c>
      <c r="F182" s="24"/>
      <c r="G182" s="24"/>
      <c r="H182" s="24"/>
      <c r="I182" s="24"/>
      <c r="J182" s="24" t="n">
        <v>1</v>
      </c>
      <c r="K182" s="24"/>
      <c r="L182" s="24" t="n">
        <v>135</v>
      </c>
      <c r="M182" s="24"/>
      <c r="N182" s="24" t="s">
        <v>2861</v>
      </c>
      <c r="O182" s="24" t="s">
        <v>2862</v>
      </c>
      <c r="P182" s="24"/>
      <c r="Q182" s="24"/>
      <c r="R182" s="24" t="n">
        <v>3</v>
      </c>
      <c r="S182" s="24"/>
      <c r="T182" s="24"/>
      <c r="U182" s="24"/>
      <c r="V182" s="24" t="s">
        <v>160</v>
      </c>
      <c r="W182" s="24" t="s">
        <v>781</v>
      </c>
      <c r="X182" s="24" t="s">
        <v>162</v>
      </c>
      <c r="Y182" s="24" t="s">
        <v>2370</v>
      </c>
      <c r="Z182" s="24" t="s">
        <v>163</v>
      </c>
      <c r="AA182" s="24" t="s">
        <v>2863</v>
      </c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  <c r="AM182" s="91"/>
      <c r="AN182" s="91"/>
      <c r="AO182" s="91"/>
      <c r="AP182" s="91"/>
      <c r="AQ182" s="91"/>
      <c r="AR182" s="91"/>
      <c r="AS182" s="91"/>
      <c r="AT182" s="91"/>
      <c r="AU182" s="91"/>
      <c r="AV182" s="91"/>
      <c r="AW182" s="91"/>
      <c r="AX182" s="91"/>
      <c r="AY182" s="91"/>
      <c r="AZ182" s="91"/>
      <c r="BA182" s="91"/>
      <c r="BB182" s="91"/>
      <c r="BC182" s="59"/>
      <c r="BD182" s="59"/>
      <c r="BE182" s="59"/>
      <c r="BF182" s="59"/>
      <c r="BG182" s="59"/>
      <c r="BH182" s="59"/>
      <c r="BI182" s="59"/>
      <c r="BJ182" s="59"/>
      <c r="BK182" s="59"/>
      <c r="BL182" s="59"/>
      <c r="BM182" s="59"/>
      <c r="BN182" s="59"/>
      <c r="BO182" s="59"/>
      <c r="BP182" s="59"/>
      <c r="BQ182" s="59"/>
      <c r="BR182" s="59"/>
      <c r="BS182" s="59"/>
      <c r="BT182" s="59"/>
      <c r="BU182" s="59"/>
      <c r="BV182" s="59"/>
      <c r="BW182" s="91"/>
      <c r="BX182" s="91"/>
      <c r="BY182" s="58"/>
      <c r="BZ182" s="58"/>
      <c r="CA182" s="58"/>
      <c r="CB182" s="92"/>
      <c r="CC182" s="92"/>
      <c r="CD182" s="92"/>
      <c r="CE182" s="92"/>
      <c r="CF182" s="92"/>
    </row>
    <row r="183" customFormat="false" ht="15" hidden="false" customHeight="true" outlineLevel="1" collapsed="false">
      <c r="B183" s="24"/>
      <c r="C183" s="24"/>
      <c r="D183" s="24" t="n">
        <v>89</v>
      </c>
      <c r="E183" s="24" t="n">
        <v>1</v>
      </c>
      <c r="F183" s="24"/>
      <c r="G183" s="24"/>
      <c r="H183" s="24"/>
      <c r="I183" s="24"/>
      <c r="J183" s="24" t="n">
        <v>1</v>
      </c>
      <c r="K183" s="24"/>
      <c r="L183" s="24" t="n">
        <v>125</v>
      </c>
      <c r="M183" s="24"/>
      <c r="N183" s="24" t="s">
        <v>2864</v>
      </c>
      <c r="O183" s="24" t="s">
        <v>2865</v>
      </c>
      <c r="P183" s="24"/>
      <c r="Q183" s="24"/>
      <c r="R183" s="24" t="n">
        <v>3</v>
      </c>
      <c r="S183" s="24"/>
      <c r="T183" s="24"/>
      <c r="U183" s="24"/>
      <c r="V183" s="24" t="s">
        <v>160</v>
      </c>
      <c r="W183" s="24" t="s">
        <v>781</v>
      </c>
      <c r="X183" s="24" t="s">
        <v>162</v>
      </c>
      <c r="Y183" s="24" t="s">
        <v>2370</v>
      </c>
      <c r="Z183" s="24" t="s">
        <v>163</v>
      </c>
      <c r="AA183" s="24" t="s">
        <v>2866</v>
      </c>
      <c r="AB183" s="91" t="n">
        <f aca="false">AB181+AB182</f>
        <v>0</v>
      </c>
      <c r="AC183" s="91" t="n">
        <f aca="false">AC181+AC182</f>
        <v>0</v>
      </c>
      <c r="AD183" s="91" t="n">
        <f aca="false">AD181+AD182</f>
        <v>38.071</v>
      </c>
      <c r="AE183" s="91" t="n">
        <f aca="false">AE181+AE182</f>
        <v>0</v>
      </c>
      <c r="AF183" s="91" t="n">
        <f aca="false">AF181+AF182</f>
        <v>38.071</v>
      </c>
      <c r="AG183" s="91" t="n">
        <f aca="false">AG181+AG182</f>
        <v>-12.47</v>
      </c>
      <c r="AH183" s="91" t="n">
        <f aca="false">AH181+AH182</f>
        <v>-18.451</v>
      </c>
      <c r="AI183" s="91" t="n">
        <f aca="false">AI181+AI182</f>
        <v>-27.759</v>
      </c>
      <c r="AJ183" s="91" t="n">
        <f aca="false">AJ181+AJ182</f>
        <v>0</v>
      </c>
      <c r="AK183" s="91" t="n">
        <f aca="false">AK181+AK182</f>
        <v>-58.68</v>
      </c>
      <c r="AL183" s="91" t="n">
        <f aca="false">AL181+AL182</f>
        <v>-1.799</v>
      </c>
      <c r="AM183" s="91" t="n">
        <f aca="false">AM181+AM182</f>
        <v>-2798.194</v>
      </c>
      <c r="AN183" s="91" t="n">
        <f aca="false">AN181+AN182</f>
        <v>-32.117</v>
      </c>
      <c r="AO183" s="91" t="n">
        <f aca="false">AO181+AO182</f>
        <v>-360.89</v>
      </c>
      <c r="AP183" s="91" t="n">
        <f aca="false">AP181+AP182</f>
        <v>-3193</v>
      </c>
      <c r="AQ183" s="91" t="n">
        <f aca="false">AQ181+AQ182</f>
        <v>-20</v>
      </c>
      <c r="AR183" s="91" t="n">
        <f aca="false">AR181+AR182</f>
        <v>0</v>
      </c>
      <c r="AS183" s="91" t="n">
        <f aca="false">AS181+AS182</f>
        <v>0</v>
      </c>
      <c r="AT183" s="91" t="n">
        <f aca="false">AT181+AT182</f>
        <v>-5</v>
      </c>
      <c r="AU183" s="91" t="n">
        <f aca="false">AU181+AU182</f>
        <v>-25</v>
      </c>
      <c r="AV183" s="91" t="n">
        <f aca="false">AV181+AV182</f>
        <v>-182</v>
      </c>
      <c r="AW183" s="91" t="n">
        <f aca="false">AW181+AW182</f>
        <v>-4803</v>
      </c>
      <c r="AX183" s="91" t="n">
        <f aca="false">AX181+AX182</f>
        <v>-130</v>
      </c>
      <c r="AY183" s="91" t="n">
        <f aca="false">AY181+AY182</f>
        <v>0</v>
      </c>
      <c r="AZ183" s="91" t="n">
        <f aca="false">AZ181+AZ182</f>
        <v>-5115</v>
      </c>
      <c r="BA183" s="91" t="n">
        <f aca="false">BA181+BA182</f>
        <v>-10</v>
      </c>
      <c r="BB183" s="91" t="n">
        <f aca="false">BB181+BB182</f>
        <v>0</v>
      </c>
      <c r="BC183" s="91" t="n">
        <f aca="false">BC181+BC182</f>
        <v>0</v>
      </c>
      <c r="BD183" s="91" t="n">
        <f aca="false">BD181+BD182</f>
        <v>38.071</v>
      </c>
      <c r="BE183" s="91" t="n">
        <f aca="false">BE181+BE182</f>
        <v>38.071</v>
      </c>
      <c r="BF183" s="59" t="n">
        <f aca="false">BF181+BF182</f>
        <v>-12.47</v>
      </c>
      <c r="BG183" s="59" t="n">
        <f aca="false">BG181+BG182</f>
        <v>-30.921</v>
      </c>
      <c r="BH183" s="59" t="n">
        <f aca="false">BH181+BH182</f>
        <v>-58.68</v>
      </c>
      <c r="BI183" s="59" t="n">
        <f aca="false">BI181+BI182</f>
        <v>-58.68</v>
      </c>
      <c r="BJ183" s="59" t="n">
        <f aca="false">BJ181+BJ182</f>
        <v>-1.799</v>
      </c>
      <c r="BK183" s="59" t="n">
        <f aca="false">BK181+BK182</f>
        <v>-2799.993</v>
      </c>
      <c r="BL183" s="59" t="n">
        <f aca="false">BL181+BL182</f>
        <v>-2832.11</v>
      </c>
      <c r="BM183" s="59" t="n">
        <f aca="false">BM181+BM182</f>
        <v>-3193</v>
      </c>
      <c r="BN183" s="59" t="n">
        <f aca="false">BN181+BN182</f>
        <v>-20</v>
      </c>
      <c r="BO183" s="59" t="n">
        <f aca="false">BO181+BO182</f>
        <v>-20</v>
      </c>
      <c r="BP183" s="59" t="n">
        <f aca="false">BP181+BP182</f>
        <v>-20</v>
      </c>
      <c r="BQ183" s="59" t="n">
        <f aca="false">BQ181+BQ182</f>
        <v>-25</v>
      </c>
      <c r="BR183" s="59" t="n">
        <f aca="false">BR181+BR182</f>
        <v>-182</v>
      </c>
      <c r="BS183" s="59" t="n">
        <f aca="false">BS181+BS182</f>
        <v>-4985</v>
      </c>
      <c r="BT183" s="59" t="n">
        <f aca="false">BT181+BT182</f>
        <v>-5115</v>
      </c>
      <c r="BU183" s="59" t="n">
        <f aca="false">BU181+BU182</f>
        <v>-5115</v>
      </c>
      <c r="BV183" s="59" t="n">
        <f aca="false">BV181+BV182</f>
        <v>-10</v>
      </c>
      <c r="BW183" s="91" t="n">
        <f aca="false">BW181+BW182</f>
        <v>0</v>
      </c>
      <c r="BX183" s="91" t="n">
        <f aca="false">BX181+BX182</f>
        <v>0</v>
      </c>
      <c r="BY183" s="58"/>
      <c r="BZ183" s="58"/>
      <c r="CA183" s="58"/>
      <c r="CB183" s="92"/>
      <c r="CC183" s="92"/>
      <c r="CD183" s="92"/>
      <c r="CE183" s="92"/>
      <c r="CF183" s="92"/>
    </row>
    <row r="184" customFormat="false" ht="15" hidden="false" customHeight="true" outlineLevel="1" collapsed="false">
      <c r="B184" s="24"/>
      <c r="C184" s="24"/>
      <c r="D184" s="24" t="n">
        <v>126</v>
      </c>
      <c r="E184" s="24" t="n">
        <v>1</v>
      </c>
      <c r="F184" s="24"/>
      <c r="G184" s="24"/>
      <c r="H184" s="24" t="n">
        <v>1</v>
      </c>
      <c r="I184" s="24"/>
      <c r="J184" s="24" t="n">
        <v>1</v>
      </c>
      <c r="K184" s="24"/>
      <c r="L184" s="24" t="n">
        <v>136</v>
      </c>
      <c r="M184" s="24"/>
      <c r="N184" s="24" t="s">
        <v>2867</v>
      </c>
      <c r="O184" s="24" t="s">
        <v>2868</v>
      </c>
      <c r="P184" s="24"/>
      <c r="Q184" s="24"/>
      <c r="R184" s="24" t="n">
        <v>3</v>
      </c>
      <c r="S184" s="24"/>
      <c r="T184" s="24"/>
      <c r="U184" s="24"/>
      <c r="V184" s="24" t="s">
        <v>160</v>
      </c>
      <c r="W184" s="24" t="s">
        <v>781</v>
      </c>
      <c r="X184" s="24" t="s">
        <v>162</v>
      </c>
      <c r="Y184" s="24" t="s">
        <v>2370</v>
      </c>
      <c r="Z184" s="24" t="s">
        <v>163</v>
      </c>
      <c r="AA184" s="24" t="s">
        <v>2869</v>
      </c>
      <c r="AB184" s="91" t="n">
        <f aca="false">('Cash Flow'!AB39)*$H$184*$J$184</f>
        <v>-16.246</v>
      </c>
      <c r="AC184" s="91" t="n">
        <f aca="false">('Cash Flow'!AC39)*$H$184*$J$184</f>
        <v>-18.807</v>
      </c>
      <c r="AD184" s="91" t="n">
        <f aca="false">('Cash Flow'!AD39)*$H$184*$J$184</f>
        <v>-12.852</v>
      </c>
      <c r="AE184" s="91" t="n">
        <f aca="false">('Cash Flow'!AE39)*$H$184*$J$184</f>
        <v>-45.82</v>
      </c>
      <c r="AF184" s="91" t="n">
        <f aca="false">('Cash Flow'!AF39)*$H$184*$J$184</f>
        <v>-93.725</v>
      </c>
      <c r="AG184" s="91" t="n">
        <f aca="false">('Cash Flow'!AG39)*$H$184*$J$184</f>
        <v>-144.462</v>
      </c>
      <c r="AH184" s="91" t="n">
        <f aca="false">('Cash Flow'!AH39)*$H$184*$J$184</f>
        <v>-150.434</v>
      </c>
      <c r="AI184" s="91" t="n">
        <f aca="false">('Cash Flow'!AI39)*$H$184*$J$184</f>
        <v>-30.33</v>
      </c>
      <c r="AJ184" s="91" t="n">
        <f aca="false">('Cash Flow'!AJ39)*$H$184*$J$184</f>
        <v>-60.993</v>
      </c>
      <c r="AK184" s="91" t="n">
        <f aca="false">('Cash Flow'!AK39)*$H$184*$J$184</f>
        <v>-386.219</v>
      </c>
      <c r="AL184" s="91" t="n">
        <f aca="false">('Cash Flow'!AL39)*$H$184*$J$184</f>
        <v>-22.061</v>
      </c>
      <c r="AM184" s="91" t="n">
        <f aca="false">('Cash Flow'!AM39)*$H$184*$J$184</f>
        <v>-0.39</v>
      </c>
      <c r="AN184" s="91" t="n">
        <f aca="false">('Cash Flow'!AN39)*$H$184*$J$184</f>
        <v>-43.383</v>
      </c>
      <c r="AO184" s="91" t="n">
        <f aca="false">('Cash Flow'!AO39)*$H$184*$J$184</f>
        <v>-44.166</v>
      </c>
      <c r="AP184" s="91" t="n">
        <f aca="false">('Cash Flow'!AP39)*$H$184*$J$184</f>
        <v>-110</v>
      </c>
      <c r="AQ184" s="91" t="n">
        <f aca="false">('Cash Flow'!AQ39)*$H$184*$J$184</f>
        <v>-12</v>
      </c>
      <c r="AR184" s="91" t="n">
        <f aca="false">('Cash Flow'!AR39)*$H$184*$J$184</f>
        <v>-46</v>
      </c>
      <c r="AS184" s="91" t="n">
        <f aca="false">('Cash Flow'!AS39)*$H$184*$J$184</f>
        <v>-55</v>
      </c>
      <c r="AT184" s="91" t="n">
        <f aca="false">('Cash Flow'!AT39)*$H$184*$J$184</f>
        <v>-103</v>
      </c>
      <c r="AU184" s="91" t="n">
        <f aca="false">('Cash Flow'!AU39)*$H$184*$J$184</f>
        <v>-216</v>
      </c>
      <c r="AV184" s="91" t="n">
        <f aca="false">('Cash Flow'!AV39)*$H$184*$J$184</f>
        <v>-147</v>
      </c>
      <c r="AW184" s="91" t="n">
        <f aca="false">('Cash Flow'!AW39)*$H$184*$J$184</f>
        <v>-37</v>
      </c>
      <c r="AX184" s="91" t="n">
        <f aca="false">('Cash Flow'!AX39)*$H$184*$J$184</f>
        <v>-108</v>
      </c>
      <c r="AY184" s="91" t="n">
        <f aca="false">('Cash Flow'!AY39)*$H$184*$J$184</f>
        <v>-70</v>
      </c>
      <c r="AZ184" s="91" t="n">
        <f aca="false">('Cash Flow'!AZ39)*$H$184*$J$184</f>
        <v>-362</v>
      </c>
      <c r="BA184" s="91" t="n">
        <f aca="false">('Cash Flow'!BA39)*$H$184*$J$184</f>
        <v>-159</v>
      </c>
      <c r="BB184" s="91" t="n">
        <f aca="false">('Cash Flow'!BB39)*$H$184*$J$184</f>
        <v>-16.246</v>
      </c>
      <c r="BC184" s="91" t="n">
        <f aca="false">('Cash Flow'!BC39)*$H$184*$J$184</f>
        <v>-35.053</v>
      </c>
      <c r="BD184" s="91" t="n">
        <f aca="false">('Cash Flow'!BD39)*$H$184*$J$184</f>
        <v>-47.905</v>
      </c>
      <c r="BE184" s="91" t="n">
        <f aca="false">('Cash Flow'!BE39)*$H$184*$J$184</f>
        <v>-93.725</v>
      </c>
      <c r="BF184" s="59" t="n">
        <f aca="false">('Cash Flow'!BF39)*$H$184*$J$184</f>
        <v>-144.462</v>
      </c>
      <c r="BG184" s="59" t="n">
        <f aca="false">('Cash Flow'!BG39)*$H$184*$J$184</f>
        <v>-294.896</v>
      </c>
      <c r="BH184" s="59" t="n">
        <f aca="false">('Cash Flow'!BH39)*$H$184*$J$184</f>
        <v>-325.226</v>
      </c>
      <c r="BI184" s="59" t="n">
        <f aca="false">('Cash Flow'!BI39)*$H$184*$J$184</f>
        <v>-386.219</v>
      </c>
      <c r="BJ184" s="59" t="n">
        <f aca="false">('Cash Flow'!BJ39)*$H$184*$J$184</f>
        <v>-22.061</v>
      </c>
      <c r="BK184" s="59" t="n">
        <f aca="false">('Cash Flow'!BK39)*$H$184*$J$184</f>
        <v>-22.451</v>
      </c>
      <c r="BL184" s="59" t="n">
        <f aca="false">('Cash Flow'!BL39)*$H$184*$J$184</f>
        <v>-65.834</v>
      </c>
      <c r="BM184" s="59" t="n">
        <f aca="false">('Cash Flow'!BM39)*$H$184*$J$184</f>
        <v>-110</v>
      </c>
      <c r="BN184" s="59" t="n">
        <f aca="false">('Cash Flow'!BN39)*$H$184*$J$184</f>
        <v>-12</v>
      </c>
      <c r="BO184" s="59" t="n">
        <f aca="false">('Cash Flow'!BO39)*$H$184*$J$184</f>
        <v>-58</v>
      </c>
      <c r="BP184" s="59" t="n">
        <f aca="false">('Cash Flow'!BP39)*$H$184*$J$184</f>
        <v>-113</v>
      </c>
      <c r="BQ184" s="59" t="n">
        <f aca="false">('Cash Flow'!BQ39)*$H$184*$J$184</f>
        <v>-216</v>
      </c>
      <c r="BR184" s="59" t="n">
        <f aca="false">('Cash Flow'!BR39)*$H$184*$J$184</f>
        <v>-147</v>
      </c>
      <c r="BS184" s="59" t="n">
        <f aca="false">('Cash Flow'!BS39)*$H$184*$J$184</f>
        <v>-184</v>
      </c>
      <c r="BT184" s="59" t="n">
        <f aca="false">('Cash Flow'!BT39)*$H$184*$J$184</f>
        <v>-292</v>
      </c>
      <c r="BU184" s="59" t="n">
        <f aca="false">('Cash Flow'!BU39)*$H$184*$J$184</f>
        <v>-362</v>
      </c>
      <c r="BV184" s="59" t="n">
        <f aca="false">('Cash Flow'!BV39)*$H$184*$J$184</f>
        <v>-159</v>
      </c>
      <c r="BW184" s="91"/>
      <c r="BX184" s="91"/>
      <c r="BY184" s="58"/>
      <c r="BZ184" s="58"/>
      <c r="CA184" s="58"/>
      <c r="CB184" s="92"/>
      <c r="CC184" s="92"/>
      <c r="CD184" s="92"/>
      <c r="CE184" s="92"/>
      <c r="CF184" s="92"/>
    </row>
    <row r="185" customFormat="false" ht="15" hidden="false" customHeight="true" outlineLevel="1" collapsed="false">
      <c r="B185" s="24"/>
      <c r="C185" s="24"/>
      <c r="D185" s="24" t="n">
        <v>126</v>
      </c>
      <c r="E185" s="24" t="n">
        <v>1</v>
      </c>
      <c r="F185" s="24"/>
      <c r="G185" s="24"/>
      <c r="H185" s="24" t="n">
        <v>1</v>
      </c>
      <c r="I185" s="24"/>
      <c r="J185" s="24" t="n">
        <v>1</v>
      </c>
      <c r="K185" s="24"/>
      <c r="L185" s="24" t="n">
        <v>137</v>
      </c>
      <c r="M185" s="24"/>
      <c r="N185" s="24" t="s">
        <v>2870</v>
      </c>
      <c r="O185" s="24" t="s">
        <v>2871</v>
      </c>
      <c r="P185" s="24"/>
      <c r="Q185" s="24"/>
      <c r="R185" s="24" t="n">
        <v>3</v>
      </c>
      <c r="S185" s="24"/>
      <c r="T185" s="24"/>
      <c r="U185" s="24"/>
      <c r="V185" s="24" t="s">
        <v>160</v>
      </c>
      <c r="W185" s="24" t="s">
        <v>781</v>
      </c>
      <c r="X185" s="24" t="s">
        <v>162</v>
      </c>
      <c r="Y185" s="24" t="s">
        <v>2370</v>
      </c>
      <c r="Z185" s="24" t="s">
        <v>163</v>
      </c>
      <c r="AA185" s="24" t="s">
        <v>2872</v>
      </c>
      <c r="AB185" s="91" t="n">
        <f aca="false">('Cash Flow'!AB40)*$H$185*$J$185</f>
        <v>0</v>
      </c>
      <c r="AC185" s="91" t="n">
        <f aca="false">('Cash Flow'!AC40)*$H$185*$J$185</f>
        <v>0</v>
      </c>
      <c r="AD185" s="91" t="n">
        <f aca="false">('Cash Flow'!AD40)*$H$185*$J$185</f>
        <v>0</v>
      </c>
      <c r="AE185" s="91" t="n">
        <f aca="false">('Cash Flow'!AE40)*$H$185*$J$185</f>
        <v>0</v>
      </c>
      <c r="AF185" s="91" t="n">
        <f aca="false">('Cash Flow'!AF40)*$H$185*$J$185</f>
        <v>0</v>
      </c>
      <c r="AG185" s="91" t="n">
        <f aca="false">('Cash Flow'!AG40)*$H$185*$J$185</f>
        <v>0</v>
      </c>
      <c r="AH185" s="91" t="n">
        <f aca="false">('Cash Flow'!AH40)*$H$185*$J$185</f>
        <v>0</v>
      </c>
      <c r="AI185" s="91" t="n">
        <f aca="false">('Cash Flow'!AI40)*$H$185*$J$185</f>
        <v>0</v>
      </c>
      <c r="AJ185" s="91" t="n">
        <f aca="false">('Cash Flow'!AJ40)*$H$185*$J$185</f>
        <v>19.7</v>
      </c>
      <c r="AK185" s="91" t="n">
        <f aca="false">('Cash Flow'!AK40)*$H$185*$J$185</f>
        <v>19.7</v>
      </c>
      <c r="AL185" s="91" t="n">
        <f aca="false">('Cash Flow'!AL40)*$H$185*$J$185</f>
        <v>0</v>
      </c>
      <c r="AM185" s="91" t="n">
        <f aca="false">('Cash Flow'!AM40)*$H$185*$J$185</f>
        <v>0</v>
      </c>
      <c r="AN185" s="91" t="n">
        <f aca="false">('Cash Flow'!AN40)*$H$185*$J$185</f>
        <v>26.506</v>
      </c>
      <c r="AO185" s="91" t="n">
        <f aca="false">('Cash Flow'!AO40)*$H$185*$J$185</f>
        <v>53.494</v>
      </c>
      <c r="AP185" s="91" t="n">
        <f aca="false">('Cash Flow'!AP40)*$H$185*$J$185</f>
        <v>80</v>
      </c>
      <c r="AQ185" s="91" t="n">
        <f aca="false">('Cash Flow'!AQ40)*$H$185*$J$185</f>
        <v>12</v>
      </c>
      <c r="AR185" s="91" t="n">
        <f aca="false">('Cash Flow'!AR40)*$H$185*$J$185</f>
        <v>3</v>
      </c>
      <c r="AS185" s="91" t="n">
        <f aca="false">('Cash Flow'!AS40)*$H$185*$J$185</f>
        <v>41</v>
      </c>
      <c r="AT185" s="91" t="n">
        <f aca="false">('Cash Flow'!AT40)*$H$185*$J$185</f>
        <v>75</v>
      </c>
      <c r="AU185" s="91" t="n">
        <f aca="false">('Cash Flow'!AU40)*$H$185*$J$185</f>
        <v>131</v>
      </c>
      <c r="AV185" s="91" t="n">
        <f aca="false">('Cash Flow'!AV40)*$H$185*$J$185</f>
        <v>4</v>
      </c>
      <c r="AW185" s="91" t="n">
        <f aca="false">('Cash Flow'!AW40)*$H$185*$J$185</f>
        <v>2</v>
      </c>
      <c r="AX185" s="91" t="n">
        <f aca="false">('Cash Flow'!AX40)*$H$185*$J$185</f>
        <v>83</v>
      </c>
      <c r="AY185" s="91" t="n">
        <f aca="false">('Cash Flow'!AY40)*$H$185*$J$185</f>
        <v>171</v>
      </c>
      <c r="AZ185" s="91" t="n">
        <f aca="false">('Cash Flow'!AZ40)*$H$185*$J$185</f>
        <v>260</v>
      </c>
      <c r="BA185" s="91" t="n">
        <f aca="false">('Cash Flow'!BA40)*$H$185*$J$185</f>
        <v>194</v>
      </c>
      <c r="BB185" s="91" t="n">
        <f aca="false">('Cash Flow'!BB40)*$H$185*$J$185</f>
        <v>0</v>
      </c>
      <c r="BC185" s="91" t="n">
        <f aca="false">('Cash Flow'!BC40)*$H$185*$J$185</f>
        <v>0</v>
      </c>
      <c r="BD185" s="91" t="n">
        <f aca="false">('Cash Flow'!BD40)*$H$185*$J$185</f>
        <v>0</v>
      </c>
      <c r="BE185" s="91" t="n">
        <f aca="false">('Cash Flow'!BE40)*$H$185*$J$185</f>
        <v>0</v>
      </c>
      <c r="BF185" s="91" t="n">
        <f aca="false">('Cash Flow'!BF40)*$H$185*$J$185</f>
        <v>0</v>
      </c>
      <c r="BG185" s="91" t="n">
        <f aca="false">('Cash Flow'!BG40)*$H$185*$J$185</f>
        <v>0</v>
      </c>
      <c r="BH185" s="91" t="n">
        <f aca="false">('Cash Flow'!BH40)*$H$185*$J$185</f>
        <v>0</v>
      </c>
      <c r="BI185" s="91" t="n">
        <f aca="false">('Cash Flow'!BI40)*$H$185*$J$185</f>
        <v>19.7</v>
      </c>
      <c r="BJ185" s="91" t="n">
        <f aca="false">('Cash Flow'!BJ40)*$H$185*$J$185</f>
        <v>0</v>
      </c>
      <c r="BK185" s="91" t="n">
        <f aca="false">('Cash Flow'!BK40)*$H$185*$J$185</f>
        <v>0</v>
      </c>
      <c r="BL185" s="91" t="n">
        <f aca="false">('Cash Flow'!BL40)*$H$185*$J$185</f>
        <v>26.506</v>
      </c>
      <c r="BM185" s="91" t="n">
        <f aca="false">('Cash Flow'!BM40)*$H$185*$J$185</f>
        <v>80</v>
      </c>
      <c r="BN185" s="91" t="n">
        <f aca="false">('Cash Flow'!BN40)*$H$185*$J$185</f>
        <v>12</v>
      </c>
      <c r="BO185" s="91" t="n">
        <f aca="false">('Cash Flow'!BO40)*$H$185*$J$185</f>
        <v>15</v>
      </c>
      <c r="BP185" s="91" t="n">
        <f aca="false">('Cash Flow'!BP40)*$H$185*$J$185</f>
        <v>56</v>
      </c>
      <c r="BQ185" s="59" t="n">
        <f aca="false">('Cash Flow'!BQ40)*$H$185*$J$185</f>
        <v>131</v>
      </c>
      <c r="BR185" s="59" t="n">
        <f aca="false">('Cash Flow'!BR40)*$H$185*$J$185</f>
        <v>4</v>
      </c>
      <c r="BS185" s="59" t="n">
        <f aca="false">('Cash Flow'!BS40)*$H$185*$J$185</f>
        <v>6</v>
      </c>
      <c r="BT185" s="59" t="n">
        <f aca="false">('Cash Flow'!BT40)*$H$185*$J$185</f>
        <v>89</v>
      </c>
      <c r="BU185" s="59" t="n">
        <f aca="false">('Cash Flow'!BU40)*$H$185*$J$185</f>
        <v>260</v>
      </c>
      <c r="BV185" s="59" t="n">
        <f aca="false">('Cash Flow'!BV40)*$H$185*$J$185</f>
        <v>194</v>
      </c>
      <c r="BW185" s="91" t="n">
        <f aca="false">('Cash Flow'!BW40)*$H$185*$J$185</f>
        <v>0</v>
      </c>
      <c r="BX185" s="91" t="n">
        <f aca="false">('Cash Flow'!BX40)*$H$185*$J$185</f>
        <v>0</v>
      </c>
      <c r="BY185" s="91" t="n">
        <f aca="false">('Cash Flow'!BY40)*$H$185*$J$185</f>
        <v>0</v>
      </c>
      <c r="BZ185" s="91" t="n">
        <f aca="false">('Cash Flow'!BZ40)*$H$185*$J$185</f>
        <v>0</v>
      </c>
      <c r="CA185" s="91" t="n">
        <f aca="false">('Cash Flow'!CA40)*$H$185*$J$185</f>
        <v>0</v>
      </c>
      <c r="CB185" s="91" t="n">
        <f aca="false">('Cash Flow'!CB40)*$H$185*$J$185</f>
        <v>0</v>
      </c>
      <c r="CC185" s="91" t="n">
        <f aca="false">('Cash Flow'!CC40)*$H$185*$J$185</f>
        <v>0</v>
      </c>
      <c r="CD185" s="92"/>
      <c r="CE185" s="92"/>
      <c r="CF185" s="92"/>
    </row>
    <row r="186" customFormat="false" ht="15" hidden="false" customHeight="true" outlineLevel="1" collapsed="false">
      <c r="B186" s="24"/>
      <c r="C186" s="24"/>
      <c r="D186" s="24" t="n">
        <v>89</v>
      </c>
      <c r="E186" s="24" t="n">
        <v>1</v>
      </c>
      <c r="F186" s="24"/>
      <c r="G186" s="24"/>
      <c r="H186" s="24"/>
      <c r="I186" s="24"/>
      <c r="J186" s="24" t="n">
        <v>1</v>
      </c>
      <c r="K186" s="24"/>
      <c r="L186" s="24" t="n">
        <v>126</v>
      </c>
      <c r="M186" s="24"/>
      <c r="N186" s="24" t="s">
        <v>2873</v>
      </c>
      <c r="O186" s="24" t="s">
        <v>2874</v>
      </c>
      <c r="P186" s="24"/>
      <c r="Q186" s="24"/>
      <c r="R186" s="24" t="n">
        <v>3</v>
      </c>
      <c r="S186" s="24"/>
      <c r="T186" s="24"/>
      <c r="U186" s="24"/>
      <c r="V186" s="24" t="s">
        <v>160</v>
      </c>
      <c r="W186" s="24" t="s">
        <v>781</v>
      </c>
      <c r="X186" s="24" t="s">
        <v>162</v>
      </c>
      <c r="Y186" s="24" t="s">
        <v>2370</v>
      </c>
      <c r="Z186" s="24" t="s">
        <v>163</v>
      </c>
      <c r="AA186" s="24" t="s">
        <v>2875</v>
      </c>
      <c r="AB186" s="91" t="n">
        <f aca="false">AB184+AB185</f>
        <v>-16.246</v>
      </c>
      <c r="AC186" s="91" t="n">
        <f aca="false">AC184+AC185</f>
        <v>-18.807</v>
      </c>
      <c r="AD186" s="91" t="n">
        <f aca="false">AD184+AD185</f>
        <v>-12.852</v>
      </c>
      <c r="AE186" s="91" t="n">
        <f aca="false">AE184+AE185</f>
        <v>-45.82</v>
      </c>
      <c r="AF186" s="91" t="n">
        <f aca="false">AF184+AF185</f>
        <v>-93.725</v>
      </c>
      <c r="AG186" s="91" t="n">
        <f aca="false">AG184+AG185</f>
        <v>-144.462</v>
      </c>
      <c r="AH186" s="91" t="n">
        <f aca="false">AH184+AH185</f>
        <v>-150.434</v>
      </c>
      <c r="AI186" s="91" t="n">
        <f aca="false">AI184+AI185</f>
        <v>-30.33</v>
      </c>
      <c r="AJ186" s="91" t="n">
        <f aca="false">AJ184+AJ185</f>
        <v>-41.293</v>
      </c>
      <c r="AK186" s="91" t="n">
        <f aca="false">AK184+AK185</f>
        <v>-366.519</v>
      </c>
      <c r="AL186" s="91" t="n">
        <f aca="false">AL184+AL185</f>
        <v>-22.061</v>
      </c>
      <c r="AM186" s="91" t="n">
        <f aca="false">AM184+AM185</f>
        <v>-0.39</v>
      </c>
      <c r="AN186" s="91" t="n">
        <f aca="false">AN184+AN185</f>
        <v>-16.877</v>
      </c>
      <c r="AO186" s="91" t="n">
        <f aca="false">AO184+AO185</f>
        <v>9.328</v>
      </c>
      <c r="AP186" s="91" t="n">
        <f aca="false">AP184+AP185</f>
        <v>-30</v>
      </c>
      <c r="AQ186" s="91" t="n">
        <f aca="false">AQ184+AQ185</f>
        <v>0</v>
      </c>
      <c r="AR186" s="91" t="n">
        <f aca="false">AR184+AR185</f>
        <v>-43</v>
      </c>
      <c r="AS186" s="91" t="n">
        <f aca="false">AS184+AS185</f>
        <v>-14</v>
      </c>
      <c r="AT186" s="91" t="n">
        <f aca="false">AT184+AT185</f>
        <v>-28</v>
      </c>
      <c r="AU186" s="91" t="n">
        <f aca="false">AU184+AU185</f>
        <v>-85</v>
      </c>
      <c r="AV186" s="91" t="n">
        <f aca="false">AV184+AV185</f>
        <v>-143</v>
      </c>
      <c r="AW186" s="91" t="n">
        <f aca="false">AW184+AW185</f>
        <v>-35</v>
      </c>
      <c r="AX186" s="91" t="n">
        <f aca="false">AX184+AX185</f>
        <v>-25</v>
      </c>
      <c r="AY186" s="91" t="n">
        <f aca="false">AY184+AY185</f>
        <v>101</v>
      </c>
      <c r="AZ186" s="91" t="n">
        <f aca="false">AZ184+AZ185</f>
        <v>-102</v>
      </c>
      <c r="BA186" s="91" t="n">
        <f aca="false">BA184+BA185</f>
        <v>35</v>
      </c>
      <c r="BB186" s="91" t="n">
        <f aca="false">BB184+BB185</f>
        <v>-16.246</v>
      </c>
      <c r="BC186" s="91" t="n">
        <f aca="false">BC184+BC185</f>
        <v>-35.053</v>
      </c>
      <c r="BD186" s="91" t="n">
        <f aca="false">BD184+BD185</f>
        <v>-47.905</v>
      </c>
      <c r="BE186" s="91" t="n">
        <f aca="false">BE184+BE185</f>
        <v>-93.725</v>
      </c>
      <c r="BF186" s="59" t="n">
        <f aca="false">BF184+BF185</f>
        <v>-144.462</v>
      </c>
      <c r="BG186" s="59" t="n">
        <f aca="false">BG184+BG185</f>
        <v>-294.896</v>
      </c>
      <c r="BH186" s="59" t="n">
        <f aca="false">BH184+BH185</f>
        <v>-325.226</v>
      </c>
      <c r="BI186" s="59" t="n">
        <f aca="false">BI184+BI185</f>
        <v>-366.519</v>
      </c>
      <c r="BJ186" s="59" t="n">
        <f aca="false">BJ184+BJ185</f>
        <v>-22.061</v>
      </c>
      <c r="BK186" s="59" t="n">
        <f aca="false">BK184+BK185</f>
        <v>-22.451</v>
      </c>
      <c r="BL186" s="59" t="n">
        <f aca="false">BL184+BL185</f>
        <v>-39.328</v>
      </c>
      <c r="BM186" s="59" t="n">
        <f aca="false">BM184+BM185</f>
        <v>-30</v>
      </c>
      <c r="BN186" s="59" t="n">
        <f aca="false">BN184+BN185</f>
        <v>0</v>
      </c>
      <c r="BO186" s="59" t="n">
        <f aca="false">BO184+BO185</f>
        <v>-43</v>
      </c>
      <c r="BP186" s="59" t="n">
        <f aca="false">BP184+BP185</f>
        <v>-57</v>
      </c>
      <c r="BQ186" s="59" t="n">
        <f aca="false">BQ184+BQ185</f>
        <v>-85</v>
      </c>
      <c r="BR186" s="59" t="n">
        <f aca="false">BR184+BR185</f>
        <v>-143</v>
      </c>
      <c r="BS186" s="59" t="n">
        <f aca="false">BS184+BS185</f>
        <v>-178</v>
      </c>
      <c r="BT186" s="59" t="n">
        <f aca="false">BT184+BT185</f>
        <v>-203</v>
      </c>
      <c r="BU186" s="59" t="n">
        <f aca="false">BU184+BU185</f>
        <v>-102</v>
      </c>
      <c r="BV186" s="59" t="n">
        <f aca="false">BV184+BV185</f>
        <v>35</v>
      </c>
      <c r="BW186" s="91" t="n">
        <f aca="false">BW184+BW185</f>
        <v>0</v>
      </c>
      <c r="BX186" s="91" t="n">
        <f aca="false">BX184+BX185</f>
        <v>0</v>
      </c>
      <c r="BY186" s="58"/>
      <c r="BZ186" s="58"/>
      <c r="CA186" s="58"/>
      <c r="CB186" s="92"/>
      <c r="CC186" s="92"/>
      <c r="CD186" s="92"/>
      <c r="CE186" s="92"/>
      <c r="CF186" s="92"/>
    </row>
    <row r="187" customFormat="false" ht="15" hidden="false" customHeight="true" outlineLevel="1" collapsed="false">
      <c r="B187" s="24"/>
      <c r="C187" s="24"/>
      <c r="D187" s="24" t="n">
        <v>127</v>
      </c>
      <c r="E187" s="24" t="n">
        <v>1</v>
      </c>
      <c r="F187" s="24"/>
      <c r="G187" s="24"/>
      <c r="H187" s="24" t="n">
        <v>1</v>
      </c>
      <c r="I187" s="24"/>
      <c r="J187" s="24" t="n">
        <v>1</v>
      </c>
      <c r="K187" s="24"/>
      <c r="L187" s="24" t="n">
        <v>138</v>
      </c>
      <c r="M187" s="24"/>
      <c r="N187" s="24" t="s">
        <v>2876</v>
      </c>
      <c r="O187" s="24" t="s">
        <v>2877</v>
      </c>
      <c r="P187" s="24"/>
      <c r="Q187" s="24"/>
      <c r="R187" s="24" t="n">
        <v>3</v>
      </c>
      <c r="S187" s="24"/>
      <c r="T187" s="24"/>
      <c r="U187" s="24"/>
      <c r="V187" s="24" t="s">
        <v>160</v>
      </c>
      <c r="W187" s="24" t="s">
        <v>781</v>
      </c>
      <c r="X187" s="24" t="s">
        <v>162</v>
      </c>
      <c r="Y187" s="24" t="s">
        <v>2370</v>
      </c>
      <c r="Z187" s="24" t="s">
        <v>163</v>
      </c>
      <c r="AA187" s="24" t="s">
        <v>2878</v>
      </c>
      <c r="AB187" s="91" t="n">
        <f aca="false">('Cash Flow'!AB41)*$H$187*$J$187</f>
        <v>-250.536</v>
      </c>
      <c r="AC187" s="91" t="n">
        <f aca="false">('Cash Flow'!AC41)*$H$187*$J$187</f>
        <v>-284.928</v>
      </c>
      <c r="AD187" s="91" t="n">
        <f aca="false">('Cash Flow'!AD41)*$H$187*$J$187</f>
        <v>-154.56</v>
      </c>
      <c r="AE187" s="91" t="n">
        <f aca="false">('Cash Flow'!AE41)*$H$187*$J$187</f>
        <v>-90.516</v>
      </c>
      <c r="AF187" s="91" t="n">
        <f aca="false">('Cash Flow'!AF41)*$H$187*$J$187</f>
        <v>-780.54</v>
      </c>
      <c r="AG187" s="91" t="n">
        <f aca="false">('Cash Flow'!AG41)*$H$187*$J$187</f>
        <v>-207.225</v>
      </c>
      <c r="AH187" s="91" t="n">
        <f aca="false">('Cash Flow'!AH41)*$H$187*$J$187</f>
        <v>-136.196</v>
      </c>
      <c r="AI187" s="91" t="n">
        <f aca="false">('Cash Flow'!AI41)*$H$187*$J$187</f>
        <v>-200.001</v>
      </c>
      <c r="AJ187" s="91" t="n">
        <f aca="false">('Cash Flow'!AJ41)*$H$187*$J$187</f>
        <v>-595.845</v>
      </c>
      <c r="AK187" s="91" t="n">
        <f aca="false">('Cash Flow'!AK41)*$H$187*$J$187</f>
        <v>-1139.267</v>
      </c>
      <c r="AL187" s="91" t="n">
        <f aca="false">('Cash Flow'!AL41)*$H$187*$J$187</f>
        <v>-589.336</v>
      </c>
      <c r="AM187" s="91" t="n">
        <f aca="false">('Cash Flow'!AM41)*$H$187*$J$187</f>
        <v>-285.795</v>
      </c>
      <c r="AN187" s="91" t="n">
        <f aca="false">('Cash Flow'!AN41)*$H$187*$J$187</f>
        <v>-111.731</v>
      </c>
      <c r="AO187" s="91" t="n">
        <f aca="false">('Cash Flow'!AO41)*$H$187*$J$187</f>
        <v>-83.138</v>
      </c>
      <c r="AP187" s="91" t="n">
        <f aca="false">('Cash Flow'!AP41)*$H$187*$J$187</f>
        <v>-1070</v>
      </c>
      <c r="AQ187" s="91" t="n">
        <f aca="false">('Cash Flow'!AQ41)*$H$187*$J$187</f>
        <v>-699</v>
      </c>
      <c r="AR187" s="91" t="n">
        <f aca="false">('Cash Flow'!AR41)*$H$187*$J$187</f>
        <v>-501</v>
      </c>
      <c r="AS187" s="91" t="n">
        <f aca="false">('Cash Flow'!AS41)*$H$187*$J$187</f>
        <v>-234</v>
      </c>
      <c r="AT187" s="91" t="n">
        <f aca="false">('Cash Flow'!AT41)*$H$187*$J$187</f>
        <v>-569</v>
      </c>
      <c r="AU187" s="91" t="n">
        <f aca="false">('Cash Flow'!AU41)*$H$187*$J$187</f>
        <v>-2003</v>
      </c>
      <c r="AV187" s="91" t="n">
        <f aca="false">('Cash Flow'!AV41)*$H$187*$J$187</f>
        <v>-263</v>
      </c>
      <c r="AW187" s="91" t="n">
        <f aca="false">('Cash Flow'!AW41)*$H$187*$J$187</f>
        <v>-28</v>
      </c>
      <c r="AX187" s="91" t="n">
        <f aca="false">('Cash Flow'!AX41)*$H$187*$J$187</f>
        <v>-343</v>
      </c>
      <c r="AY187" s="91" t="n">
        <f aca="false">('Cash Flow'!AY41)*$H$187*$J$187</f>
        <v>-434</v>
      </c>
      <c r="AZ187" s="91" t="n">
        <f aca="false">('Cash Flow'!AZ41)*$H$187*$J$187</f>
        <v>-1068</v>
      </c>
      <c r="BA187" s="91" t="n">
        <f aca="false">('Cash Flow'!BA41)*$H$187*$J$187</f>
        <v>-734</v>
      </c>
      <c r="BB187" s="91" t="n">
        <f aca="false">('Cash Flow'!BB41)*$H$187*$J$187</f>
        <v>-250.536</v>
      </c>
      <c r="BC187" s="91" t="n">
        <f aca="false">('Cash Flow'!BC41)*$H$187*$J$187</f>
        <v>-535.464</v>
      </c>
      <c r="BD187" s="91" t="n">
        <f aca="false">('Cash Flow'!BD41)*$H$187*$J$187</f>
        <v>-690.024</v>
      </c>
      <c r="BE187" s="91" t="n">
        <f aca="false">('Cash Flow'!BE41)*$H$187*$J$187</f>
        <v>-780.54</v>
      </c>
      <c r="BF187" s="91" t="n">
        <f aca="false">('Cash Flow'!BF41)*$H$187*$J$187</f>
        <v>-207.225</v>
      </c>
      <c r="BG187" s="91" t="n">
        <f aca="false">('Cash Flow'!BG41)*$H$187*$J$187</f>
        <v>-343.421</v>
      </c>
      <c r="BH187" s="91" t="n">
        <f aca="false">('Cash Flow'!BH41)*$H$187*$J$187</f>
        <v>-543.422</v>
      </c>
      <c r="BI187" s="91" t="n">
        <f aca="false">('Cash Flow'!BI41)*$H$187*$J$187</f>
        <v>-1139.267</v>
      </c>
      <c r="BJ187" s="91" t="n">
        <f aca="false">('Cash Flow'!BJ41)*$H$187*$J$187</f>
        <v>-589.336</v>
      </c>
      <c r="BK187" s="91" t="n">
        <f aca="false">('Cash Flow'!BK41)*$H$187*$J$187</f>
        <v>-875.131</v>
      </c>
      <c r="BL187" s="91" t="n">
        <f aca="false">('Cash Flow'!BL41)*$H$187*$J$187</f>
        <v>-986.862</v>
      </c>
      <c r="BM187" s="91" t="n">
        <f aca="false">('Cash Flow'!BM41)*$H$187*$J$187</f>
        <v>-1070</v>
      </c>
      <c r="BN187" s="91" t="n">
        <f aca="false">('Cash Flow'!BN41)*$H$187*$J$187</f>
        <v>-699</v>
      </c>
      <c r="BO187" s="91" t="n">
        <f aca="false">('Cash Flow'!BO41)*$H$187*$J$187</f>
        <v>-1200</v>
      </c>
      <c r="BP187" s="91" t="n">
        <f aca="false">('Cash Flow'!BP41)*$H$187*$J$187</f>
        <v>-1434</v>
      </c>
      <c r="BQ187" s="91" t="n">
        <f aca="false">('Cash Flow'!BQ41)*$H$187*$J$187</f>
        <v>-2003</v>
      </c>
      <c r="BR187" s="91" t="n">
        <f aca="false">('Cash Flow'!BR41)*$H$187*$J$187</f>
        <v>-263</v>
      </c>
      <c r="BS187" s="91" t="n">
        <f aca="false">('Cash Flow'!BS41)*$H$187*$J$187</f>
        <v>-291</v>
      </c>
      <c r="BT187" s="91" t="n">
        <f aca="false">('Cash Flow'!BT41)*$H$187*$J$187</f>
        <v>-634</v>
      </c>
      <c r="BU187" s="59" t="n">
        <f aca="false">('Cash Flow'!BU41)*$H$187*$J$187</f>
        <v>-1068</v>
      </c>
      <c r="BV187" s="59" t="n">
        <f aca="false">('Cash Flow'!BV41)*$H$187*$J$187</f>
        <v>-734</v>
      </c>
      <c r="BW187" s="91" t="n">
        <f aca="false">('Cash Flow'!BW41)*$H$187*$J$187</f>
        <v>0</v>
      </c>
      <c r="BX187" s="91" t="n">
        <f aca="false">('Cash Flow'!BX41)*$H$187*$J$187</f>
        <v>0</v>
      </c>
      <c r="BY187" s="91" t="n">
        <f aca="false">('Cash Flow'!BY41)*$H$187*$J$187</f>
        <v>0</v>
      </c>
      <c r="BZ187" s="91" t="n">
        <f aca="false">('Cash Flow'!BZ41)*$H$187*$J$187</f>
        <v>0</v>
      </c>
      <c r="CA187" s="91" t="n">
        <f aca="false">('Cash Flow'!CA41)*$H$187*$J$187</f>
        <v>0</v>
      </c>
      <c r="CB187" s="91" t="n">
        <f aca="false">('Cash Flow'!CB41)*$H$187*$J$187</f>
        <v>0</v>
      </c>
      <c r="CC187" s="91" t="n">
        <f aca="false">('Cash Flow'!CC41)*$H$187*$J$187</f>
        <v>0</v>
      </c>
      <c r="CD187" s="91" t="n">
        <f aca="false">('Cash Flow'!CD41)*$H$187*$J$187</f>
        <v>0</v>
      </c>
      <c r="CE187" s="91" t="n">
        <f aca="false">('Cash Flow'!CE41)*$H$187*$J$187</f>
        <v>0</v>
      </c>
      <c r="CF187" s="92"/>
    </row>
    <row r="188" customFormat="false" ht="15" hidden="false" customHeight="true" outlineLevel="1" collapsed="false">
      <c r="B188" s="24"/>
      <c r="C188" s="24"/>
      <c r="D188" s="24" t="n">
        <v>127</v>
      </c>
      <c r="E188" s="24" t="n">
        <v>1</v>
      </c>
      <c r="F188" s="24"/>
      <c r="G188" s="24"/>
      <c r="H188" s="24" t="n">
        <v>1</v>
      </c>
      <c r="I188" s="24"/>
      <c r="J188" s="24" t="n">
        <v>1</v>
      </c>
      <c r="K188" s="24"/>
      <c r="L188" s="24" t="n">
        <v>139</v>
      </c>
      <c r="M188" s="24"/>
      <c r="N188" s="24" t="s">
        <v>2879</v>
      </c>
      <c r="O188" s="24" t="s">
        <v>2880</v>
      </c>
      <c r="P188" s="24"/>
      <c r="Q188" s="24"/>
      <c r="R188" s="24" t="n">
        <v>3</v>
      </c>
      <c r="S188" s="24"/>
      <c r="T188" s="24"/>
      <c r="U188" s="24"/>
      <c r="V188" s="24" t="s">
        <v>160</v>
      </c>
      <c r="W188" s="24" t="s">
        <v>781</v>
      </c>
      <c r="X188" s="24" t="s">
        <v>162</v>
      </c>
      <c r="Y188" s="24" t="s">
        <v>2370</v>
      </c>
      <c r="Z188" s="24" t="s">
        <v>163</v>
      </c>
      <c r="AA188" s="24" t="s">
        <v>2881</v>
      </c>
      <c r="AB188" s="91" t="n">
        <f aca="false">('Cash Flow'!AB43+'Cash Flow'!AB42)*$H$188*$J$188</f>
        <v>86.51</v>
      </c>
      <c r="AC188" s="91" t="n">
        <f aca="false">('Cash Flow'!AC43+'Cash Flow'!AC42)*$H$188*$J$188</f>
        <v>87.835</v>
      </c>
      <c r="AD188" s="91" t="n">
        <f aca="false">('Cash Flow'!AD43+'Cash Flow'!AD42)*$H$188*$J$188</f>
        <v>69.196</v>
      </c>
      <c r="AE188" s="91" t="n">
        <f aca="false">('Cash Flow'!AE43+'Cash Flow'!AE42)*$H$188*$J$188</f>
        <v>87.942</v>
      </c>
      <c r="AF188" s="91" t="n">
        <f aca="false">('Cash Flow'!AF43+'Cash Flow'!AF42)*$H$188*$J$188</f>
        <v>331.483</v>
      </c>
      <c r="AG188" s="91" t="n">
        <f aca="false">('Cash Flow'!AG43+'Cash Flow'!AG42)*$H$188*$J$188</f>
        <v>206.63</v>
      </c>
      <c r="AH188" s="91" t="n">
        <f aca="false">('Cash Flow'!AH43+'Cash Flow'!AH42)*$H$188*$J$188</f>
        <v>132.755</v>
      </c>
      <c r="AI188" s="91" t="n">
        <f aca="false">('Cash Flow'!AI43+'Cash Flow'!AI42)*$H$188*$J$188</f>
        <v>98.319</v>
      </c>
      <c r="AJ188" s="91" t="n">
        <f aca="false">('Cash Flow'!AJ43+'Cash Flow'!AJ42)*$H$188*$J$188</f>
        <v>100.371</v>
      </c>
      <c r="AK188" s="91" t="n">
        <f aca="false">('Cash Flow'!AK43+'Cash Flow'!AK42)*$H$188*$J$188</f>
        <v>538.075</v>
      </c>
      <c r="AL188" s="91" t="n">
        <f aca="false">('Cash Flow'!AL43+'Cash Flow'!AL42)*$H$188*$J$188</f>
        <v>246.219</v>
      </c>
      <c r="AM188" s="91" t="n">
        <f aca="false">('Cash Flow'!AM43+'Cash Flow'!AM42)*$H$188*$J$188</f>
        <v>1637.977</v>
      </c>
      <c r="AN188" s="91" t="n">
        <f aca="false">('Cash Flow'!AN43+'Cash Flow'!AN42)*$H$188*$J$188</f>
        <v>107.594</v>
      </c>
      <c r="AO188" s="91" t="n">
        <f aca="false">('Cash Flow'!AO43+'Cash Flow'!AO42)*$H$188*$J$188</f>
        <v>81.21</v>
      </c>
      <c r="AP188" s="91" t="n">
        <f aca="false">('Cash Flow'!AP43+'Cash Flow'!AP42)*$H$188*$J$188</f>
        <v>2073</v>
      </c>
      <c r="AQ188" s="91" t="n">
        <f aca="false">('Cash Flow'!AQ43+'Cash Flow'!AQ42)*$H$188*$J$188</f>
        <v>108</v>
      </c>
      <c r="AR188" s="91" t="n">
        <f aca="false">('Cash Flow'!AR43+'Cash Flow'!AR42)*$H$188*$J$188</f>
        <v>148</v>
      </c>
      <c r="AS188" s="91" t="n">
        <f aca="false">('Cash Flow'!AS43+'Cash Flow'!AS42)*$H$188*$J$188</f>
        <v>224</v>
      </c>
      <c r="AT188" s="91" t="n">
        <f aca="false">('Cash Flow'!AT43+'Cash Flow'!AT42)*$H$188*$J$188</f>
        <v>156</v>
      </c>
      <c r="AU188" s="91" t="n">
        <f aca="false">('Cash Flow'!AU43+'Cash Flow'!AU42)*$H$188*$J$188</f>
        <v>636</v>
      </c>
      <c r="AV188" s="91" t="n">
        <f aca="false">('Cash Flow'!AV43+'Cash Flow'!AV42)*$H$188*$J$188</f>
        <v>986</v>
      </c>
      <c r="AW188" s="91" t="n">
        <f aca="false">('Cash Flow'!AW43+'Cash Flow'!AW42)*$H$188*$J$188</f>
        <v>375</v>
      </c>
      <c r="AX188" s="91" t="n">
        <f aca="false">('Cash Flow'!AX43+'Cash Flow'!AX42)*$H$188*$J$188</f>
        <v>89</v>
      </c>
      <c r="AY188" s="91" t="n">
        <f aca="false">('Cash Flow'!AY43+'Cash Flow'!AY42)*$H$188*$J$188</f>
        <v>122</v>
      </c>
      <c r="AZ188" s="91" t="n">
        <f aca="false">('Cash Flow'!AZ43+'Cash Flow'!AZ42)*$H$188*$J$188</f>
        <v>1572</v>
      </c>
      <c r="BA188" s="91" t="n">
        <f aca="false">('Cash Flow'!BA43+'Cash Flow'!BA42)*$H$188*$J$188</f>
        <v>142</v>
      </c>
      <c r="BB188" s="91" t="n">
        <f aca="false">('Cash Flow'!BB43+'Cash Flow'!BB42)*$H$188*$J$188</f>
        <v>86.51</v>
      </c>
      <c r="BC188" s="91" t="n">
        <f aca="false">('Cash Flow'!BC43+'Cash Flow'!BC42)*$H$188*$J$188</f>
        <v>174.345</v>
      </c>
      <c r="BD188" s="91" t="n">
        <f aca="false">('Cash Flow'!BD43+'Cash Flow'!BD42)*$H$188*$J$188</f>
        <v>243.541</v>
      </c>
      <c r="BE188" s="91" t="n">
        <f aca="false">('Cash Flow'!BE43+'Cash Flow'!BE42)*$H$188*$J$188</f>
        <v>331.483</v>
      </c>
      <c r="BF188" s="91" t="n">
        <f aca="false">('Cash Flow'!BF43+'Cash Flow'!BF42)*$H$188*$J$188</f>
        <v>206.63</v>
      </c>
      <c r="BG188" s="91" t="n">
        <f aca="false">('Cash Flow'!BG43+'Cash Flow'!BG42)*$H$188*$J$188</f>
        <v>339.385</v>
      </c>
      <c r="BH188" s="91" t="n">
        <f aca="false">('Cash Flow'!BH43+'Cash Flow'!BH42)*$H$188*$J$188</f>
        <v>437.704</v>
      </c>
      <c r="BI188" s="91" t="n">
        <f aca="false">('Cash Flow'!BI43+'Cash Flow'!BI42)*$H$188*$J$188</f>
        <v>538.075</v>
      </c>
      <c r="BJ188" s="91" t="n">
        <f aca="false">('Cash Flow'!BJ43+'Cash Flow'!BJ42)*$H$188*$J$188</f>
        <v>246.219</v>
      </c>
      <c r="BK188" s="91" t="n">
        <f aca="false">('Cash Flow'!BK43+'Cash Flow'!BK42)*$H$188*$J$188</f>
        <v>1884.196</v>
      </c>
      <c r="BL188" s="91" t="n">
        <f aca="false">('Cash Flow'!BL43+'Cash Flow'!BL42)*$H$188*$J$188</f>
        <v>1991.79</v>
      </c>
      <c r="BM188" s="91" t="n">
        <f aca="false">('Cash Flow'!BM43+'Cash Flow'!BM42)*$H$188*$J$188</f>
        <v>2073</v>
      </c>
      <c r="BN188" s="91" t="n">
        <f aca="false">('Cash Flow'!BN43+'Cash Flow'!BN42)*$H$188*$J$188</f>
        <v>108</v>
      </c>
      <c r="BO188" s="91" t="n">
        <f aca="false">('Cash Flow'!BO43+'Cash Flow'!BO42)*$H$188*$J$188</f>
        <v>256</v>
      </c>
      <c r="BP188" s="91" t="n">
        <f aca="false">('Cash Flow'!BP43+'Cash Flow'!BP42)*$H$188*$J$188</f>
        <v>480</v>
      </c>
      <c r="BQ188" s="91" t="n">
        <f aca="false">('Cash Flow'!BQ43+'Cash Flow'!BQ42)*$H$188*$J$188</f>
        <v>636</v>
      </c>
      <c r="BR188" s="91" t="n">
        <f aca="false">('Cash Flow'!BR43+'Cash Flow'!BR42)*$H$188*$J$188</f>
        <v>986</v>
      </c>
      <c r="BS188" s="91" t="n">
        <f aca="false">('Cash Flow'!BS43+'Cash Flow'!BS42)*$H$188*$J$188</f>
        <v>1361</v>
      </c>
      <c r="BT188" s="91" t="n">
        <f aca="false">('Cash Flow'!BT43+'Cash Flow'!BT42)*$H$188*$J$188</f>
        <v>1450</v>
      </c>
      <c r="BU188" s="59" t="n">
        <f aca="false">('Cash Flow'!BU43+'Cash Flow'!BU42)*$H$188*$J$188</f>
        <v>1572</v>
      </c>
      <c r="BV188" s="59" t="n">
        <f aca="false">('Cash Flow'!BV43+'Cash Flow'!BV42)*$H$188*$J$188</f>
        <v>142</v>
      </c>
      <c r="BW188" s="91" t="n">
        <f aca="false">('Cash Flow'!BW43+'Cash Flow'!BW42)*$H$188*$J$188</f>
        <v>0</v>
      </c>
      <c r="BX188" s="91" t="n">
        <f aca="false">('Cash Flow'!BX43+'Cash Flow'!BX42)*$H$188*$J$188</f>
        <v>0</v>
      </c>
      <c r="BY188" s="91" t="n">
        <f aca="false">('Cash Flow'!BY43+'Cash Flow'!BY42)*$H$188*$J$188</f>
        <v>0</v>
      </c>
      <c r="BZ188" s="91" t="n">
        <f aca="false">('Cash Flow'!BZ43+'Cash Flow'!BZ42)*$H$188*$J$188</f>
        <v>0</v>
      </c>
      <c r="CA188" s="91" t="n">
        <f aca="false">('Cash Flow'!CA43+'Cash Flow'!CA42)*$H$188*$J$188</f>
        <v>0</v>
      </c>
      <c r="CB188" s="91" t="n">
        <f aca="false">('Cash Flow'!CB43+'Cash Flow'!CB42)*$H$188*$J$188</f>
        <v>0</v>
      </c>
      <c r="CC188" s="91" t="n">
        <f aca="false">('Cash Flow'!CC43+'Cash Flow'!CC42)*$H$188*$J$188</f>
        <v>0</v>
      </c>
      <c r="CD188" s="91" t="n">
        <f aca="false">('Cash Flow'!CD43+'Cash Flow'!CD42)*$H$188*$J$188</f>
        <v>0</v>
      </c>
      <c r="CE188" s="91" t="n">
        <f aca="false">('Cash Flow'!CE43+'Cash Flow'!CE42)*$H$188*$J$188</f>
        <v>0</v>
      </c>
      <c r="CF188" s="92"/>
    </row>
    <row r="189" customFormat="false" ht="15" hidden="false" customHeight="true" outlineLevel="1" collapsed="false">
      <c r="B189" s="24"/>
      <c r="C189" s="24"/>
      <c r="D189" s="24" t="n">
        <v>89</v>
      </c>
      <c r="E189" s="24" t="n">
        <v>1</v>
      </c>
      <c r="F189" s="24"/>
      <c r="G189" s="24"/>
      <c r="H189" s="24"/>
      <c r="I189" s="24"/>
      <c r="J189" s="24" t="n">
        <v>1</v>
      </c>
      <c r="K189" s="24"/>
      <c r="L189" s="24" t="n">
        <v>127</v>
      </c>
      <c r="M189" s="24"/>
      <c r="N189" s="24" t="s">
        <v>2882</v>
      </c>
      <c r="O189" s="24" t="s">
        <v>2883</v>
      </c>
      <c r="P189" s="24"/>
      <c r="Q189" s="24"/>
      <c r="R189" s="24" t="n">
        <v>3</v>
      </c>
      <c r="S189" s="24"/>
      <c r="T189" s="24"/>
      <c r="U189" s="24"/>
      <c r="V189" s="24" t="s">
        <v>160</v>
      </c>
      <c r="W189" s="24" t="s">
        <v>781</v>
      </c>
      <c r="X189" s="24" t="s">
        <v>162</v>
      </c>
      <c r="Y189" s="24" t="s">
        <v>2370</v>
      </c>
      <c r="Z189" s="24" t="s">
        <v>163</v>
      </c>
      <c r="AA189" s="24" t="s">
        <v>2884</v>
      </c>
      <c r="AB189" s="91" t="n">
        <f aca="false">AB187+AB188</f>
        <v>-164.026</v>
      </c>
      <c r="AC189" s="91" t="n">
        <f aca="false">AC187+AC188</f>
        <v>-197.093</v>
      </c>
      <c r="AD189" s="91" t="n">
        <f aca="false">AD187+AD188</f>
        <v>-85.364</v>
      </c>
      <c r="AE189" s="91" t="n">
        <f aca="false">AE187+AE188</f>
        <v>-2.574</v>
      </c>
      <c r="AF189" s="91" t="n">
        <f aca="false">AF187+AF188</f>
        <v>-449.057</v>
      </c>
      <c r="AG189" s="91" t="n">
        <f aca="false">AG187+AG188</f>
        <v>-0.594999999999999</v>
      </c>
      <c r="AH189" s="91" t="n">
        <f aca="false">AH187+AH188</f>
        <v>-3.441</v>
      </c>
      <c r="AI189" s="91" t="n">
        <f aca="false">AI187+AI188</f>
        <v>-101.682</v>
      </c>
      <c r="AJ189" s="91" t="n">
        <f aca="false">AJ187+AJ188</f>
        <v>-495.474</v>
      </c>
      <c r="AK189" s="91" t="n">
        <f aca="false">AK187+AK188</f>
        <v>-601.192</v>
      </c>
      <c r="AL189" s="91" t="n">
        <f aca="false">AL187+AL188</f>
        <v>-343.117</v>
      </c>
      <c r="AM189" s="91" t="n">
        <f aca="false">AM187+AM188</f>
        <v>1352.182</v>
      </c>
      <c r="AN189" s="91" t="n">
        <f aca="false">AN187+AN188</f>
        <v>-4.13699999999992</v>
      </c>
      <c r="AO189" s="91" t="n">
        <f aca="false">AO187+AO188</f>
        <v>-1.92800000000001</v>
      </c>
      <c r="AP189" s="91" t="n">
        <f aca="false">AP187+AP188</f>
        <v>1003</v>
      </c>
      <c r="AQ189" s="91" t="n">
        <f aca="false">AQ187+AQ188</f>
        <v>-591</v>
      </c>
      <c r="AR189" s="91" t="n">
        <f aca="false">AR187+AR188</f>
        <v>-353</v>
      </c>
      <c r="AS189" s="91" t="n">
        <f aca="false">AS187+AS188</f>
        <v>-10</v>
      </c>
      <c r="AT189" s="91" t="n">
        <f aca="false">AT187+AT188</f>
        <v>-413</v>
      </c>
      <c r="AU189" s="91" t="n">
        <f aca="false">AU187+AU188</f>
        <v>-1367</v>
      </c>
      <c r="AV189" s="91" t="n">
        <f aca="false">AV187+AV188</f>
        <v>723</v>
      </c>
      <c r="AW189" s="91" t="n">
        <f aca="false">AW187+AW188</f>
        <v>347</v>
      </c>
      <c r="AX189" s="91" t="n">
        <f aca="false">AX187+AX188</f>
        <v>-254</v>
      </c>
      <c r="AY189" s="91" t="n">
        <f aca="false">AY187+AY188</f>
        <v>-312</v>
      </c>
      <c r="AZ189" s="91" t="n">
        <f aca="false">AZ187+AZ188</f>
        <v>504</v>
      </c>
      <c r="BA189" s="91" t="n">
        <f aca="false">BA187+BA188</f>
        <v>-592</v>
      </c>
      <c r="BB189" s="91" t="n">
        <f aca="false">BB187+BB188</f>
        <v>-164.026</v>
      </c>
      <c r="BC189" s="91" t="n">
        <f aca="false">BC187+BC188</f>
        <v>-361.119</v>
      </c>
      <c r="BD189" s="91" t="n">
        <f aca="false">BD187+BD188</f>
        <v>-446.483</v>
      </c>
      <c r="BE189" s="91" t="n">
        <f aca="false">BE187+BE188</f>
        <v>-449.057</v>
      </c>
      <c r="BF189" s="59" t="n">
        <f aca="false">BF187+BF188</f>
        <v>-0.594999999999999</v>
      </c>
      <c r="BG189" s="59" t="n">
        <f aca="false">BG187+BG188</f>
        <v>-4.036</v>
      </c>
      <c r="BH189" s="59" t="n">
        <f aca="false">BH187+BH188</f>
        <v>-105.718</v>
      </c>
      <c r="BI189" s="59" t="n">
        <f aca="false">BI187+BI188</f>
        <v>-601.192</v>
      </c>
      <c r="BJ189" s="59" t="n">
        <f aca="false">BJ187+BJ188</f>
        <v>-343.117</v>
      </c>
      <c r="BK189" s="59" t="n">
        <f aca="false">BK187+BK188</f>
        <v>1009.065</v>
      </c>
      <c r="BL189" s="59" t="n">
        <f aca="false">BL187+BL188</f>
        <v>1004.928</v>
      </c>
      <c r="BM189" s="59" t="n">
        <f aca="false">BM187+BM188</f>
        <v>1003</v>
      </c>
      <c r="BN189" s="59" t="n">
        <f aca="false">BN187+BN188</f>
        <v>-591</v>
      </c>
      <c r="BO189" s="59" t="n">
        <f aca="false">BO187+BO188</f>
        <v>-944</v>
      </c>
      <c r="BP189" s="59" t="n">
        <f aca="false">BP187+BP188</f>
        <v>-954</v>
      </c>
      <c r="BQ189" s="59" t="n">
        <f aca="false">BQ187+BQ188</f>
        <v>-1367</v>
      </c>
      <c r="BR189" s="59" t="n">
        <f aca="false">BR187+BR188</f>
        <v>723</v>
      </c>
      <c r="BS189" s="59" t="n">
        <f aca="false">BS187+BS188</f>
        <v>1070</v>
      </c>
      <c r="BT189" s="59" t="n">
        <f aca="false">BT187+BT188</f>
        <v>816</v>
      </c>
      <c r="BU189" s="59" t="n">
        <f aca="false">BU187+BU188</f>
        <v>504</v>
      </c>
      <c r="BV189" s="59" t="n">
        <f aca="false">BV187+BV188</f>
        <v>-592</v>
      </c>
      <c r="BW189" s="91" t="n">
        <f aca="false">BW187+BW188</f>
        <v>0</v>
      </c>
      <c r="BX189" s="91" t="n">
        <f aca="false">BX187+BX188</f>
        <v>0</v>
      </c>
      <c r="BY189" s="58"/>
      <c r="BZ189" s="58"/>
      <c r="CA189" s="58"/>
      <c r="CB189" s="92"/>
      <c r="CC189" s="92"/>
      <c r="CD189" s="92"/>
      <c r="CE189" s="92"/>
      <c r="CF189" s="92"/>
    </row>
    <row r="190" customFormat="false" ht="15" hidden="false" customHeight="true" outlineLevel="1" collapsed="false">
      <c r="B190" s="24"/>
      <c r="C190" s="24"/>
      <c r="D190" s="24" t="n">
        <v>89</v>
      </c>
      <c r="E190" s="24" t="n">
        <v>1</v>
      </c>
      <c r="F190" s="24"/>
      <c r="G190" s="24"/>
      <c r="H190" s="24"/>
      <c r="I190" s="24"/>
      <c r="J190" s="24" t="n">
        <v>1</v>
      </c>
      <c r="K190" s="24"/>
      <c r="L190" s="24" t="n">
        <v>128</v>
      </c>
      <c r="M190" s="24"/>
      <c r="N190" s="24" t="s">
        <v>2885</v>
      </c>
      <c r="O190" s="24" t="s">
        <v>2886</v>
      </c>
      <c r="P190" s="24"/>
      <c r="Q190" s="24"/>
      <c r="R190" s="24" t="n">
        <v>3</v>
      </c>
      <c r="S190" s="24"/>
      <c r="T190" s="24"/>
      <c r="U190" s="24"/>
      <c r="V190" s="24" t="s">
        <v>160</v>
      </c>
      <c r="W190" s="24" t="s">
        <v>781</v>
      </c>
      <c r="X190" s="24" t="s">
        <v>162</v>
      </c>
      <c r="Y190" s="24" t="s">
        <v>2370</v>
      </c>
      <c r="Z190" s="24" t="s">
        <v>163</v>
      </c>
      <c r="AA190" s="24" t="s">
        <v>2887</v>
      </c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  <c r="AL190" s="91"/>
      <c r="AM190" s="91"/>
      <c r="AN190" s="91"/>
      <c r="AO190" s="91"/>
      <c r="AP190" s="91"/>
      <c r="AQ190" s="91"/>
      <c r="AR190" s="91"/>
      <c r="AS190" s="91"/>
      <c r="AT190" s="91"/>
      <c r="AU190" s="91"/>
      <c r="AV190" s="91"/>
      <c r="AW190" s="91"/>
      <c r="AX190" s="91"/>
      <c r="AY190" s="91"/>
      <c r="AZ190" s="91"/>
      <c r="BA190" s="91"/>
      <c r="BB190" s="91"/>
      <c r="BC190" s="59"/>
      <c r="BD190" s="59"/>
      <c r="BE190" s="59"/>
      <c r="BF190" s="59"/>
      <c r="BG190" s="59"/>
      <c r="BH190" s="59"/>
      <c r="BI190" s="59"/>
      <c r="BJ190" s="59"/>
      <c r="BK190" s="59"/>
      <c r="BL190" s="59"/>
      <c r="BM190" s="59"/>
      <c r="BN190" s="59"/>
      <c r="BO190" s="59"/>
      <c r="BP190" s="59"/>
      <c r="BQ190" s="59"/>
      <c r="BR190" s="59"/>
      <c r="BS190" s="59"/>
      <c r="BT190" s="59"/>
      <c r="BU190" s="59"/>
      <c r="BV190" s="59"/>
      <c r="BW190" s="91"/>
      <c r="BX190" s="91"/>
      <c r="BY190" s="58"/>
      <c r="BZ190" s="58"/>
      <c r="CA190" s="58"/>
      <c r="CB190" s="92"/>
      <c r="CC190" s="92"/>
      <c r="CD190" s="92"/>
      <c r="CE190" s="92"/>
      <c r="CF190" s="92"/>
    </row>
    <row r="191" customFormat="false" ht="15" hidden="false" customHeight="true" outlineLevel="1" collapsed="false">
      <c r="B191" s="24"/>
      <c r="C191" s="24"/>
      <c r="D191" s="24" t="n">
        <v>89</v>
      </c>
      <c r="E191" s="24" t="n">
        <v>1</v>
      </c>
      <c r="F191" s="24"/>
      <c r="G191" s="24"/>
      <c r="H191" s="24"/>
      <c r="I191" s="24"/>
      <c r="J191" s="24" t="n">
        <v>1</v>
      </c>
      <c r="K191" s="24"/>
      <c r="L191" s="24" t="n">
        <v>129</v>
      </c>
      <c r="M191" s="24"/>
      <c r="N191" s="24" t="s">
        <v>2888</v>
      </c>
      <c r="O191" s="24" t="s">
        <v>2889</v>
      </c>
      <c r="P191" s="24"/>
      <c r="Q191" s="24"/>
      <c r="R191" s="24" t="n">
        <v>3</v>
      </c>
      <c r="S191" s="24"/>
      <c r="T191" s="24"/>
      <c r="U191" s="24"/>
      <c r="V191" s="24" t="s">
        <v>160</v>
      </c>
      <c r="W191" s="24" t="s">
        <v>781</v>
      </c>
      <c r="X191" s="24" t="s">
        <v>162</v>
      </c>
      <c r="Y191" s="24" t="s">
        <v>2370</v>
      </c>
      <c r="Z191" s="24" t="s">
        <v>163</v>
      </c>
      <c r="AA191" s="24" t="s">
        <v>2890</v>
      </c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1"/>
      <c r="AM191" s="91"/>
      <c r="AN191" s="91"/>
      <c r="AO191" s="91"/>
      <c r="AP191" s="91"/>
      <c r="AQ191" s="91"/>
      <c r="AR191" s="91"/>
      <c r="AS191" s="91"/>
      <c r="AT191" s="91"/>
      <c r="AU191" s="91"/>
      <c r="AV191" s="91"/>
      <c r="AW191" s="91"/>
      <c r="AX191" s="91"/>
      <c r="AY191" s="91"/>
      <c r="AZ191" s="91"/>
      <c r="BA191" s="91"/>
      <c r="BB191" s="91"/>
      <c r="BC191" s="59"/>
      <c r="BD191" s="59"/>
      <c r="BE191" s="59"/>
      <c r="BF191" s="59"/>
      <c r="BG191" s="59"/>
      <c r="BH191" s="59"/>
      <c r="BI191" s="59"/>
      <c r="BJ191" s="59"/>
      <c r="BK191" s="59"/>
      <c r="BL191" s="59"/>
      <c r="BM191" s="59"/>
      <c r="BN191" s="59"/>
      <c r="BO191" s="59"/>
      <c r="BP191" s="59"/>
      <c r="BQ191" s="59"/>
      <c r="BR191" s="59"/>
      <c r="BS191" s="59"/>
      <c r="BT191" s="59"/>
      <c r="BU191" s="59"/>
      <c r="BV191" s="59"/>
      <c r="BW191" s="91"/>
      <c r="BX191" s="91"/>
      <c r="BY191" s="58"/>
      <c r="BZ191" s="58"/>
      <c r="CA191" s="58"/>
      <c r="CB191" s="92"/>
      <c r="CC191" s="92"/>
      <c r="CD191" s="92"/>
      <c r="CE191" s="92"/>
      <c r="CF191" s="92"/>
    </row>
    <row r="192" customFormat="false" ht="15" hidden="false" customHeight="true" outlineLevel="1" collapsed="false">
      <c r="B192" s="24"/>
      <c r="C192" s="24"/>
      <c r="D192" s="24" t="n">
        <v>89</v>
      </c>
      <c r="E192" s="24" t="n">
        <v>1</v>
      </c>
      <c r="F192" s="24"/>
      <c r="G192" s="24"/>
      <c r="H192" s="24"/>
      <c r="I192" s="24"/>
      <c r="J192" s="24" t="n">
        <v>1</v>
      </c>
      <c r="K192" s="24"/>
      <c r="L192" s="24" t="n">
        <v>130</v>
      </c>
      <c r="M192" s="24"/>
      <c r="N192" s="24" t="s">
        <v>2891</v>
      </c>
      <c r="O192" s="24" t="s">
        <v>2892</v>
      </c>
      <c r="P192" s="24"/>
      <c r="Q192" s="24"/>
      <c r="R192" s="24" t="n">
        <v>3</v>
      </c>
      <c r="S192" s="24"/>
      <c r="T192" s="24"/>
      <c r="U192" s="24"/>
      <c r="V192" s="24" t="s">
        <v>160</v>
      </c>
      <c r="W192" s="24" t="s">
        <v>781</v>
      </c>
      <c r="X192" s="24" t="s">
        <v>162</v>
      </c>
      <c r="Y192" s="24" t="s">
        <v>2370</v>
      </c>
      <c r="Z192" s="24" t="s">
        <v>163</v>
      </c>
      <c r="AA192" s="24" t="s">
        <v>2893</v>
      </c>
      <c r="AB192" s="91"/>
      <c r="AC192" s="91"/>
      <c r="AD192" s="91"/>
      <c r="AE192" s="91"/>
      <c r="AF192" s="91"/>
      <c r="AG192" s="91"/>
      <c r="AH192" s="91"/>
      <c r="AI192" s="91"/>
      <c r="AJ192" s="91"/>
      <c r="AK192" s="91"/>
      <c r="AL192" s="91"/>
      <c r="AM192" s="91"/>
      <c r="AN192" s="91"/>
      <c r="AO192" s="91"/>
      <c r="AP192" s="91"/>
      <c r="AQ192" s="91"/>
      <c r="AR192" s="91"/>
      <c r="AS192" s="91"/>
      <c r="AT192" s="91"/>
      <c r="AU192" s="91"/>
      <c r="AV192" s="91"/>
      <c r="AW192" s="91"/>
      <c r="AX192" s="91"/>
      <c r="AY192" s="91"/>
      <c r="AZ192" s="91"/>
      <c r="BA192" s="91"/>
      <c r="BB192" s="91"/>
      <c r="BC192" s="59"/>
      <c r="BD192" s="59"/>
      <c r="BE192" s="59"/>
      <c r="BF192" s="59"/>
      <c r="BG192" s="59"/>
      <c r="BH192" s="59"/>
      <c r="BI192" s="59"/>
      <c r="BJ192" s="59"/>
      <c r="BK192" s="59"/>
      <c r="BL192" s="59"/>
      <c r="BM192" s="59"/>
      <c r="BN192" s="59"/>
      <c r="BO192" s="59"/>
      <c r="BP192" s="59"/>
      <c r="BQ192" s="59"/>
      <c r="BR192" s="59"/>
      <c r="BS192" s="59"/>
      <c r="BT192" s="59"/>
      <c r="BU192" s="59"/>
      <c r="BV192" s="59"/>
      <c r="BW192" s="91"/>
      <c r="BX192" s="91"/>
      <c r="BY192" s="58"/>
      <c r="BZ192" s="58"/>
      <c r="CA192" s="58"/>
      <c r="CB192" s="92"/>
      <c r="CC192" s="92"/>
      <c r="CD192" s="92"/>
      <c r="CE192" s="92"/>
      <c r="CF192" s="92"/>
    </row>
    <row r="193" customFormat="false" ht="15" hidden="false" customHeight="true" outlineLevel="1" collapsed="false">
      <c r="B193" s="24"/>
      <c r="C193" s="24"/>
      <c r="D193" s="24" t="n">
        <v>89</v>
      </c>
      <c r="E193" s="24" t="n">
        <v>1</v>
      </c>
      <c r="F193" s="24"/>
      <c r="G193" s="24"/>
      <c r="H193" s="24" t="n">
        <v>0.001</v>
      </c>
      <c r="I193" s="24"/>
      <c r="J193" s="24" t="n">
        <v>1</v>
      </c>
      <c r="K193" s="24"/>
      <c r="L193" s="24" t="n">
        <v>131</v>
      </c>
      <c r="M193" s="24"/>
      <c r="N193" s="24" t="s">
        <v>2894</v>
      </c>
      <c r="O193" s="24" t="s">
        <v>2895</v>
      </c>
      <c r="P193" s="24"/>
      <c r="Q193" s="24"/>
      <c r="R193" s="24" t="n">
        <v>3</v>
      </c>
      <c r="S193" s="24"/>
      <c r="T193" s="24"/>
      <c r="U193" s="24"/>
      <c r="V193" s="24" t="s">
        <v>160</v>
      </c>
      <c r="W193" s="24" t="s">
        <v>781</v>
      </c>
      <c r="X193" s="24" t="s">
        <v>162</v>
      </c>
      <c r="Y193" s="24" t="s">
        <v>2370</v>
      </c>
      <c r="Z193" s="24" t="s">
        <v>163</v>
      </c>
      <c r="AA193" s="24" t="s">
        <v>2896</v>
      </c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  <c r="AM193" s="91"/>
      <c r="AN193" s="91"/>
      <c r="AO193" s="91"/>
      <c r="AP193" s="91"/>
      <c r="AQ193" s="91"/>
      <c r="AR193" s="91"/>
      <c r="AS193" s="91"/>
      <c r="AT193" s="91"/>
      <c r="AU193" s="91"/>
      <c r="AV193" s="91"/>
      <c r="AW193" s="91"/>
      <c r="AX193" s="91"/>
      <c r="AY193" s="91"/>
      <c r="AZ193" s="91"/>
      <c r="BA193" s="91"/>
      <c r="BB193" s="91"/>
      <c r="BC193" s="91"/>
      <c r="BD193" s="91"/>
      <c r="BE193" s="91"/>
      <c r="BF193" s="91"/>
      <c r="BG193" s="59"/>
      <c r="BH193" s="59"/>
      <c r="BI193" s="59"/>
      <c r="BJ193" s="59"/>
      <c r="BK193" s="59"/>
      <c r="BL193" s="59"/>
      <c r="BM193" s="59"/>
      <c r="BN193" s="59"/>
      <c r="BO193" s="59"/>
      <c r="BP193" s="59"/>
      <c r="BQ193" s="59"/>
      <c r="BR193" s="59"/>
      <c r="BS193" s="59"/>
      <c r="BT193" s="59"/>
      <c r="BU193" s="59"/>
      <c r="BV193" s="59"/>
      <c r="BW193" s="91"/>
      <c r="BX193" s="91"/>
      <c r="BY193" s="58"/>
      <c r="BZ193" s="58"/>
      <c r="CA193" s="58"/>
      <c r="CB193" s="92"/>
      <c r="CC193" s="92"/>
      <c r="CD193" s="92"/>
      <c r="CE193" s="92"/>
      <c r="CF193" s="92"/>
    </row>
    <row r="194" customFormat="false" ht="15" hidden="false" customHeight="true" outlineLevel="0" collapsed="false">
      <c r="B194" s="24"/>
      <c r="C194" s="24"/>
      <c r="D194" s="24" t="n">
        <v>83</v>
      </c>
      <c r="E194" s="24" t="n">
        <v>1</v>
      </c>
      <c r="F194" s="24"/>
      <c r="G194" s="24"/>
      <c r="H194" s="24"/>
      <c r="I194" s="24"/>
      <c r="J194" s="24" t="n">
        <v>1</v>
      </c>
      <c r="K194" s="24"/>
      <c r="L194" s="24" t="n">
        <v>89</v>
      </c>
      <c r="M194" s="24"/>
      <c r="N194" s="24" t="s">
        <v>2897</v>
      </c>
      <c r="O194" s="24" t="s">
        <v>2898</v>
      </c>
      <c r="P194" s="24"/>
      <c r="Q194" s="24"/>
      <c r="R194" s="24" t="n">
        <v>3</v>
      </c>
      <c r="S194" s="24"/>
      <c r="T194" s="24"/>
      <c r="U194" s="24"/>
      <c r="V194" s="24" t="s">
        <v>160</v>
      </c>
      <c r="W194" s="24" t="s">
        <v>781</v>
      </c>
      <c r="X194" s="24" t="s">
        <v>162</v>
      </c>
      <c r="Y194" s="24" t="s">
        <v>2370</v>
      </c>
      <c r="Z194" s="24" t="s">
        <v>163</v>
      </c>
      <c r="AA194" s="24" t="s">
        <v>2899</v>
      </c>
      <c r="AB194" s="91" t="n">
        <f aca="false">AB180+AB183+AB186+AB189+AB190+AB191+AB192+AB193</f>
        <v>-210.37</v>
      </c>
      <c r="AC194" s="91" t="n">
        <f aca="false">AC180+AC183+AC186+AC189+AC190+AC191+AC192+AC193</f>
        <v>-286.476</v>
      </c>
      <c r="AD194" s="91" t="n">
        <f aca="false">AD180+AD183+AD186+AD189+AD190+AD191+AD192+AD193</f>
        <v>-56.266</v>
      </c>
      <c r="AE194" s="91" t="n">
        <f aca="false">AE180+AE183+AE186+AE189+AE190+AE191+AE192+AE193</f>
        <v>-145.248</v>
      </c>
      <c r="AF194" s="91" t="n">
        <f aca="false">AF180+AF183+AF186+AF189+AF190+AF191+AF192+AF193</f>
        <v>-698.36</v>
      </c>
      <c r="AG194" s="91" t="n">
        <f aca="false">AG180+AG183+AG186+AG189+AG190+AG191+AG192+AG193</f>
        <v>-536.123</v>
      </c>
      <c r="AH194" s="91" t="n">
        <f aca="false">AH180+AH183+AH186+AH189+AH190+AH191+AH192+AH193</f>
        <v>-233.777</v>
      </c>
      <c r="AI194" s="91" t="n">
        <f aca="false">AI180+AI183+AI186+AI189+AI190+AI191+AI192+AI193</f>
        <v>-112.746</v>
      </c>
      <c r="AJ194" s="91" t="n">
        <f aca="false">AJ180+AJ183+AJ186+AJ189+AJ190+AJ191+AJ192+AJ193</f>
        <v>-605.232</v>
      </c>
      <c r="AK194" s="91" t="n">
        <f aca="false">AK180+AK183+AK186+AK189+AK190+AK191+AK192+AK193</f>
        <v>-1487.878</v>
      </c>
      <c r="AL194" s="91" t="n">
        <f aca="false">AL180+AL183+AL186+AL189+AL190+AL191+AL192+AL193</f>
        <v>-450.278</v>
      </c>
      <c r="AM194" s="91" t="n">
        <f aca="false">AM180+AM183+AM186+AM189+AM190+AM191+AM192+AM193</f>
        <v>-1542.432</v>
      </c>
      <c r="AN194" s="91" t="n">
        <f aca="false">AN180+AN183+AN186+AN189+AN190+AN191+AN192+AN193</f>
        <v>-193.784</v>
      </c>
      <c r="AO194" s="91" t="n">
        <f aca="false">AO180+AO183+AO186+AO189+AO190+AO191+AO192+AO193</f>
        <v>-497.506</v>
      </c>
      <c r="AP194" s="91" t="n">
        <f aca="false">AP180+AP183+AP186+AP189+AP190+AP191+AP192+AP193</f>
        <v>-2684</v>
      </c>
      <c r="AQ194" s="91" t="n">
        <f aca="false">AQ180+AQ183+AQ186+AQ189+AQ190+AQ191+AQ192+AQ193</f>
        <v>-768</v>
      </c>
      <c r="AR194" s="91" t="n">
        <f aca="false">AR180+AR183+AR186+AR189+AR190+AR191+AR192+AR193</f>
        <v>-524</v>
      </c>
      <c r="AS194" s="91" t="n">
        <f aca="false">AS180+AS183+AS186+AS189+AS190+AS191+AS192+AS193</f>
        <v>-135</v>
      </c>
      <c r="AT194" s="91" t="n">
        <f aca="false">AT180+AT183+AT186+AT189+AT190+AT191+AT192+AT193</f>
        <v>-584</v>
      </c>
      <c r="AU194" s="91" t="n">
        <f aca="false">AU180+AU183+AU186+AU189+AU190+AU191+AU192+AU193</f>
        <v>-2011</v>
      </c>
      <c r="AV194" s="91" t="n">
        <f aca="false">AV180+AV183+AV186+AV189+AV190+AV191+AV192+AV193</f>
        <v>276</v>
      </c>
      <c r="AW194" s="91" t="n">
        <f aca="false">AW180+AW183+AW186+AW189+AW190+AW191+AW192+AW193</f>
        <v>-4661</v>
      </c>
      <c r="AX194" s="91" t="n">
        <f aca="false">AX180+AX183+AX186+AX189+AX190+AX191+AX192+AX193</f>
        <v>-545</v>
      </c>
      <c r="AY194" s="91" t="n">
        <f aca="false">AY180+AY183+AY186+AY189+AY190+AY191+AY192+AY193</f>
        <v>-378</v>
      </c>
      <c r="AZ194" s="91" t="n">
        <f aca="false">AZ180+AZ183+AZ186+AZ189+AZ190+AZ191+AZ192+AZ193</f>
        <v>-5308</v>
      </c>
      <c r="BA194" s="91" t="n">
        <f aca="false">BA180+BA183+BA186+BA189+BA190+BA191+BA192+BA193</f>
        <v>-726</v>
      </c>
      <c r="BB194" s="91" t="n">
        <f aca="false">BB180+BB183+BB186+BB189+BB190+BB191+BB192+BB193</f>
        <v>-210.37</v>
      </c>
      <c r="BC194" s="91" t="n">
        <f aca="false">BC180+BC183+BC186+BC189+BC190+BC191+BC192+BC193</f>
        <v>-496.846</v>
      </c>
      <c r="BD194" s="91" t="n">
        <f aca="false">BD180+BD183+BD186+BD189+BD190+BD191+BD192+BD193</f>
        <v>-553.112</v>
      </c>
      <c r="BE194" s="91" t="n">
        <f aca="false">BE180+BE183+BE186+BE189+BE190+BE191+BE192+BE193</f>
        <v>-698.36</v>
      </c>
      <c r="BF194" s="59" t="n">
        <f aca="false">BF180+BF183+BF186+BF189+BF190+BF191+BF192+BF193</f>
        <v>-536.123</v>
      </c>
      <c r="BG194" s="59" t="n">
        <f aca="false">BG180+BG183+BG186+BG189+BG190+BG191+BG192+BG193</f>
        <v>-769.9</v>
      </c>
      <c r="BH194" s="59" t="n">
        <f aca="false">BH180+BH183+BH186+BH189+BH190+BH191+BH192+BH193</f>
        <v>-882.646</v>
      </c>
      <c r="BI194" s="59" t="n">
        <f aca="false">BI180+BI183+BI186+BI189+BI190+BI191+BI192+BI193</f>
        <v>-1487.878</v>
      </c>
      <c r="BJ194" s="59" t="n">
        <f aca="false">BJ180+BJ183+BJ186+BJ189+BJ190+BJ191+BJ192+BJ193</f>
        <v>-450.278</v>
      </c>
      <c r="BK194" s="59" t="n">
        <f aca="false">BK180+BK183+BK186+BK189+BK190+BK191+BK192+BK193</f>
        <v>-1992.71</v>
      </c>
      <c r="BL194" s="59" t="n">
        <f aca="false">BL180+BL183+BL186+BL189+BL190+BL191+BL192+BL193</f>
        <v>-2186.494</v>
      </c>
      <c r="BM194" s="59" t="n">
        <f aca="false">BM180+BM183+BM186+BM189+BM190+BM191+BM192+BM193</f>
        <v>-2684</v>
      </c>
      <c r="BN194" s="59" t="n">
        <f aca="false">BN180+BN183+BN186+BN189+BN190+BN191+BN192+BN193</f>
        <v>-768</v>
      </c>
      <c r="BO194" s="59" t="n">
        <f aca="false">BO180+BO183+BO186+BO189+BO190+BO191+BO192+BO193</f>
        <v>-1292</v>
      </c>
      <c r="BP194" s="59" t="n">
        <f aca="false">BP180+BP183+BP186+BP189+BP190+BP191+BP192+BP193</f>
        <v>-1427</v>
      </c>
      <c r="BQ194" s="59" t="n">
        <f aca="false">BQ180+BQ183+BQ186+BQ189+BQ190+BQ191+BQ192+BQ193</f>
        <v>-2011</v>
      </c>
      <c r="BR194" s="59" t="n">
        <f aca="false">BR180+BR183+BR186+BR189+BR190+BR191+BR192+BR193</f>
        <v>276</v>
      </c>
      <c r="BS194" s="59" t="n">
        <f aca="false">BS180+BS183+BS186+BS189+BS190+BS191+BS192+BS193</f>
        <v>-4385</v>
      </c>
      <c r="BT194" s="59" t="n">
        <f aca="false">BT180+BT183+BT186+BT189+BT190+BT191+BT192+BT193</f>
        <v>-4930</v>
      </c>
      <c r="BU194" s="59" t="n">
        <f aca="false">BU180+BU183+BU186+BU189+BU190+BU191+BU192+BU193</f>
        <v>-5308</v>
      </c>
      <c r="BV194" s="59" t="n">
        <f aca="false">BV180+BV183+BV186+BV189+BV190+BV191+BV192+BV193</f>
        <v>-726</v>
      </c>
      <c r="BW194" s="91" t="n">
        <f aca="false">BW180+BW183+BW186+BW189+BW190+BW191+BW192+BW193</f>
        <v>0</v>
      </c>
      <c r="BX194" s="91" t="n">
        <f aca="false">BX180+BX183+BX186+BX189+BX190+BX191+BX192+BX193</f>
        <v>0</v>
      </c>
      <c r="BY194" s="58"/>
      <c r="BZ194" s="58"/>
      <c r="CA194" s="58"/>
      <c r="CB194" s="92"/>
      <c r="CC194" s="92"/>
      <c r="CD194" s="92"/>
      <c r="CE194" s="92"/>
      <c r="CF194" s="92"/>
    </row>
    <row r="195" customFormat="false" ht="15" hidden="false" customHeight="true" outlineLevel="0" collapsed="false">
      <c r="B195" s="38"/>
      <c r="C195" s="38"/>
      <c r="D195" s="38"/>
      <c r="E195" s="38" t="n">
        <v>1</v>
      </c>
      <c r="F195" s="38"/>
      <c r="G195" s="38"/>
      <c r="H195" s="38"/>
      <c r="I195" s="38"/>
      <c r="J195" s="38"/>
      <c r="K195" s="38"/>
      <c r="L195" s="38" t="n">
        <v>87</v>
      </c>
      <c r="M195" s="38"/>
      <c r="N195" s="38" t="s">
        <v>2900</v>
      </c>
      <c r="O195" s="38" t="s">
        <v>2901</v>
      </c>
      <c r="P195" s="38"/>
      <c r="Q195" s="38"/>
      <c r="R195" s="38" t="n">
        <v>3</v>
      </c>
      <c r="S195" s="38"/>
      <c r="T195" s="38"/>
      <c r="U195" s="38"/>
      <c r="V195" s="38" t="s">
        <v>153</v>
      </c>
      <c r="W195" s="38"/>
      <c r="X195" s="38"/>
      <c r="Y195" s="38" t="s">
        <v>2370</v>
      </c>
      <c r="Z195" s="38"/>
      <c r="AA195" s="38" t="s">
        <v>2902</v>
      </c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2"/>
      <c r="BV195" s="52"/>
      <c r="BW195" s="11"/>
      <c r="BX195" s="11"/>
      <c r="BY195" s="10"/>
      <c r="BZ195" s="10"/>
      <c r="CA195" s="10"/>
      <c r="CB195" s="10"/>
      <c r="CC195" s="10"/>
      <c r="CD195" s="10"/>
      <c r="CE195" s="10"/>
      <c r="CF195" s="10"/>
    </row>
    <row r="196" customFormat="false" ht="15" hidden="false" customHeight="true" outlineLevel="1" collapsed="false">
      <c r="B196" s="24"/>
      <c r="C196" s="24"/>
      <c r="D196" s="24" t="n">
        <v>140</v>
      </c>
      <c r="E196" s="24" t="n">
        <v>1</v>
      </c>
      <c r="F196" s="24"/>
      <c r="G196" s="24"/>
      <c r="H196" s="24"/>
      <c r="I196" s="24"/>
      <c r="J196" s="24" t="n">
        <v>1</v>
      </c>
      <c r="K196" s="24"/>
      <c r="L196" s="24" t="n">
        <v>148</v>
      </c>
      <c r="M196" s="24"/>
      <c r="N196" s="24" t="s">
        <v>2903</v>
      </c>
      <c r="O196" s="24" t="s">
        <v>2904</v>
      </c>
      <c r="P196" s="24"/>
      <c r="Q196" s="24"/>
      <c r="R196" s="24" t="n">
        <v>3</v>
      </c>
      <c r="S196" s="24"/>
      <c r="T196" s="24"/>
      <c r="U196" s="24"/>
      <c r="V196" s="24" t="s">
        <v>160</v>
      </c>
      <c r="W196" s="24" t="s">
        <v>781</v>
      </c>
      <c r="X196" s="24" t="s">
        <v>162</v>
      </c>
      <c r="Y196" s="24" t="s">
        <v>2370</v>
      </c>
      <c r="Z196" s="24" t="s">
        <v>163</v>
      </c>
      <c r="AA196" s="24" t="s">
        <v>2905</v>
      </c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  <c r="AL196" s="91"/>
      <c r="AM196" s="91"/>
      <c r="AN196" s="91"/>
      <c r="AO196" s="91"/>
      <c r="AP196" s="91"/>
      <c r="AQ196" s="91"/>
      <c r="AR196" s="91"/>
      <c r="AS196" s="91"/>
      <c r="AT196" s="91"/>
      <c r="AU196" s="91"/>
      <c r="AV196" s="91"/>
      <c r="AW196" s="91"/>
      <c r="AX196" s="91"/>
      <c r="AY196" s="91"/>
      <c r="AZ196" s="91"/>
      <c r="BA196" s="91"/>
      <c r="BB196" s="91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91"/>
      <c r="BX196" s="91"/>
      <c r="BY196" s="58"/>
      <c r="BZ196" s="58"/>
      <c r="CA196" s="58"/>
      <c r="CB196" s="92"/>
      <c r="CC196" s="92"/>
      <c r="CD196" s="92"/>
      <c r="CE196" s="92"/>
      <c r="CF196" s="92"/>
    </row>
    <row r="197" customFormat="false" ht="15" hidden="false" customHeight="true" outlineLevel="1" collapsed="false">
      <c r="B197" s="24"/>
      <c r="C197" s="24"/>
      <c r="D197" s="24" t="n">
        <v>140</v>
      </c>
      <c r="E197" s="24" t="n">
        <v>1</v>
      </c>
      <c r="F197" s="24"/>
      <c r="G197" s="24"/>
      <c r="H197" s="24"/>
      <c r="I197" s="24"/>
      <c r="J197" s="24" t="n">
        <v>1</v>
      </c>
      <c r="K197" s="24"/>
      <c r="L197" s="24" t="n">
        <v>149</v>
      </c>
      <c r="M197" s="24"/>
      <c r="N197" s="24" t="s">
        <v>2906</v>
      </c>
      <c r="O197" s="24" t="s">
        <v>2907</v>
      </c>
      <c r="P197" s="24"/>
      <c r="Q197" s="24"/>
      <c r="R197" s="24" t="n">
        <v>3</v>
      </c>
      <c r="S197" s="24"/>
      <c r="T197" s="24"/>
      <c r="U197" s="24"/>
      <c r="V197" s="24" t="s">
        <v>160</v>
      </c>
      <c r="W197" s="24" t="s">
        <v>781</v>
      </c>
      <c r="X197" s="24" t="s">
        <v>162</v>
      </c>
      <c r="Y197" s="24" t="s">
        <v>2370</v>
      </c>
      <c r="Z197" s="24" t="s">
        <v>163</v>
      </c>
      <c r="AA197" s="24" t="s">
        <v>2908</v>
      </c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  <c r="AO197" s="91"/>
      <c r="AP197" s="91"/>
      <c r="AQ197" s="91"/>
      <c r="AR197" s="91"/>
      <c r="AS197" s="91"/>
      <c r="AT197" s="91"/>
      <c r="AU197" s="91"/>
      <c r="AV197" s="91"/>
      <c r="AW197" s="91"/>
      <c r="AX197" s="91"/>
      <c r="AY197" s="91"/>
      <c r="AZ197" s="91"/>
      <c r="BA197" s="91"/>
      <c r="BB197" s="91"/>
      <c r="BC197" s="59"/>
      <c r="BD197" s="59"/>
      <c r="BE197" s="59"/>
      <c r="BF197" s="59"/>
      <c r="BG197" s="59"/>
      <c r="BH197" s="59"/>
      <c r="BI197" s="59"/>
      <c r="BJ197" s="59"/>
      <c r="BK197" s="59"/>
      <c r="BL197" s="59"/>
      <c r="BM197" s="59"/>
      <c r="BN197" s="59"/>
      <c r="BO197" s="59"/>
      <c r="BP197" s="59"/>
      <c r="BQ197" s="59"/>
      <c r="BR197" s="59"/>
      <c r="BS197" s="59"/>
      <c r="BT197" s="59"/>
      <c r="BU197" s="59"/>
      <c r="BV197" s="59"/>
      <c r="BW197" s="91"/>
      <c r="BX197" s="91"/>
      <c r="BY197" s="58"/>
      <c r="BZ197" s="58"/>
      <c r="CA197" s="58"/>
      <c r="CB197" s="92"/>
      <c r="CC197" s="92"/>
      <c r="CD197" s="92"/>
      <c r="CE197" s="92"/>
      <c r="CF197" s="92"/>
    </row>
    <row r="198" customFormat="false" ht="15" hidden="false" customHeight="true" outlineLevel="1" collapsed="false">
      <c r="B198" s="24"/>
      <c r="C198" s="24"/>
      <c r="D198" s="24" t="n">
        <v>90</v>
      </c>
      <c r="E198" s="24" t="n">
        <v>1</v>
      </c>
      <c r="F198" s="24"/>
      <c r="G198" s="24"/>
      <c r="H198" s="24"/>
      <c r="I198" s="24"/>
      <c r="J198" s="24" t="n">
        <v>1</v>
      </c>
      <c r="K198" s="24"/>
      <c r="L198" s="24" t="n">
        <v>140</v>
      </c>
      <c r="M198" s="24"/>
      <c r="N198" s="24" t="s">
        <v>2909</v>
      </c>
      <c r="O198" s="24" t="s">
        <v>2910</v>
      </c>
      <c r="P198" s="24"/>
      <c r="Q198" s="24"/>
      <c r="R198" s="24" t="n">
        <v>3</v>
      </c>
      <c r="S198" s="24"/>
      <c r="T198" s="24"/>
      <c r="U198" s="24"/>
      <c r="V198" s="24" t="s">
        <v>160</v>
      </c>
      <c r="W198" s="24" t="s">
        <v>781</v>
      </c>
      <c r="X198" s="24" t="s">
        <v>162</v>
      </c>
      <c r="Y198" s="24" t="s">
        <v>2370</v>
      </c>
      <c r="Z198" s="24" t="s">
        <v>163</v>
      </c>
      <c r="AA198" s="24" t="s">
        <v>2911</v>
      </c>
      <c r="AB198" s="91" t="n">
        <f aca="false">AB196+AB197</f>
        <v>0</v>
      </c>
      <c r="AC198" s="91" t="n">
        <f aca="false">AC196+AC197</f>
        <v>0</v>
      </c>
      <c r="AD198" s="91" t="n">
        <f aca="false">AD196+AD197</f>
        <v>0</v>
      </c>
      <c r="AE198" s="91" t="n">
        <f aca="false">AE196+AE197</f>
        <v>0</v>
      </c>
      <c r="AF198" s="91" t="n">
        <f aca="false">AF196+AF197</f>
        <v>0</v>
      </c>
      <c r="AG198" s="91" t="n">
        <f aca="false">AG196+AG197</f>
        <v>0</v>
      </c>
      <c r="AH198" s="91" t="n">
        <f aca="false">AH196+AH197</f>
        <v>0</v>
      </c>
      <c r="AI198" s="91" t="n">
        <f aca="false">AI196+AI197</f>
        <v>0</v>
      </c>
      <c r="AJ198" s="91" t="n">
        <f aca="false">AJ196+AJ197</f>
        <v>0</v>
      </c>
      <c r="AK198" s="91" t="n">
        <f aca="false">AK196+AK197</f>
        <v>0</v>
      </c>
      <c r="AL198" s="91" t="n">
        <f aca="false">AL196+AL197</f>
        <v>0</v>
      </c>
      <c r="AM198" s="91" t="n">
        <f aca="false">AM196+AM197</f>
        <v>0</v>
      </c>
      <c r="AN198" s="91" t="n">
        <f aca="false">AN196+AN197</f>
        <v>0</v>
      </c>
      <c r="AO198" s="91" t="n">
        <f aca="false">AO196+AO197</f>
        <v>0</v>
      </c>
      <c r="AP198" s="91" t="n">
        <f aca="false">AP196+AP197</f>
        <v>0</v>
      </c>
      <c r="AQ198" s="91" t="n">
        <f aca="false">AQ196+AQ197</f>
        <v>0</v>
      </c>
      <c r="AR198" s="91" t="n">
        <f aca="false">AR196+AR197</f>
        <v>0</v>
      </c>
      <c r="AS198" s="91" t="n">
        <f aca="false">AS196+AS197</f>
        <v>0</v>
      </c>
      <c r="AT198" s="91" t="n">
        <f aca="false">AT196+AT197</f>
        <v>0</v>
      </c>
      <c r="AU198" s="91" t="n">
        <f aca="false">AU196+AU197</f>
        <v>0</v>
      </c>
      <c r="AV198" s="91" t="n">
        <f aca="false">AV196+AV197</f>
        <v>0</v>
      </c>
      <c r="AW198" s="91" t="n">
        <f aca="false">AW196+AW197</f>
        <v>0</v>
      </c>
      <c r="AX198" s="91" t="n">
        <f aca="false">AX196+AX197</f>
        <v>0</v>
      </c>
      <c r="AY198" s="91" t="n">
        <f aca="false">AY196+AY197</f>
        <v>0</v>
      </c>
      <c r="AZ198" s="91" t="n">
        <f aca="false">AZ196+AZ197</f>
        <v>0</v>
      </c>
      <c r="BA198" s="91" t="n">
        <f aca="false">BA196+BA197</f>
        <v>0</v>
      </c>
      <c r="BB198" s="91" t="n">
        <f aca="false">BB196+BB197</f>
        <v>0</v>
      </c>
      <c r="BC198" s="91" t="n">
        <f aca="false">BC196+BC197</f>
        <v>0</v>
      </c>
      <c r="BD198" s="91" t="n">
        <f aca="false">BD196+BD197</f>
        <v>0</v>
      </c>
      <c r="BE198" s="91" t="n">
        <f aca="false">BE196+BE197</f>
        <v>0</v>
      </c>
      <c r="BF198" s="59" t="n">
        <f aca="false">BF196+BF197</f>
        <v>0</v>
      </c>
      <c r="BG198" s="59" t="n">
        <f aca="false">BG196+BG197</f>
        <v>0</v>
      </c>
      <c r="BH198" s="59" t="n">
        <f aca="false">BH196+BH197</f>
        <v>0</v>
      </c>
      <c r="BI198" s="59" t="n">
        <f aca="false">BI196+BI197</f>
        <v>0</v>
      </c>
      <c r="BJ198" s="59" t="n">
        <f aca="false">BJ196+BJ197</f>
        <v>0</v>
      </c>
      <c r="BK198" s="59" t="n">
        <f aca="false">BK196+BK197</f>
        <v>0</v>
      </c>
      <c r="BL198" s="59" t="n">
        <f aca="false">BL196+BL197</f>
        <v>0</v>
      </c>
      <c r="BM198" s="59" t="n">
        <f aca="false">BM196+BM197</f>
        <v>0</v>
      </c>
      <c r="BN198" s="59" t="n">
        <f aca="false">BN196+BN197</f>
        <v>0</v>
      </c>
      <c r="BO198" s="59" t="n">
        <f aca="false">BO196+BO197</f>
        <v>0</v>
      </c>
      <c r="BP198" s="59" t="n">
        <f aca="false">BP196+BP197</f>
        <v>0</v>
      </c>
      <c r="BQ198" s="59" t="n">
        <f aca="false">BQ196+BQ197</f>
        <v>0</v>
      </c>
      <c r="BR198" s="59" t="n">
        <f aca="false">BR196+BR197</f>
        <v>0</v>
      </c>
      <c r="BS198" s="59" t="n">
        <f aca="false">BS196+BS197</f>
        <v>0</v>
      </c>
      <c r="BT198" s="59" t="n">
        <f aca="false">BT196+BT197</f>
        <v>0</v>
      </c>
      <c r="BU198" s="59" t="n">
        <f aca="false">BU196+BU197</f>
        <v>0</v>
      </c>
      <c r="BV198" s="59" t="n">
        <f aca="false">BV196+BV197</f>
        <v>0</v>
      </c>
      <c r="BW198" s="91" t="n">
        <f aca="false">BW196+BW197</f>
        <v>0</v>
      </c>
      <c r="BX198" s="91" t="n">
        <f aca="false">BX196+BX197</f>
        <v>0</v>
      </c>
      <c r="BY198" s="58"/>
      <c r="BZ198" s="58"/>
      <c r="CA198" s="58"/>
      <c r="CB198" s="92"/>
      <c r="CC198" s="92"/>
      <c r="CD198" s="92"/>
      <c r="CE198" s="92"/>
      <c r="CF198" s="92"/>
    </row>
    <row r="199" customFormat="false" ht="15" hidden="false" customHeight="true" outlineLevel="1" collapsed="false">
      <c r="B199" s="24"/>
      <c r="C199" s="24"/>
      <c r="D199" s="24" t="n">
        <v>141</v>
      </c>
      <c r="E199" s="24" t="n">
        <v>1</v>
      </c>
      <c r="F199" s="24"/>
      <c r="G199" s="24"/>
      <c r="H199" s="24"/>
      <c r="I199" s="24"/>
      <c r="J199" s="24" t="n">
        <v>1</v>
      </c>
      <c r="K199" s="24"/>
      <c r="L199" s="24" t="n">
        <v>150</v>
      </c>
      <c r="M199" s="24"/>
      <c r="N199" s="24" t="s">
        <v>2912</v>
      </c>
      <c r="O199" s="24" t="s">
        <v>2913</v>
      </c>
      <c r="P199" s="24"/>
      <c r="Q199" s="24"/>
      <c r="R199" s="24" t="n">
        <v>3</v>
      </c>
      <c r="S199" s="24"/>
      <c r="T199" s="24"/>
      <c r="U199" s="24"/>
      <c r="V199" s="24" t="s">
        <v>160</v>
      </c>
      <c r="W199" s="24" t="s">
        <v>781</v>
      </c>
      <c r="X199" s="24" t="s">
        <v>162</v>
      </c>
      <c r="Y199" s="24" t="s">
        <v>2370</v>
      </c>
      <c r="Z199" s="24" t="s">
        <v>163</v>
      </c>
      <c r="AA199" s="24" t="s">
        <v>2914</v>
      </c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  <c r="AO199" s="91"/>
      <c r="AP199" s="91"/>
      <c r="AQ199" s="91"/>
      <c r="AR199" s="91"/>
      <c r="AS199" s="91"/>
      <c r="AT199" s="91"/>
      <c r="AU199" s="91"/>
      <c r="AV199" s="91"/>
      <c r="AW199" s="91"/>
      <c r="AX199" s="91"/>
      <c r="AY199" s="91"/>
      <c r="AZ199" s="91"/>
      <c r="BA199" s="91"/>
      <c r="BB199" s="91"/>
      <c r="BC199" s="59"/>
      <c r="BD199" s="59"/>
      <c r="BE199" s="59"/>
      <c r="BF199" s="59"/>
      <c r="BG199" s="59"/>
      <c r="BH199" s="59"/>
      <c r="BI199" s="59"/>
      <c r="BJ199" s="59"/>
      <c r="BK199" s="59"/>
      <c r="BL199" s="59"/>
      <c r="BM199" s="59"/>
      <c r="BN199" s="59"/>
      <c r="BO199" s="59"/>
      <c r="BP199" s="59"/>
      <c r="BQ199" s="59"/>
      <c r="BR199" s="59"/>
      <c r="BS199" s="59"/>
      <c r="BT199" s="59"/>
      <c r="BU199" s="59"/>
      <c r="BV199" s="59"/>
      <c r="BW199" s="91"/>
      <c r="BX199" s="91"/>
      <c r="BY199" s="58"/>
      <c r="BZ199" s="58"/>
      <c r="CA199" s="58"/>
      <c r="CB199" s="92"/>
      <c r="CC199" s="92"/>
      <c r="CD199" s="92"/>
      <c r="CE199" s="92"/>
      <c r="CF199" s="92"/>
    </row>
    <row r="200" customFormat="false" ht="15" hidden="false" customHeight="true" outlineLevel="1" collapsed="false">
      <c r="B200" s="24"/>
      <c r="C200" s="24"/>
      <c r="D200" s="24" t="n">
        <v>141</v>
      </c>
      <c r="E200" s="24" t="n">
        <v>1</v>
      </c>
      <c r="F200" s="24"/>
      <c r="G200" s="24"/>
      <c r="H200" s="24"/>
      <c r="I200" s="24"/>
      <c r="J200" s="24" t="n">
        <v>1</v>
      </c>
      <c r="K200" s="24"/>
      <c r="L200" s="24" t="n">
        <v>151</v>
      </c>
      <c r="M200" s="24"/>
      <c r="N200" s="24" t="s">
        <v>2915</v>
      </c>
      <c r="O200" s="24" t="s">
        <v>2916</v>
      </c>
      <c r="P200" s="24"/>
      <c r="Q200" s="24"/>
      <c r="R200" s="24" t="n">
        <v>3</v>
      </c>
      <c r="S200" s="24"/>
      <c r="T200" s="24"/>
      <c r="U200" s="24"/>
      <c r="V200" s="24" t="s">
        <v>160</v>
      </c>
      <c r="W200" s="24" t="s">
        <v>781</v>
      </c>
      <c r="X200" s="24" t="s">
        <v>162</v>
      </c>
      <c r="Y200" s="24" t="s">
        <v>2370</v>
      </c>
      <c r="Z200" s="24" t="s">
        <v>163</v>
      </c>
      <c r="AA200" s="24" t="s">
        <v>2917</v>
      </c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1"/>
      <c r="AM200" s="91"/>
      <c r="AN200" s="91"/>
      <c r="AO200" s="91"/>
      <c r="AP200" s="91"/>
      <c r="AQ200" s="91"/>
      <c r="AR200" s="91"/>
      <c r="AS200" s="91"/>
      <c r="AT200" s="91"/>
      <c r="AU200" s="91"/>
      <c r="AV200" s="91"/>
      <c r="AW200" s="91"/>
      <c r="AX200" s="91"/>
      <c r="AY200" s="91"/>
      <c r="AZ200" s="91"/>
      <c r="BA200" s="91"/>
      <c r="BB200" s="91"/>
      <c r="BC200" s="59"/>
      <c r="BD200" s="59"/>
      <c r="BE200" s="59"/>
      <c r="BF200" s="59"/>
      <c r="BG200" s="59"/>
      <c r="BH200" s="59"/>
      <c r="BI200" s="59"/>
      <c r="BJ200" s="59"/>
      <c r="BK200" s="59"/>
      <c r="BL200" s="59"/>
      <c r="BM200" s="59"/>
      <c r="BN200" s="59"/>
      <c r="BO200" s="59"/>
      <c r="BP200" s="59"/>
      <c r="BQ200" s="59"/>
      <c r="BR200" s="59"/>
      <c r="BS200" s="59"/>
      <c r="BT200" s="59"/>
      <c r="BU200" s="59"/>
      <c r="BV200" s="59"/>
      <c r="BW200" s="91"/>
      <c r="BX200" s="91"/>
      <c r="BY200" s="58"/>
      <c r="BZ200" s="58"/>
      <c r="CA200" s="58"/>
      <c r="CB200" s="92"/>
      <c r="CC200" s="92"/>
      <c r="CD200" s="92"/>
      <c r="CE200" s="92"/>
      <c r="CF200" s="92"/>
    </row>
    <row r="201" customFormat="false" ht="15" hidden="false" customHeight="true" outlineLevel="1" collapsed="false">
      <c r="B201" s="24"/>
      <c r="C201" s="24"/>
      <c r="D201" s="24" t="n">
        <v>90</v>
      </c>
      <c r="E201" s="24" t="n">
        <v>1</v>
      </c>
      <c r="F201" s="24"/>
      <c r="G201" s="24"/>
      <c r="H201" s="24"/>
      <c r="I201" s="24"/>
      <c r="J201" s="24" t="n">
        <v>1</v>
      </c>
      <c r="K201" s="24"/>
      <c r="L201" s="24" t="n">
        <v>141</v>
      </c>
      <c r="M201" s="24"/>
      <c r="N201" s="24" t="s">
        <v>2918</v>
      </c>
      <c r="O201" s="24" t="s">
        <v>2919</v>
      </c>
      <c r="P201" s="24"/>
      <c r="Q201" s="24"/>
      <c r="R201" s="24" t="n">
        <v>3</v>
      </c>
      <c r="S201" s="24"/>
      <c r="T201" s="24"/>
      <c r="U201" s="24"/>
      <c r="V201" s="24" t="s">
        <v>160</v>
      </c>
      <c r="W201" s="24" t="s">
        <v>781</v>
      </c>
      <c r="X201" s="24" t="s">
        <v>162</v>
      </c>
      <c r="Y201" s="24" t="s">
        <v>2370</v>
      </c>
      <c r="Z201" s="24" t="s">
        <v>163</v>
      </c>
      <c r="AA201" s="24" t="s">
        <v>2920</v>
      </c>
      <c r="AB201" s="91" t="n">
        <f aca="false">AB199+AB200</f>
        <v>0</v>
      </c>
      <c r="AC201" s="91" t="n">
        <f aca="false">AC199+AC200</f>
        <v>0</v>
      </c>
      <c r="AD201" s="91" t="n">
        <f aca="false">AD199+AD200</f>
        <v>0</v>
      </c>
      <c r="AE201" s="91" t="n">
        <f aca="false">AE199+AE200</f>
        <v>0</v>
      </c>
      <c r="AF201" s="91" t="n">
        <f aca="false">AF199+AF200</f>
        <v>0</v>
      </c>
      <c r="AG201" s="91" t="n">
        <f aca="false">AG199+AG200</f>
        <v>0</v>
      </c>
      <c r="AH201" s="91" t="n">
        <f aca="false">AH199+AH200</f>
        <v>0</v>
      </c>
      <c r="AI201" s="91" t="n">
        <f aca="false">AI199+AI200</f>
        <v>0</v>
      </c>
      <c r="AJ201" s="91" t="n">
        <f aca="false">AJ199+AJ200</f>
        <v>0</v>
      </c>
      <c r="AK201" s="91" t="n">
        <f aca="false">AK199+AK200</f>
        <v>0</v>
      </c>
      <c r="AL201" s="91" t="n">
        <f aca="false">AL199+AL200</f>
        <v>0</v>
      </c>
      <c r="AM201" s="91" t="n">
        <f aca="false">AM199+AM200</f>
        <v>0</v>
      </c>
      <c r="AN201" s="91" t="n">
        <f aca="false">AN199+AN200</f>
        <v>0</v>
      </c>
      <c r="AO201" s="91" t="n">
        <f aca="false">AO199+AO200</f>
        <v>0</v>
      </c>
      <c r="AP201" s="91" t="n">
        <f aca="false">AP199+AP200</f>
        <v>0</v>
      </c>
      <c r="AQ201" s="91" t="n">
        <f aca="false">AQ199+AQ200</f>
        <v>0</v>
      </c>
      <c r="AR201" s="91" t="n">
        <f aca="false">AR199+AR200</f>
        <v>0</v>
      </c>
      <c r="AS201" s="91" t="n">
        <f aca="false">AS199+AS200</f>
        <v>0</v>
      </c>
      <c r="AT201" s="91" t="n">
        <f aca="false">AT199+AT200</f>
        <v>0</v>
      </c>
      <c r="AU201" s="91" t="n">
        <f aca="false">AU199+AU200</f>
        <v>0</v>
      </c>
      <c r="AV201" s="91" t="n">
        <f aca="false">AV199+AV200</f>
        <v>0</v>
      </c>
      <c r="AW201" s="91" t="n">
        <f aca="false">AW199+AW200</f>
        <v>0</v>
      </c>
      <c r="AX201" s="91" t="n">
        <f aca="false">AX199+AX200</f>
        <v>0</v>
      </c>
      <c r="AY201" s="91" t="n">
        <f aca="false">AY199+AY200</f>
        <v>0</v>
      </c>
      <c r="AZ201" s="91" t="n">
        <f aca="false">AZ199+AZ200</f>
        <v>0</v>
      </c>
      <c r="BA201" s="91" t="n">
        <f aca="false">BA199+BA200</f>
        <v>0</v>
      </c>
      <c r="BB201" s="91" t="n">
        <f aca="false">BB199+BB200</f>
        <v>0</v>
      </c>
      <c r="BC201" s="91" t="n">
        <f aca="false">BC199+BC200</f>
        <v>0</v>
      </c>
      <c r="BD201" s="91" t="n">
        <f aca="false">BD199+BD200</f>
        <v>0</v>
      </c>
      <c r="BE201" s="91" t="n">
        <f aca="false">BE199+BE200</f>
        <v>0</v>
      </c>
      <c r="BF201" s="59" t="n">
        <f aca="false">BF199+BF200</f>
        <v>0</v>
      </c>
      <c r="BG201" s="59" t="n">
        <f aca="false">BG199+BG200</f>
        <v>0</v>
      </c>
      <c r="BH201" s="59" t="n">
        <f aca="false">BH199+BH200</f>
        <v>0</v>
      </c>
      <c r="BI201" s="59" t="n">
        <f aca="false">BI199+BI200</f>
        <v>0</v>
      </c>
      <c r="BJ201" s="59" t="n">
        <f aca="false">BJ199+BJ200</f>
        <v>0</v>
      </c>
      <c r="BK201" s="59" t="n">
        <f aca="false">BK199+BK200</f>
        <v>0</v>
      </c>
      <c r="BL201" s="59" t="n">
        <f aca="false">BL199+BL200</f>
        <v>0</v>
      </c>
      <c r="BM201" s="59" t="n">
        <f aca="false">BM199+BM200</f>
        <v>0</v>
      </c>
      <c r="BN201" s="59" t="n">
        <f aca="false">BN199+BN200</f>
        <v>0</v>
      </c>
      <c r="BO201" s="59" t="n">
        <f aca="false">BO199+BO200</f>
        <v>0</v>
      </c>
      <c r="BP201" s="59" t="n">
        <f aca="false">BP199+BP200</f>
        <v>0</v>
      </c>
      <c r="BQ201" s="59" t="n">
        <f aca="false">BQ199+BQ200</f>
        <v>0</v>
      </c>
      <c r="BR201" s="59" t="n">
        <f aca="false">BR199+BR200</f>
        <v>0</v>
      </c>
      <c r="BS201" s="59" t="n">
        <f aca="false">BS199+BS200</f>
        <v>0</v>
      </c>
      <c r="BT201" s="59" t="n">
        <f aca="false">BT199+BT200</f>
        <v>0</v>
      </c>
      <c r="BU201" s="59" t="n">
        <f aca="false">BU199+BU200</f>
        <v>0</v>
      </c>
      <c r="BV201" s="59" t="n">
        <f aca="false">BV199+BV200</f>
        <v>0</v>
      </c>
      <c r="BW201" s="91" t="n">
        <f aca="false">BW199+BW200</f>
        <v>0</v>
      </c>
      <c r="BX201" s="91" t="n">
        <f aca="false">BX199+BX200</f>
        <v>0</v>
      </c>
      <c r="BY201" s="58"/>
      <c r="BZ201" s="58"/>
      <c r="CA201" s="58"/>
      <c r="CB201" s="92"/>
      <c r="CC201" s="92"/>
      <c r="CD201" s="92"/>
      <c r="CE201" s="92"/>
      <c r="CF201" s="92"/>
    </row>
    <row r="202" customFormat="false" ht="15" hidden="false" customHeight="true" outlineLevel="1" collapsed="false">
      <c r="B202" s="24"/>
      <c r="C202" s="24"/>
      <c r="D202" s="24" t="n">
        <v>142</v>
      </c>
      <c r="E202" s="24" t="n">
        <v>1</v>
      </c>
      <c r="F202" s="24"/>
      <c r="G202" s="24"/>
      <c r="H202" s="24" t="n">
        <v>1</v>
      </c>
      <c r="I202" s="24"/>
      <c r="J202" s="24" t="n">
        <v>1</v>
      </c>
      <c r="K202" s="24"/>
      <c r="L202" s="24" t="n">
        <v>152</v>
      </c>
      <c r="M202" s="24"/>
      <c r="N202" s="24" t="s">
        <v>2921</v>
      </c>
      <c r="O202" s="24" t="s">
        <v>2922</v>
      </c>
      <c r="P202" s="24"/>
      <c r="Q202" s="24"/>
      <c r="R202" s="24" t="n">
        <v>3</v>
      </c>
      <c r="S202" s="24"/>
      <c r="T202" s="24"/>
      <c r="U202" s="24"/>
      <c r="V202" s="24" t="s">
        <v>160</v>
      </c>
      <c r="W202" s="24" t="s">
        <v>781</v>
      </c>
      <c r="X202" s="24" t="s">
        <v>162</v>
      </c>
      <c r="Y202" s="24" t="s">
        <v>2370</v>
      </c>
      <c r="Z202" s="24" t="s">
        <v>163</v>
      </c>
      <c r="AA202" s="24" t="s">
        <v>2923</v>
      </c>
      <c r="AB202" s="91" t="n">
        <f aca="false">('Cash Flow'!AB52)*$H$202*$J$202</f>
        <v>73.795</v>
      </c>
      <c r="AC202" s="91" t="n">
        <f aca="false">('Cash Flow'!AC52)*$H$202*$J$202</f>
        <v>61.429</v>
      </c>
      <c r="AD202" s="91" t="n">
        <f aca="false">('Cash Flow'!AD52)*$H$202*$J$202</f>
        <v>91.337</v>
      </c>
      <c r="AE202" s="91" t="n">
        <f aca="false">('Cash Flow'!AE52)*$H$202*$J$202</f>
        <v>82.428</v>
      </c>
      <c r="AF202" s="91" t="n">
        <f aca="false">('Cash Flow'!AF52)*$H$202*$J$202</f>
        <v>308.989</v>
      </c>
      <c r="AG202" s="91" t="n">
        <f aca="false">('Cash Flow'!AG52)*$H$202*$J$202</f>
        <v>155.015</v>
      </c>
      <c r="AH202" s="91" t="n">
        <f aca="false">('Cash Flow'!AH52)*$H$202*$J$202</f>
        <v>114.799</v>
      </c>
      <c r="AI202" s="91" t="n">
        <f aca="false">('Cash Flow'!AI52)*$H$202*$J$202</f>
        <v>98.016</v>
      </c>
      <c r="AJ202" s="91" t="n">
        <f aca="false">('Cash Flow'!AJ52)*$H$202*$J$202</f>
        <v>87.652</v>
      </c>
      <c r="AK202" s="91" t="n">
        <f aca="false">('Cash Flow'!AK52)*$H$202*$J$202</f>
        <v>455.482</v>
      </c>
      <c r="AL202" s="91" t="n">
        <f aca="false">('Cash Flow'!AL52)*$H$202*$J$202</f>
        <v>89.141</v>
      </c>
      <c r="AM202" s="91" t="n">
        <f aca="false">('Cash Flow'!AM52)*$H$202*$J$202</f>
        <v>133.878</v>
      </c>
      <c r="AN202" s="91" t="n">
        <f aca="false">('Cash Flow'!AN52)*$H$202*$J$202</f>
        <v>92.846</v>
      </c>
      <c r="AO202" s="91" t="n">
        <f aca="false">('Cash Flow'!AO52)*$H$202*$J$202</f>
        <v>85.135</v>
      </c>
      <c r="AP202" s="91" t="n">
        <f aca="false">('Cash Flow'!AP52)*$H$202*$J$202</f>
        <v>401</v>
      </c>
      <c r="AQ202" s="91" t="n">
        <f aca="false">('Cash Flow'!AQ52)*$H$202*$J$202</f>
        <v>160</v>
      </c>
      <c r="AR202" s="91" t="n">
        <f aca="false">('Cash Flow'!AR52)*$H$202*$J$202</f>
        <v>183</v>
      </c>
      <c r="AS202" s="91" t="n">
        <f aca="false">('Cash Flow'!AS52)*$H$202*$J$202</f>
        <v>142</v>
      </c>
      <c r="AT202" s="91" t="n">
        <f aca="false">('Cash Flow'!AT52)*$H$202*$J$202</f>
        <v>165</v>
      </c>
      <c r="AU202" s="91" t="n">
        <f aca="false">('Cash Flow'!AU52)*$H$202*$J$202</f>
        <v>650</v>
      </c>
      <c r="AV202" s="91" t="n">
        <f aca="false">('Cash Flow'!AV52)*$H$202*$J$202</f>
        <v>201</v>
      </c>
      <c r="AW202" s="91" t="n">
        <f aca="false">('Cash Flow'!AW52)*$H$202*$J$202</f>
        <v>182</v>
      </c>
      <c r="AX202" s="91" t="n">
        <f aca="false">('Cash Flow'!AX52)*$H$202*$J$202</f>
        <v>185</v>
      </c>
      <c r="AY202" s="91" t="n">
        <f aca="false">('Cash Flow'!AY52)*$H$202*$J$202</f>
        <v>136</v>
      </c>
      <c r="AZ202" s="91" t="n">
        <f aca="false">('Cash Flow'!AZ52)*$H$202*$J$202</f>
        <v>704</v>
      </c>
      <c r="BA202" s="91" t="n">
        <f aca="false">('Cash Flow'!BA52)*$H$202*$J$202</f>
        <v>219</v>
      </c>
      <c r="BB202" s="91" t="n">
        <f aca="false">('Cash Flow'!BB52)*$H$202*$J$202</f>
        <v>73.795</v>
      </c>
      <c r="BC202" s="91" t="n">
        <f aca="false">('Cash Flow'!BC52)*$H$202*$J$202</f>
        <v>135.224</v>
      </c>
      <c r="BD202" s="91" t="n">
        <f aca="false">('Cash Flow'!BD52)*$H$202*$J$202</f>
        <v>226.561</v>
      </c>
      <c r="BE202" s="91" t="n">
        <f aca="false">('Cash Flow'!BE52)*$H$202*$J$202</f>
        <v>308.989</v>
      </c>
      <c r="BF202" s="59" t="n">
        <f aca="false">('Cash Flow'!BF52)*$H$202*$J$202</f>
        <v>155.015</v>
      </c>
      <c r="BG202" s="59" t="n">
        <f aca="false">('Cash Flow'!BG52)*$H$202*$J$202</f>
        <v>269.814</v>
      </c>
      <c r="BH202" s="59" t="n">
        <f aca="false">('Cash Flow'!BH52)*$H$202*$J$202</f>
        <v>367.83</v>
      </c>
      <c r="BI202" s="59" t="n">
        <f aca="false">('Cash Flow'!BI52)*$H$202*$J$202</f>
        <v>455.482</v>
      </c>
      <c r="BJ202" s="59" t="n">
        <f aca="false">('Cash Flow'!BJ52)*$H$202*$J$202</f>
        <v>89.141</v>
      </c>
      <c r="BK202" s="59" t="n">
        <f aca="false">('Cash Flow'!BK52)*$H$202*$J$202</f>
        <v>223.019</v>
      </c>
      <c r="BL202" s="59" t="n">
        <f aca="false">('Cash Flow'!BL52)*$H$202*$J$202</f>
        <v>315.865</v>
      </c>
      <c r="BM202" s="59" t="n">
        <f aca="false">('Cash Flow'!BM52)*$H$202*$J$202</f>
        <v>401</v>
      </c>
      <c r="BN202" s="59" t="n">
        <f aca="false">('Cash Flow'!BN52)*$H$202*$J$202</f>
        <v>160</v>
      </c>
      <c r="BO202" s="59" t="n">
        <f aca="false">('Cash Flow'!BO52)*$H$202*$J$202</f>
        <v>343</v>
      </c>
      <c r="BP202" s="59" t="n">
        <f aca="false">('Cash Flow'!BP52)*$H$202*$J$202</f>
        <v>485</v>
      </c>
      <c r="BQ202" s="59" t="n">
        <f aca="false">('Cash Flow'!BQ52)*$H$202*$J$202</f>
        <v>650</v>
      </c>
      <c r="BR202" s="59" t="n">
        <f aca="false">('Cash Flow'!BR52)*$H$202*$J$202</f>
        <v>201</v>
      </c>
      <c r="BS202" s="59" t="n">
        <f aca="false">('Cash Flow'!BS52)*$H$202*$J$202</f>
        <v>383</v>
      </c>
      <c r="BT202" s="59" t="n">
        <f aca="false">('Cash Flow'!BT52)*$H$202*$J$202</f>
        <v>568</v>
      </c>
      <c r="BU202" s="59" t="n">
        <f aca="false">('Cash Flow'!BU52)*$H$202*$J$202</f>
        <v>704</v>
      </c>
      <c r="BV202" s="59" t="n">
        <f aca="false">('Cash Flow'!BV52)*$H$202*$J$202</f>
        <v>219</v>
      </c>
      <c r="BW202" s="91" t="n">
        <f aca="false">('Cash Flow'!BW52)*$H$202*$J$202</f>
        <v>0</v>
      </c>
      <c r="BX202" s="91" t="n">
        <f aca="false">('Cash Flow'!BX52)*$H$202*$J$202</f>
        <v>0</v>
      </c>
      <c r="BY202" s="58"/>
      <c r="BZ202" s="58"/>
      <c r="CA202" s="58"/>
      <c r="CB202" s="92"/>
      <c r="CC202" s="92"/>
      <c r="CD202" s="92"/>
      <c r="CE202" s="92"/>
      <c r="CF202" s="92"/>
    </row>
    <row r="203" customFormat="false" ht="15" hidden="false" customHeight="true" outlineLevel="1" collapsed="false">
      <c r="B203" s="24"/>
      <c r="C203" s="24"/>
      <c r="D203" s="24" t="n">
        <v>142</v>
      </c>
      <c r="E203" s="24" t="n">
        <v>1</v>
      </c>
      <c r="F203" s="24"/>
      <c r="G203" s="24"/>
      <c r="H203" s="24" t="n">
        <v>1</v>
      </c>
      <c r="I203" s="24"/>
      <c r="J203" s="24" t="n">
        <v>1</v>
      </c>
      <c r="K203" s="24"/>
      <c r="L203" s="24" t="n">
        <v>153</v>
      </c>
      <c r="M203" s="24"/>
      <c r="N203" s="24" t="s">
        <v>2924</v>
      </c>
      <c r="O203" s="24" t="s">
        <v>2925</v>
      </c>
      <c r="P203" s="24"/>
      <c r="Q203" s="24"/>
      <c r="R203" s="24" t="n">
        <v>3</v>
      </c>
      <c r="S203" s="24"/>
      <c r="T203" s="24"/>
      <c r="U203" s="24"/>
      <c r="V203" s="24" t="s">
        <v>160</v>
      </c>
      <c r="W203" s="24" t="s">
        <v>781</v>
      </c>
      <c r="X203" s="24" t="s">
        <v>162</v>
      </c>
      <c r="Y203" s="24" t="s">
        <v>2370</v>
      </c>
      <c r="Z203" s="24" t="s">
        <v>163</v>
      </c>
      <c r="AA203" s="24" t="s">
        <v>2926</v>
      </c>
      <c r="AB203" s="91" t="n">
        <f aca="false">('Cash Flow'!AB63)*$H$203*$J$203</f>
        <v>9.041</v>
      </c>
      <c r="AC203" s="91" t="n">
        <f aca="false">('Cash Flow'!AC63)*$H$203*$J$203</f>
        <v>-6.815</v>
      </c>
      <c r="AD203" s="91" t="n">
        <f aca="false">('Cash Flow'!AD63)*$H$203*$J$203</f>
        <v>1.221</v>
      </c>
      <c r="AE203" s="91" t="n">
        <f aca="false">('Cash Flow'!AE63)*$H$203*$J$203</f>
        <v>4.283</v>
      </c>
      <c r="AF203" s="91" t="n">
        <f aca="false">('Cash Flow'!AF63)*$H$203*$J$203</f>
        <v>0</v>
      </c>
      <c r="AG203" s="91" t="n">
        <f aca="false">('Cash Flow'!AG63)*$H$203*$J$203</f>
        <v>0</v>
      </c>
      <c r="AH203" s="91" t="n">
        <f aca="false">('Cash Flow'!AH63)*$H$203*$J$203</f>
        <v>0</v>
      </c>
      <c r="AI203" s="91" t="n">
        <f aca="false">('Cash Flow'!AI63)*$H$203*$J$203</f>
        <v>0</v>
      </c>
      <c r="AJ203" s="91" t="n">
        <f aca="false">('Cash Flow'!AJ63)*$H$203*$J$203</f>
        <v>0</v>
      </c>
      <c r="AK203" s="91" t="n">
        <f aca="false">('Cash Flow'!AK63)*$H$203*$J$203</f>
        <v>0</v>
      </c>
      <c r="AL203" s="91" t="n">
        <f aca="false">('Cash Flow'!AL63)*$H$203*$J$203</f>
        <v>0</v>
      </c>
      <c r="AM203" s="91" t="n">
        <f aca="false">('Cash Flow'!AM63)*$H$203*$J$203</f>
        <v>0</v>
      </c>
      <c r="AN203" s="91" t="n">
        <f aca="false">('Cash Flow'!AN63)*$H$203*$J$203</f>
        <v>0</v>
      </c>
      <c r="AO203" s="91" t="n">
        <f aca="false">('Cash Flow'!AO63)*$H$203*$J$203</f>
        <v>0</v>
      </c>
      <c r="AP203" s="91" t="n">
        <f aca="false">('Cash Flow'!AP63)*$H$203*$J$203</f>
        <v>0</v>
      </c>
      <c r="AQ203" s="91" t="n">
        <f aca="false">('Cash Flow'!AQ63)*$H$203*$J$203</f>
        <v>0</v>
      </c>
      <c r="AR203" s="91" t="n">
        <f aca="false">('Cash Flow'!AR63)*$H$203*$J$203</f>
        <v>0</v>
      </c>
      <c r="AS203" s="91" t="n">
        <f aca="false">('Cash Flow'!AS63)*$H$203*$J$203</f>
        <v>0</v>
      </c>
      <c r="AT203" s="91" t="n">
        <f aca="false">('Cash Flow'!AT63)*$H$203*$J$203</f>
        <v>0</v>
      </c>
      <c r="AU203" s="91" t="n">
        <f aca="false">('Cash Flow'!AU63)*$H$203*$J$203</f>
        <v>0</v>
      </c>
      <c r="AV203" s="91" t="n">
        <f aca="false">('Cash Flow'!AV63)*$H$203*$J$203</f>
        <v>0</v>
      </c>
      <c r="AW203" s="91" t="n">
        <f aca="false">('Cash Flow'!AW63)*$H$203*$J$203</f>
        <v>0</v>
      </c>
      <c r="AX203" s="91" t="n">
        <f aca="false">('Cash Flow'!AX63)*$H$203*$J$203</f>
        <v>0</v>
      </c>
      <c r="AY203" s="91" t="n">
        <f aca="false">('Cash Flow'!AY63)*$H$203*$J$203</f>
        <v>0</v>
      </c>
      <c r="AZ203" s="91" t="n">
        <f aca="false">('Cash Flow'!AZ63)*$H$203*$J$203</f>
        <v>0</v>
      </c>
      <c r="BA203" s="91" t="n">
        <f aca="false">('Cash Flow'!BA63)*$H$203*$J$203</f>
        <v>0</v>
      </c>
      <c r="BB203" s="91" t="n">
        <f aca="false">('Cash Flow'!BB63)*$H$203*$J$203</f>
        <v>9.041</v>
      </c>
      <c r="BC203" s="91" t="n">
        <f aca="false">('Cash Flow'!BC63)*$H$203*$J$203</f>
        <v>2.226</v>
      </c>
      <c r="BD203" s="91" t="n">
        <f aca="false">('Cash Flow'!BD63)*$H$203*$J$203</f>
        <v>3.447</v>
      </c>
      <c r="BE203" s="91" t="n">
        <f aca="false">('Cash Flow'!BE63)*$H$203*$J$203</f>
        <v>0</v>
      </c>
      <c r="BF203" s="59" t="n">
        <f aca="false">('Cash Flow'!BF63)*$H$203*$J$203</f>
        <v>0</v>
      </c>
      <c r="BG203" s="59" t="n">
        <f aca="false">('Cash Flow'!BG63)*$H$203*$J$203</f>
        <v>0</v>
      </c>
      <c r="BH203" s="59" t="n">
        <f aca="false">('Cash Flow'!BH63)*$H$203*$J$203</f>
        <v>0</v>
      </c>
      <c r="BI203" s="59" t="n">
        <f aca="false">('Cash Flow'!BI63)*$H$203*$J$203</f>
        <v>0</v>
      </c>
      <c r="BJ203" s="59" t="n">
        <f aca="false">('Cash Flow'!BJ63)*$H$203*$J$203</f>
        <v>0</v>
      </c>
      <c r="BK203" s="59" t="n">
        <f aca="false">('Cash Flow'!BK63)*$H$203*$J$203</f>
        <v>0</v>
      </c>
      <c r="BL203" s="59" t="n">
        <f aca="false">('Cash Flow'!BL63)*$H$203*$J$203</f>
        <v>0</v>
      </c>
      <c r="BM203" s="59" t="n">
        <f aca="false">('Cash Flow'!BM63)*$H$203*$J$203</f>
        <v>0</v>
      </c>
      <c r="BN203" s="59" t="n">
        <f aca="false">('Cash Flow'!BN63)*$H$203*$J$203</f>
        <v>0</v>
      </c>
      <c r="BO203" s="59" t="n">
        <f aca="false">('Cash Flow'!BO63)*$H$203*$J$203</f>
        <v>0</v>
      </c>
      <c r="BP203" s="59" t="n">
        <f aca="false">('Cash Flow'!BP63)*$H$203*$J$203</f>
        <v>0</v>
      </c>
      <c r="BQ203" s="59" t="n">
        <f aca="false">('Cash Flow'!BQ63)*$H$203*$J$203</f>
        <v>0</v>
      </c>
      <c r="BR203" s="59" t="n">
        <f aca="false">('Cash Flow'!BR63)*$H$203*$J$203</f>
        <v>0</v>
      </c>
      <c r="BS203" s="59" t="n">
        <f aca="false">('Cash Flow'!BS63)*$H$203*$J$203</f>
        <v>0</v>
      </c>
      <c r="BT203" s="59" t="n">
        <f aca="false">('Cash Flow'!BT63)*$H$203*$J$203</f>
        <v>0</v>
      </c>
      <c r="BU203" s="59" t="n">
        <f aca="false">('Cash Flow'!BU63)*$H$203*$J$203</f>
        <v>0</v>
      </c>
      <c r="BV203" s="59" t="n">
        <f aca="false">('Cash Flow'!BV63)*$H$203*$J$203</f>
        <v>0</v>
      </c>
      <c r="BW203" s="91" t="n">
        <f aca="false">('Cash Flow'!BW63)*$H$203*$J$203</f>
        <v>0</v>
      </c>
      <c r="BX203" s="91" t="n">
        <f aca="false">('Cash Flow'!BX63)*$H$203*$J$203</f>
        <v>0</v>
      </c>
      <c r="BY203" s="58"/>
      <c r="BZ203" s="58"/>
      <c r="CA203" s="58"/>
      <c r="CB203" s="92"/>
      <c r="CC203" s="92"/>
      <c r="CD203" s="92"/>
      <c r="CE203" s="92"/>
      <c r="CF203" s="92"/>
    </row>
    <row r="204" customFormat="false" ht="15" hidden="false" customHeight="true" outlineLevel="1" collapsed="false">
      <c r="B204" s="24"/>
      <c r="C204" s="24"/>
      <c r="D204" s="24" t="n">
        <v>90</v>
      </c>
      <c r="E204" s="24" t="n">
        <v>1</v>
      </c>
      <c r="F204" s="24"/>
      <c r="G204" s="24"/>
      <c r="H204" s="24"/>
      <c r="I204" s="24"/>
      <c r="J204" s="24" t="n">
        <v>1</v>
      </c>
      <c r="K204" s="24"/>
      <c r="L204" s="24" t="n">
        <v>142</v>
      </c>
      <c r="M204" s="24"/>
      <c r="N204" s="24" t="s">
        <v>2927</v>
      </c>
      <c r="O204" s="24" t="s">
        <v>2928</v>
      </c>
      <c r="P204" s="24"/>
      <c r="Q204" s="24"/>
      <c r="R204" s="24" t="n">
        <v>3</v>
      </c>
      <c r="S204" s="24"/>
      <c r="T204" s="24"/>
      <c r="U204" s="24"/>
      <c r="V204" s="24" t="s">
        <v>160</v>
      </c>
      <c r="W204" s="24" t="s">
        <v>781</v>
      </c>
      <c r="X204" s="24" t="s">
        <v>162</v>
      </c>
      <c r="Y204" s="24" t="s">
        <v>2370</v>
      </c>
      <c r="Z204" s="24" t="s">
        <v>163</v>
      </c>
      <c r="AA204" s="24" t="s">
        <v>2929</v>
      </c>
      <c r="AB204" s="91" t="n">
        <f aca="false">AB202+AB203</f>
        <v>82.836</v>
      </c>
      <c r="AC204" s="91" t="n">
        <f aca="false">AC202+AC203</f>
        <v>54.614</v>
      </c>
      <c r="AD204" s="91" t="n">
        <f aca="false">AD202+AD203</f>
        <v>92.558</v>
      </c>
      <c r="AE204" s="91" t="n">
        <f aca="false">AE202+AE203</f>
        <v>86.711</v>
      </c>
      <c r="AF204" s="91" t="n">
        <f aca="false">AF202+AF203</f>
        <v>308.989</v>
      </c>
      <c r="AG204" s="91" t="n">
        <f aca="false">AG202+AG203</f>
        <v>155.015</v>
      </c>
      <c r="AH204" s="91" t="n">
        <f aca="false">AH202+AH203</f>
        <v>114.799</v>
      </c>
      <c r="AI204" s="91" t="n">
        <f aca="false">AI202+AI203</f>
        <v>98.016</v>
      </c>
      <c r="AJ204" s="91" t="n">
        <f aca="false">AJ202+AJ203</f>
        <v>87.652</v>
      </c>
      <c r="AK204" s="91" t="n">
        <f aca="false">AK202+AK203</f>
        <v>455.482</v>
      </c>
      <c r="AL204" s="91" t="n">
        <f aca="false">AL202+AL203</f>
        <v>89.141</v>
      </c>
      <c r="AM204" s="91" t="n">
        <f aca="false">AM202+AM203</f>
        <v>133.878</v>
      </c>
      <c r="AN204" s="91" t="n">
        <f aca="false">AN202+AN203</f>
        <v>92.846</v>
      </c>
      <c r="AO204" s="91" t="n">
        <f aca="false">AO202+AO203</f>
        <v>85.135</v>
      </c>
      <c r="AP204" s="91" t="n">
        <f aca="false">AP202+AP203</f>
        <v>401</v>
      </c>
      <c r="AQ204" s="91" t="n">
        <f aca="false">AQ202+AQ203</f>
        <v>160</v>
      </c>
      <c r="AR204" s="91" t="n">
        <f aca="false">AR202+AR203</f>
        <v>183</v>
      </c>
      <c r="AS204" s="91" t="n">
        <f aca="false">AS202+AS203</f>
        <v>142</v>
      </c>
      <c r="AT204" s="91" t="n">
        <f aca="false">AT202+AT203</f>
        <v>165</v>
      </c>
      <c r="AU204" s="91" t="n">
        <f aca="false">AU202+AU203</f>
        <v>650</v>
      </c>
      <c r="AV204" s="91" t="n">
        <f aca="false">AV202+AV203</f>
        <v>201</v>
      </c>
      <c r="AW204" s="91" t="n">
        <f aca="false">AW202+AW203</f>
        <v>182</v>
      </c>
      <c r="AX204" s="91" t="n">
        <f aca="false">AX202+AX203</f>
        <v>185</v>
      </c>
      <c r="AY204" s="91" t="n">
        <f aca="false">AY202+AY203</f>
        <v>136</v>
      </c>
      <c r="AZ204" s="91" t="n">
        <f aca="false">AZ202+AZ203</f>
        <v>704</v>
      </c>
      <c r="BA204" s="91" t="n">
        <f aca="false">BA202+BA203</f>
        <v>219</v>
      </c>
      <c r="BB204" s="91" t="n">
        <f aca="false">BB202+BB203</f>
        <v>82.836</v>
      </c>
      <c r="BC204" s="91" t="n">
        <f aca="false">BC202+BC203</f>
        <v>137.45</v>
      </c>
      <c r="BD204" s="91" t="n">
        <f aca="false">BD202+BD203</f>
        <v>230.008</v>
      </c>
      <c r="BE204" s="91" t="n">
        <f aca="false">BE202+BE203</f>
        <v>308.989</v>
      </c>
      <c r="BF204" s="59" t="n">
        <f aca="false">BF202+BF203</f>
        <v>155.015</v>
      </c>
      <c r="BG204" s="59" t="n">
        <f aca="false">BG202+BG203</f>
        <v>269.814</v>
      </c>
      <c r="BH204" s="59" t="n">
        <f aca="false">BH202+BH203</f>
        <v>367.83</v>
      </c>
      <c r="BI204" s="59" t="n">
        <f aca="false">BI202+BI203</f>
        <v>455.482</v>
      </c>
      <c r="BJ204" s="59" t="n">
        <f aca="false">BJ202+BJ203</f>
        <v>89.141</v>
      </c>
      <c r="BK204" s="59" t="n">
        <f aca="false">BK202+BK203</f>
        <v>223.019</v>
      </c>
      <c r="BL204" s="59" t="n">
        <f aca="false">BL202+BL203</f>
        <v>315.865</v>
      </c>
      <c r="BM204" s="59" t="n">
        <f aca="false">BM202+BM203</f>
        <v>401</v>
      </c>
      <c r="BN204" s="59" t="n">
        <f aca="false">BN202+BN203</f>
        <v>160</v>
      </c>
      <c r="BO204" s="59" t="n">
        <f aca="false">BO202+BO203</f>
        <v>343</v>
      </c>
      <c r="BP204" s="59" t="n">
        <f aca="false">BP202+BP203</f>
        <v>485</v>
      </c>
      <c r="BQ204" s="59" t="n">
        <f aca="false">BQ202+BQ203</f>
        <v>650</v>
      </c>
      <c r="BR204" s="59" t="n">
        <f aca="false">BR202+BR203</f>
        <v>201</v>
      </c>
      <c r="BS204" s="59" t="n">
        <f aca="false">BS202+BS203</f>
        <v>383</v>
      </c>
      <c r="BT204" s="59" t="n">
        <f aca="false">BT202+BT203</f>
        <v>568</v>
      </c>
      <c r="BU204" s="59" t="n">
        <f aca="false">BU202+BU203</f>
        <v>704</v>
      </c>
      <c r="BV204" s="59" t="n">
        <f aca="false">BV202+BV203</f>
        <v>219</v>
      </c>
      <c r="BW204" s="91" t="n">
        <f aca="false">BW202+BW203</f>
        <v>0</v>
      </c>
      <c r="BX204" s="91" t="n">
        <f aca="false">BX202+BX203</f>
        <v>0</v>
      </c>
      <c r="BY204" s="58"/>
      <c r="BZ204" s="58"/>
      <c r="CA204" s="58"/>
      <c r="CB204" s="92"/>
      <c r="CC204" s="92"/>
      <c r="CD204" s="92"/>
      <c r="CE204" s="92"/>
      <c r="CF204" s="92"/>
    </row>
    <row r="205" customFormat="false" ht="15" hidden="false" customHeight="true" outlineLevel="1" collapsed="false">
      <c r="B205" s="24"/>
      <c r="C205" s="24"/>
      <c r="D205" s="24" t="n">
        <v>143</v>
      </c>
      <c r="E205" s="24" t="n">
        <v>1</v>
      </c>
      <c r="F205" s="24"/>
      <c r="G205" s="24"/>
      <c r="H205" s="24" t="n">
        <v>1</v>
      </c>
      <c r="I205" s="24"/>
      <c r="J205" s="24" t="n">
        <v>1</v>
      </c>
      <c r="K205" s="24"/>
      <c r="L205" s="24" t="n">
        <v>154</v>
      </c>
      <c r="M205" s="24"/>
      <c r="N205" s="24" t="s">
        <v>2930</v>
      </c>
      <c r="O205" s="24" t="s">
        <v>2931</v>
      </c>
      <c r="P205" s="24"/>
      <c r="Q205" s="24"/>
      <c r="R205" s="24" t="n">
        <v>3</v>
      </c>
      <c r="S205" s="24"/>
      <c r="T205" s="24"/>
      <c r="U205" s="24"/>
      <c r="V205" s="24" t="s">
        <v>160</v>
      </c>
      <c r="W205" s="24" t="s">
        <v>781</v>
      </c>
      <c r="X205" s="24" t="s">
        <v>162</v>
      </c>
      <c r="Y205" s="24" t="s">
        <v>2370</v>
      </c>
      <c r="Z205" s="24" t="s">
        <v>163</v>
      </c>
      <c r="AA205" s="24" t="s">
        <v>2932</v>
      </c>
      <c r="AB205" s="91" t="n">
        <f aca="false">('Cash Flow'!AB64+'Cash Flow'!AB58+'Cash Flow'!AB51)*$H$205*$J$205</f>
        <v>0</v>
      </c>
      <c r="AC205" s="91" t="n">
        <f aca="false">('Cash Flow'!AC64+'Cash Flow'!AC58+'Cash Flow'!AC51)*$H$205*$J$205</f>
        <v>0</v>
      </c>
      <c r="AD205" s="91" t="n">
        <f aca="false">('Cash Flow'!AD64+'Cash Flow'!AD58+'Cash Flow'!AD51)*$H$205*$J$205</f>
        <v>0</v>
      </c>
      <c r="AE205" s="91" t="n">
        <f aca="false">('Cash Flow'!AE64+'Cash Flow'!AE58+'Cash Flow'!AE51)*$H$205*$J$205</f>
        <v>0</v>
      </c>
      <c r="AF205" s="91" t="n">
        <f aca="false">('Cash Flow'!AF64+'Cash Flow'!AF58+'Cash Flow'!AF51)*$H$205*$J$205</f>
        <v>-285</v>
      </c>
      <c r="AG205" s="91" t="n">
        <f aca="false">('Cash Flow'!AG64+'Cash Flow'!AG58+'Cash Flow'!AG51)*$H$205*$J$205</f>
        <v>0</v>
      </c>
      <c r="AH205" s="91" t="n">
        <f aca="false">('Cash Flow'!AH64+'Cash Flow'!AH58+'Cash Flow'!AH51)*$H$205*$J$205</f>
        <v>0</v>
      </c>
      <c r="AI205" s="91" t="n">
        <f aca="false">('Cash Flow'!AI64+'Cash Flow'!AI58+'Cash Flow'!AI51)*$H$205*$J$205</f>
        <v>0</v>
      </c>
      <c r="AJ205" s="91" t="n">
        <f aca="false">('Cash Flow'!AJ64+'Cash Flow'!AJ58+'Cash Flow'!AJ51)*$H$205*$J$205</f>
        <v>0</v>
      </c>
      <c r="AK205" s="91" t="n">
        <f aca="false">('Cash Flow'!AK64+'Cash Flow'!AK58+'Cash Flow'!AK51)*$H$205*$J$205</f>
        <v>0</v>
      </c>
      <c r="AL205" s="91" t="n">
        <f aca="false">('Cash Flow'!AL64+'Cash Flow'!AL58+'Cash Flow'!AL51)*$H$205*$J$205</f>
        <v>0</v>
      </c>
      <c r="AM205" s="91" t="n">
        <f aca="false">('Cash Flow'!AM64+'Cash Flow'!AM58+'Cash Flow'!AM51)*$H$205*$J$205</f>
        <v>495.55</v>
      </c>
      <c r="AN205" s="91" t="n">
        <f aca="false">('Cash Flow'!AN64+'Cash Flow'!AN58+'Cash Flow'!AN51)*$H$205*$J$205</f>
        <v>0</v>
      </c>
      <c r="AO205" s="91" t="n">
        <f aca="false">('Cash Flow'!AO64+'Cash Flow'!AO58+'Cash Flow'!AO51)*$H$205*$J$205</f>
        <v>749.45</v>
      </c>
      <c r="AP205" s="91" t="n">
        <f aca="false">('Cash Flow'!AP64+'Cash Flow'!AP58+'Cash Flow'!AP51)*$H$205*$J$205</f>
        <v>1245</v>
      </c>
      <c r="AQ205" s="91" t="n">
        <f aca="false">('Cash Flow'!AQ64+'Cash Flow'!AQ58+'Cash Flow'!AQ51)*$H$205*$J$205</f>
        <v>0</v>
      </c>
      <c r="AR205" s="91" t="n">
        <f aca="false">('Cash Flow'!AR64+'Cash Flow'!AR58+'Cash Flow'!AR51)*$H$205*$J$205</f>
        <v>0</v>
      </c>
      <c r="AS205" s="91" t="n">
        <f aca="false">('Cash Flow'!AS64+'Cash Flow'!AS58+'Cash Flow'!AS51)*$H$205*$J$205</f>
        <v>0</v>
      </c>
      <c r="AT205" s="91" t="n">
        <f aca="false">('Cash Flow'!AT64+'Cash Flow'!AT58+'Cash Flow'!AT51)*$H$205*$J$205</f>
        <v>0</v>
      </c>
      <c r="AU205" s="91" t="n">
        <f aca="false">('Cash Flow'!AU64+'Cash Flow'!AU58+'Cash Flow'!AU51)*$H$205*$J$205</f>
        <v>0</v>
      </c>
      <c r="AV205" s="91" t="n">
        <f aca="false">('Cash Flow'!AV64+'Cash Flow'!AV58+'Cash Flow'!AV51)*$H$205*$J$205</f>
        <v>2470</v>
      </c>
      <c r="AW205" s="91" t="n">
        <f aca="false">('Cash Flow'!AW64+'Cash Flow'!AW58+'Cash Flow'!AW51)*$H$205*$J$205</f>
        <v>496</v>
      </c>
      <c r="AX205" s="91" t="n">
        <f aca="false">('Cash Flow'!AX64+'Cash Flow'!AX58+'Cash Flow'!AX51)*$H$205*$J$205</f>
        <v>0</v>
      </c>
      <c r="AY205" s="91" t="n">
        <f aca="false">('Cash Flow'!AY64+'Cash Flow'!AY58+'Cash Flow'!AY51)*$H$205*$J$205</f>
        <v>0</v>
      </c>
      <c r="AZ205" s="91" t="n">
        <f aca="false">('Cash Flow'!AZ64+'Cash Flow'!AZ58+'Cash Flow'!AZ51)*$H$205*$J$205</f>
        <v>2966</v>
      </c>
      <c r="BA205" s="91" t="n">
        <f aca="false">('Cash Flow'!BA64+'Cash Flow'!BA58+'Cash Flow'!BA51)*$H$205*$J$205</f>
        <v>0</v>
      </c>
      <c r="BB205" s="91" t="n">
        <f aca="false">('Cash Flow'!BB64+'Cash Flow'!BB58+'Cash Flow'!BB51)*$H$205*$J$205</f>
        <v>0</v>
      </c>
      <c r="BC205" s="91" t="n">
        <f aca="false">('Cash Flow'!BC64+'Cash Flow'!BC58+'Cash Flow'!BC51)*$H$205*$J$205</f>
        <v>0</v>
      </c>
      <c r="BD205" s="91" t="n">
        <f aca="false">('Cash Flow'!BD64+'Cash Flow'!BD58+'Cash Flow'!BD51)*$H$205*$J$205</f>
        <v>0</v>
      </c>
      <c r="BE205" s="91" t="n">
        <f aca="false">('Cash Flow'!BE64+'Cash Flow'!BE58+'Cash Flow'!BE51)*$H$205*$J$205</f>
        <v>-285</v>
      </c>
      <c r="BF205" s="91" t="n">
        <f aca="false">('Cash Flow'!BF64+'Cash Flow'!BF58+'Cash Flow'!BF51)*$H$205*$J$205</f>
        <v>0</v>
      </c>
      <c r="BG205" s="91" t="n">
        <f aca="false">('Cash Flow'!BG64+'Cash Flow'!BG58+'Cash Flow'!BG51)*$H$205*$J$205</f>
        <v>0</v>
      </c>
      <c r="BH205" s="91" t="n">
        <f aca="false">('Cash Flow'!BH64+'Cash Flow'!BH58+'Cash Flow'!BH51)*$H$205*$J$205</f>
        <v>0</v>
      </c>
      <c r="BI205" s="91" t="n">
        <f aca="false">('Cash Flow'!BI64+'Cash Flow'!BI58+'Cash Flow'!BI51)*$H$205*$J$205</f>
        <v>0</v>
      </c>
      <c r="BJ205" s="91" t="n">
        <f aca="false">('Cash Flow'!BJ64+'Cash Flow'!BJ58+'Cash Flow'!BJ51)*$H$205*$J$205</f>
        <v>0</v>
      </c>
      <c r="BK205" s="91" t="n">
        <f aca="false">('Cash Flow'!BK64+'Cash Flow'!BK58+'Cash Flow'!BK51)*$H$205*$J$205</f>
        <v>495.55</v>
      </c>
      <c r="BL205" s="91" t="n">
        <f aca="false">('Cash Flow'!BL64+'Cash Flow'!BL58+'Cash Flow'!BL51)*$H$205*$J$205</f>
        <v>495.55</v>
      </c>
      <c r="BM205" s="91" t="n">
        <f aca="false">('Cash Flow'!BM64+'Cash Flow'!BM58+'Cash Flow'!BM51)*$H$205*$J$205</f>
        <v>1245</v>
      </c>
      <c r="BN205" s="91" t="n">
        <f aca="false">('Cash Flow'!BN64+'Cash Flow'!BN58+'Cash Flow'!BN51)*$H$205*$J$205</f>
        <v>0</v>
      </c>
      <c r="BO205" s="91" t="n">
        <f aca="false">('Cash Flow'!BO64+'Cash Flow'!BO58+'Cash Flow'!BO51)*$H$205*$J$205</f>
        <v>0</v>
      </c>
      <c r="BP205" s="91" t="n">
        <f aca="false">('Cash Flow'!BP64+'Cash Flow'!BP58+'Cash Flow'!BP51)*$H$205*$J$205</f>
        <v>0</v>
      </c>
      <c r="BQ205" s="91" t="n">
        <f aca="false">('Cash Flow'!BQ64+'Cash Flow'!BQ58+'Cash Flow'!BQ51)*$H$205*$J$205</f>
        <v>0</v>
      </c>
      <c r="BR205" s="91" t="n">
        <f aca="false">('Cash Flow'!BR64+'Cash Flow'!BR58+'Cash Flow'!BR51)*$H$205*$J$205</f>
        <v>2470</v>
      </c>
      <c r="BS205" s="59" t="n">
        <f aca="false">('Cash Flow'!BS64+'Cash Flow'!BS58+'Cash Flow'!BS51)*$H$205*$J$205</f>
        <v>2966</v>
      </c>
      <c r="BT205" s="59" t="n">
        <f aca="false">('Cash Flow'!BT64+'Cash Flow'!BT58+'Cash Flow'!BT51)*$H$205*$J$205</f>
        <v>2966</v>
      </c>
      <c r="BU205" s="59" t="n">
        <f aca="false">('Cash Flow'!BU64+'Cash Flow'!BU58+'Cash Flow'!BU51)*$H$205*$J$205</f>
        <v>2966</v>
      </c>
      <c r="BV205" s="59" t="n">
        <f aca="false">('Cash Flow'!BV64+'Cash Flow'!BV58+'Cash Flow'!BV51)*$H$205*$J$205</f>
        <v>0</v>
      </c>
      <c r="BW205" s="91" t="n">
        <f aca="false">('Cash Flow'!BW64+'Cash Flow'!BW58+'Cash Flow'!BW51)*$H$205*$J$205</f>
        <v>0</v>
      </c>
      <c r="BX205" s="91" t="n">
        <f aca="false">('Cash Flow'!BX64+'Cash Flow'!BX58+'Cash Flow'!BX51)*$H$205*$J$205</f>
        <v>0</v>
      </c>
      <c r="BY205" s="91" t="n">
        <f aca="false">('Cash Flow'!BY64+'Cash Flow'!BY58+'Cash Flow'!BY51)*$H$205*$J$205</f>
        <v>0</v>
      </c>
      <c r="BZ205" s="91" t="n">
        <f aca="false">('Cash Flow'!BZ64+'Cash Flow'!BZ58+'Cash Flow'!BZ51)*$H$205*$J$205</f>
        <v>0</v>
      </c>
      <c r="CA205" s="91" t="n">
        <f aca="false">('Cash Flow'!CA64+'Cash Flow'!CA58+'Cash Flow'!CA51)*$H$205*$J$205</f>
        <v>0</v>
      </c>
      <c r="CB205" s="91" t="n">
        <f aca="false">('Cash Flow'!CB64+'Cash Flow'!CB58+'Cash Flow'!CB51)*$H$205*$J$205</f>
        <v>0</v>
      </c>
      <c r="CC205" s="91" t="n">
        <f aca="false">('Cash Flow'!CC64+'Cash Flow'!CC58+'Cash Flow'!CC51)*$H$205*$J$205</f>
        <v>0</v>
      </c>
      <c r="CD205" s="91" t="n">
        <f aca="false">('Cash Flow'!CD64+'Cash Flow'!CD58+'Cash Flow'!CD51)*$H$205*$J$205</f>
        <v>0</v>
      </c>
      <c r="CE205" s="92"/>
      <c r="CF205" s="92"/>
    </row>
    <row r="206" customFormat="false" ht="15" hidden="false" customHeight="true" outlineLevel="1" collapsed="false">
      <c r="B206" s="24"/>
      <c r="C206" s="24"/>
      <c r="D206" s="24" t="n">
        <v>143</v>
      </c>
      <c r="E206" s="24" t="n">
        <v>1</v>
      </c>
      <c r="F206" s="24"/>
      <c r="G206" s="24"/>
      <c r="H206" s="24" t="n">
        <v>1</v>
      </c>
      <c r="I206" s="24"/>
      <c r="J206" s="24" t="n">
        <v>1</v>
      </c>
      <c r="K206" s="24"/>
      <c r="L206" s="24" t="n">
        <v>155</v>
      </c>
      <c r="M206" s="24"/>
      <c r="N206" s="24" t="s">
        <v>2933</v>
      </c>
      <c r="O206" s="24" t="s">
        <v>2934</v>
      </c>
      <c r="P206" s="24"/>
      <c r="Q206" s="24"/>
      <c r="R206" s="24" t="n">
        <v>3</v>
      </c>
      <c r="S206" s="24"/>
      <c r="T206" s="24"/>
      <c r="U206" s="24"/>
      <c r="V206" s="24" t="s">
        <v>160</v>
      </c>
      <c r="W206" s="24" t="s">
        <v>781</v>
      </c>
      <c r="X206" s="24" t="s">
        <v>162</v>
      </c>
      <c r="Y206" s="24" t="s">
        <v>2370</v>
      </c>
      <c r="Z206" s="24" t="s">
        <v>163</v>
      </c>
      <c r="AA206" s="24" t="s">
        <v>2935</v>
      </c>
      <c r="AB206" s="91" t="n">
        <f aca="false">('Cash Flow'!AB53+'Cash Flow'!AB54+'Cash Flow'!AB59+'Cash Flow'!AB56)*$H$206*$J$206</f>
        <v>-301.986</v>
      </c>
      <c r="AC206" s="91" t="n">
        <f aca="false">('Cash Flow'!AC53+'Cash Flow'!AC54+'Cash Flow'!AC59+'Cash Flow'!AC56)*$H$206*$J$206</f>
        <v>-61.533</v>
      </c>
      <c r="AD206" s="91" t="n">
        <f aca="false">('Cash Flow'!AD53+'Cash Flow'!AD54+'Cash Flow'!AD59+'Cash Flow'!AD56)*$H$206*$J$206</f>
        <v>-369.99</v>
      </c>
      <c r="AE206" s="91" t="n">
        <f aca="false">('Cash Flow'!AE53+'Cash Flow'!AE54+'Cash Flow'!AE59+'Cash Flow'!AE56)*$H$206*$J$206</f>
        <v>-191.016</v>
      </c>
      <c r="AF206" s="91" t="n">
        <f aca="false">('Cash Flow'!AF53+'Cash Flow'!AF54+'Cash Flow'!AF59+'Cash Flow'!AF56)*$H$206*$J$206</f>
        <v>-639.525</v>
      </c>
      <c r="AG206" s="91" t="n">
        <f aca="false">('Cash Flow'!AG53+'Cash Flow'!AG54+'Cash Flow'!AG59+'Cash Flow'!AG56)*$H$206*$J$206</f>
        <v>-316.825</v>
      </c>
      <c r="AH206" s="91" t="n">
        <f aca="false">('Cash Flow'!AH53+'Cash Flow'!AH54+'Cash Flow'!AH59+'Cash Flow'!AH56)*$H$206*$J$206</f>
        <v>-41.074</v>
      </c>
      <c r="AI206" s="91" t="n">
        <f aca="false">('Cash Flow'!AI53+'Cash Flow'!AI54+'Cash Flow'!AI59+'Cash Flow'!AI56)*$H$206*$J$206</f>
        <v>-10.945</v>
      </c>
      <c r="AJ206" s="91" t="n">
        <f aca="false">('Cash Flow'!AJ53+'Cash Flow'!AJ54+'Cash Flow'!AJ59+'Cash Flow'!AJ56)*$H$206*$J$206</f>
        <v>-13.486</v>
      </c>
      <c r="AK206" s="91" t="n">
        <f aca="false">('Cash Flow'!AK53+'Cash Flow'!AK54+'Cash Flow'!AK59+'Cash Flow'!AK56)*$H$206*$J$206</f>
        <v>-382.33</v>
      </c>
      <c r="AL206" s="91" t="n">
        <f aca="false">('Cash Flow'!AL53+'Cash Flow'!AL54+'Cash Flow'!AL59+'Cash Flow'!AL56)*$H$206*$J$206</f>
        <v>-49.968</v>
      </c>
      <c r="AM206" s="91" t="n">
        <f aca="false">('Cash Flow'!AM53+'Cash Flow'!AM54+'Cash Flow'!AM59+'Cash Flow'!AM56)*$H$206*$J$206</f>
        <v>-12.795</v>
      </c>
      <c r="AN206" s="91" t="n">
        <f aca="false">('Cash Flow'!AN53+'Cash Flow'!AN54+'Cash Flow'!AN59+'Cash Flow'!AN56)*$H$206*$J$206</f>
        <v>-10.997</v>
      </c>
      <c r="AO206" s="91" t="n">
        <f aca="false">('Cash Flow'!AO53+'Cash Flow'!AO54+'Cash Flow'!AO59+'Cash Flow'!AO56)*$H$206*$J$206</f>
        <v>-574.24</v>
      </c>
      <c r="AP206" s="91" t="n">
        <f aca="false">('Cash Flow'!AP53+'Cash Flow'!AP54+'Cash Flow'!AP59+'Cash Flow'!AP56)*$H$206*$J$206</f>
        <v>-648</v>
      </c>
      <c r="AQ206" s="91" t="n">
        <f aca="false">('Cash Flow'!AQ53+'Cash Flow'!AQ54+'Cash Flow'!AQ59+'Cash Flow'!AQ56)*$H$206*$J$206</f>
        <v>-209</v>
      </c>
      <c r="AR206" s="91" t="n">
        <f aca="false">('Cash Flow'!AR53+'Cash Flow'!AR54+'Cash Flow'!AR59+'Cash Flow'!AR56)*$H$206*$J$206</f>
        <v>-66</v>
      </c>
      <c r="AS206" s="91" t="n">
        <f aca="false">('Cash Flow'!AS53+'Cash Flow'!AS54+'Cash Flow'!AS59+'Cash Flow'!AS56)*$H$206*$J$206</f>
        <v>-8</v>
      </c>
      <c r="AT206" s="91" t="n">
        <f aca="false">('Cash Flow'!AT53+'Cash Flow'!AT54+'Cash Flow'!AT59+'Cash Flow'!AT56)*$H$206*$J$206</f>
        <v>-146</v>
      </c>
      <c r="AU206" s="91" t="n">
        <f aca="false">('Cash Flow'!AU53+'Cash Flow'!AU54+'Cash Flow'!AU59+'Cash Flow'!AU56)*$H$206*$J$206</f>
        <v>-429</v>
      </c>
      <c r="AV206" s="91" t="n">
        <f aca="false">('Cash Flow'!AV53+'Cash Flow'!AV54+'Cash Flow'!AV59+'Cash Flow'!AV56)*$H$206*$J$206</f>
        <v>-1046</v>
      </c>
      <c r="AW206" s="91" t="n">
        <f aca="false">('Cash Flow'!AW53+'Cash Flow'!AW54+'Cash Flow'!AW59+'Cash Flow'!AW56)*$H$206*$J$206</f>
        <v>-89</v>
      </c>
      <c r="AX206" s="91" t="n">
        <f aca="false">('Cash Flow'!AX53+'Cash Flow'!AX54+'Cash Flow'!AX59+'Cash Flow'!AX56)*$H$206*$J$206</f>
        <v>-3</v>
      </c>
      <c r="AY206" s="91" t="n">
        <f aca="false">('Cash Flow'!AY53+'Cash Flow'!AY54+'Cash Flow'!AY59+'Cash Flow'!AY56)*$H$206*$J$206</f>
        <v>-522</v>
      </c>
      <c r="AZ206" s="91" t="n">
        <f aca="false">('Cash Flow'!AZ53+'Cash Flow'!AZ54+'Cash Flow'!AZ59+'Cash Flow'!AZ56)*$H$206*$J$206</f>
        <v>-1660</v>
      </c>
      <c r="BA206" s="91" t="n">
        <f aca="false">('Cash Flow'!BA53+'Cash Flow'!BA54+'Cash Flow'!BA59+'Cash Flow'!BA56)*$H$206*$J$206</f>
        <v>-12</v>
      </c>
      <c r="BB206" s="91" t="n">
        <f aca="false">('Cash Flow'!BB53+'Cash Flow'!BB54+'Cash Flow'!BB59+'Cash Flow'!BB56)*$H$206*$J$206</f>
        <v>-301.986</v>
      </c>
      <c r="BC206" s="91" t="n">
        <f aca="false">('Cash Flow'!BC53+'Cash Flow'!BC54+'Cash Flow'!BC59+'Cash Flow'!BC56)*$H$206*$J$206</f>
        <v>-363.519</v>
      </c>
      <c r="BD206" s="91" t="n">
        <f aca="false">('Cash Flow'!BD53+'Cash Flow'!BD54+'Cash Flow'!BD59+'Cash Flow'!BD56)*$H$206*$J$206</f>
        <v>-733.509</v>
      </c>
      <c r="BE206" s="91" t="n">
        <f aca="false">('Cash Flow'!BE53+'Cash Flow'!BE54+'Cash Flow'!BE59+'Cash Flow'!BE56)*$H$206*$J$206</f>
        <v>-639.525</v>
      </c>
      <c r="BF206" s="91" t="n">
        <f aca="false">('Cash Flow'!BF53+'Cash Flow'!BF54+'Cash Flow'!BF59+'Cash Flow'!BF56)*$H$206*$J$206</f>
        <v>-316.825</v>
      </c>
      <c r="BG206" s="91" t="n">
        <f aca="false">('Cash Flow'!BG53+'Cash Flow'!BG54+'Cash Flow'!BG59+'Cash Flow'!BG56)*$H$206*$J$206</f>
        <v>-357.899</v>
      </c>
      <c r="BH206" s="91" t="n">
        <f aca="false">('Cash Flow'!BH53+'Cash Flow'!BH54+'Cash Flow'!BH59+'Cash Flow'!BH56)*$H$206*$J$206</f>
        <v>-368.844</v>
      </c>
      <c r="BI206" s="91" t="n">
        <f aca="false">('Cash Flow'!BI53+'Cash Flow'!BI54+'Cash Flow'!BI59+'Cash Flow'!BI56)*$H$206*$J$206</f>
        <v>-382.33</v>
      </c>
      <c r="BJ206" s="91" t="n">
        <f aca="false">('Cash Flow'!BJ53+'Cash Flow'!BJ54+'Cash Flow'!BJ59+'Cash Flow'!BJ56)*$H$206*$J$206</f>
        <v>-49.968</v>
      </c>
      <c r="BK206" s="91" t="n">
        <f aca="false">('Cash Flow'!BK53+'Cash Flow'!BK54+'Cash Flow'!BK59+'Cash Flow'!BK56)*$H$206*$J$206</f>
        <v>-62.763</v>
      </c>
      <c r="BL206" s="91" t="n">
        <f aca="false">('Cash Flow'!BL53+'Cash Flow'!BL54+'Cash Flow'!BL59+'Cash Flow'!BL56)*$H$206*$J$206</f>
        <v>-73.76</v>
      </c>
      <c r="BM206" s="91" t="n">
        <f aca="false">('Cash Flow'!BM53+'Cash Flow'!BM54+'Cash Flow'!BM59+'Cash Flow'!BM56)*$H$206*$J$206</f>
        <v>-648</v>
      </c>
      <c r="BN206" s="91" t="n">
        <f aca="false">('Cash Flow'!BN53+'Cash Flow'!BN54+'Cash Flow'!BN59+'Cash Flow'!BN56)*$H$206*$J$206</f>
        <v>-209</v>
      </c>
      <c r="BO206" s="91" t="n">
        <f aca="false">('Cash Flow'!BO53+'Cash Flow'!BO54+'Cash Flow'!BO59+'Cash Flow'!BO56)*$H$206*$J$206</f>
        <v>-275</v>
      </c>
      <c r="BP206" s="91" t="n">
        <f aca="false">('Cash Flow'!BP53+'Cash Flow'!BP54+'Cash Flow'!BP59+'Cash Flow'!BP56)*$H$206*$J$206</f>
        <v>-283</v>
      </c>
      <c r="BQ206" s="91" t="n">
        <f aca="false">('Cash Flow'!BQ53+'Cash Flow'!BQ54+'Cash Flow'!BQ59+'Cash Flow'!BQ56)*$H$206*$J$206</f>
        <v>-429</v>
      </c>
      <c r="BR206" s="59" t="n">
        <f aca="false">('Cash Flow'!BR53+'Cash Flow'!BR54+'Cash Flow'!BR59+'Cash Flow'!BR56)*$H$206*$J$206</f>
        <v>-1046</v>
      </c>
      <c r="BS206" s="59" t="n">
        <f aca="false">('Cash Flow'!BS53+'Cash Flow'!BS54+'Cash Flow'!BS59+'Cash Flow'!BS56)*$H$206*$J$206</f>
        <v>-1135</v>
      </c>
      <c r="BT206" s="59" t="n">
        <f aca="false">('Cash Flow'!BT53+'Cash Flow'!BT54+'Cash Flow'!BT59+'Cash Flow'!BT56)*$H$206*$J$206</f>
        <v>-1138</v>
      </c>
      <c r="BU206" s="59" t="n">
        <f aca="false">('Cash Flow'!BU53+'Cash Flow'!BU54+'Cash Flow'!BU59+'Cash Flow'!BU56)*$H$206*$J$206</f>
        <v>-1660</v>
      </c>
      <c r="BV206" s="59" t="n">
        <f aca="false">('Cash Flow'!BV53+'Cash Flow'!BV54+'Cash Flow'!BV59+'Cash Flow'!BV56)*$H$206*$J$206</f>
        <v>-12</v>
      </c>
      <c r="BW206" s="91" t="n">
        <f aca="false">('Cash Flow'!BW53+'Cash Flow'!BW54+'Cash Flow'!BW59+'Cash Flow'!BW56)*$H$206*$J$206</f>
        <v>0</v>
      </c>
      <c r="BX206" s="91" t="n">
        <f aca="false">('Cash Flow'!BX53+'Cash Flow'!BX54+'Cash Flow'!BX59+'Cash Flow'!BX56)*$H$206*$J$206</f>
        <v>0</v>
      </c>
      <c r="BY206" s="91" t="n">
        <f aca="false">('Cash Flow'!BY53+'Cash Flow'!BY54+'Cash Flow'!BY59+'Cash Flow'!BY56)*$H$206*$J$206</f>
        <v>0</v>
      </c>
      <c r="BZ206" s="91" t="n">
        <f aca="false">('Cash Flow'!BZ53+'Cash Flow'!BZ54+'Cash Flow'!BZ59+'Cash Flow'!BZ56)*$H$206*$J$206</f>
        <v>0</v>
      </c>
      <c r="CA206" s="91" t="n">
        <f aca="false">('Cash Flow'!CA53+'Cash Flow'!CA54+'Cash Flow'!CA59+'Cash Flow'!CA56)*$H$206*$J$206</f>
        <v>0</v>
      </c>
      <c r="CB206" s="91" t="n">
        <f aca="false">('Cash Flow'!CB53+'Cash Flow'!CB54+'Cash Flow'!CB59+'Cash Flow'!CB56)*$H$206*$J$206</f>
        <v>0</v>
      </c>
      <c r="CC206" s="91" t="n">
        <f aca="false">('Cash Flow'!CC53+'Cash Flow'!CC54+'Cash Flow'!CC59+'Cash Flow'!CC56)*$H$206*$J$206</f>
        <v>0</v>
      </c>
      <c r="CD206" s="91" t="n">
        <f aca="false">('Cash Flow'!CD53+'Cash Flow'!CD54+'Cash Flow'!CD59+'Cash Flow'!CD56)*$H$206*$J$206</f>
        <v>0</v>
      </c>
      <c r="CE206" s="92"/>
      <c r="CF206" s="92"/>
    </row>
    <row r="207" customFormat="false" ht="15" hidden="false" customHeight="true" outlineLevel="1" collapsed="false">
      <c r="B207" s="24"/>
      <c r="C207" s="24"/>
      <c r="D207" s="24" t="n">
        <v>90</v>
      </c>
      <c r="E207" s="24" t="n">
        <v>1</v>
      </c>
      <c r="F207" s="24"/>
      <c r="G207" s="24"/>
      <c r="H207" s="24"/>
      <c r="I207" s="24"/>
      <c r="J207" s="24" t="n">
        <v>1</v>
      </c>
      <c r="K207" s="24"/>
      <c r="L207" s="24" t="n">
        <v>143</v>
      </c>
      <c r="M207" s="24"/>
      <c r="N207" s="24" t="s">
        <v>2936</v>
      </c>
      <c r="O207" s="24" t="s">
        <v>2937</v>
      </c>
      <c r="P207" s="24"/>
      <c r="Q207" s="24"/>
      <c r="R207" s="24" t="n">
        <v>3</v>
      </c>
      <c r="S207" s="24"/>
      <c r="T207" s="24"/>
      <c r="U207" s="24"/>
      <c r="V207" s="24" t="s">
        <v>160</v>
      </c>
      <c r="W207" s="24" t="s">
        <v>781</v>
      </c>
      <c r="X207" s="24" t="s">
        <v>162</v>
      </c>
      <c r="Y207" s="24" t="s">
        <v>2370</v>
      </c>
      <c r="Z207" s="24" t="s">
        <v>163</v>
      </c>
      <c r="AA207" s="24" t="s">
        <v>2938</v>
      </c>
      <c r="AB207" s="91" t="n">
        <f aca="false">AB205+AB206</f>
        <v>-301.986</v>
      </c>
      <c r="AC207" s="91" t="n">
        <f aca="false">AC205+AC206</f>
        <v>-61.533</v>
      </c>
      <c r="AD207" s="91" t="n">
        <f aca="false">AD205+AD206</f>
        <v>-369.99</v>
      </c>
      <c r="AE207" s="91" t="n">
        <f aca="false">AE205+AE206</f>
        <v>-191.016</v>
      </c>
      <c r="AF207" s="91" t="n">
        <f aca="false">AF205+AF206</f>
        <v>-924.525</v>
      </c>
      <c r="AG207" s="91" t="n">
        <f aca="false">AG205+AG206</f>
        <v>-316.825</v>
      </c>
      <c r="AH207" s="91" t="n">
        <f aca="false">AH205+AH206</f>
        <v>-41.074</v>
      </c>
      <c r="AI207" s="91" t="n">
        <f aca="false">AI205+AI206</f>
        <v>-10.945</v>
      </c>
      <c r="AJ207" s="91" t="n">
        <f aca="false">AJ205+AJ206</f>
        <v>-13.486</v>
      </c>
      <c r="AK207" s="91" t="n">
        <f aca="false">AK205+AK206</f>
        <v>-382.33</v>
      </c>
      <c r="AL207" s="91" t="n">
        <f aca="false">AL205+AL206</f>
        <v>-49.968</v>
      </c>
      <c r="AM207" s="91" t="n">
        <f aca="false">AM205+AM206</f>
        <v>482.755</v>
      </c>
      <c r="AN207" s="91" t="n">
        <f aca="false">AN205+AN206</f>
        <v>-10.997</v>
      </c>
      <c r="AO207" s="91" t="n">
        <f aca="false">AO205+AO206</f>
        <v>175.21</v>
      </c>
      <c r="AP207" s="91" t="n">
        <f aca="false">AP205+AP206</f>
        <v>597</v>
      </c>
      <c r="AQ207" s="91" t="n">
        <f aca="false">AQ205+AQ206</f>
        <v>-209</v>
      </c>
      <c r="AR207" s="91" t="n">
        <f aca="false">AR205+AR206</f>
        <v>-66</v>
      </c>
      <c r="AS207" s="91" t="n">
        <f aca="false">AS205+AS206</f>
        <v>-8</v>
      </c>
      <c r="AT207" s="91" t="n">
        <f aca="false">AT205+AT206</f>
        <v>-146</v>
      </c>
      <c r="AU207" s="91" t="n">
        <f aca="false">AU205+AU206</f>
        <v>-429</v>
      </c>
      <c r="AV207" s="91" t="n">
        <f aca="false">AV205+AV206</f>
        <v>1424</v>
      </c>
      <c r="AW207" s="91" t="n">
        <f aca="false">AW205+AW206</f>
        <v>407</v>
      </c>
      <c r="AX207" s="91" t="n">
        <f aca="false">AX205+AX206</f>
        <v>-3</v>
      </c>
      <c r="AY207" s="91" t="n">
        <f aca="false">AY205+AY206</f>
        <v>-522</v>
      </c>
      <c r="AZ207" s="91" t="n">
        <f aca="false">AZ205+AZ206</f>
        <v>1306</v>
      </c>
      <c r="BA207" s="91" t="n">
        <f aca="false">BA205+BA206</f>
        <v>-12</v>
      </c>
      <c r="BB207" s="91" t="n">
        <f aca="false">BB205+BB206</f>
        <v>-301.986</v>
      </c>
      <c r="BC207" s="91" t="n">
        <f aca="false">BC205+BC206</f>
        <v>-363.519</v>
      </c>
      <c r="BD207" s="91" t="n">
        <f aca="false">BD205+BD206</f>
        <v>-733.509</v>
      </c>
      <c r="BE207" s="91" t="n">
        <f aca="false">BE205+BE206</f>
        <v>-924.525</v>
      </c>
      <c r="BF207" s="59" t="n">
        <f aca="false">BF205+BF206</f>
        <v>-316.825</v>
      </c>
      <c r="BG207" s="59" t="n">
        <f aca="false">BG205+BG206</f>
        <v>-357.899</v>
      </c>
      <c r="BH207" s="59" t="n">
        <f aca="false">BH205+BH206</f>
        <v>-368.844</v>
      </c>
      <c r="BI207" s="59" t="n">
        <f aca="false">BI205+BI206</f>
        <v>-382.33</v>
      </c>
      <c r="BJ207" s="59" t="n">
        <f aca="false">BJ205+BJ206</f>
        <v>-49.968</v>
      </c>
      <c r="BK207" s="59" t="n">
        <f aca="false">BK205+BK206</f>
        <v>432.787</v>
      </c>
      <c r="BL207" s="59" t="n">
        <f aca="false">BL205+BL206</f>
        <v>421.79</v>
      </c>
      <c r="BM207" s="59" t="n">
        <f aca="false">BM205+BM206</f>
        <v>597</v>
      </c>
      <c r="BN207" s="59" t="n">
        <f aca="false">BN205+BN206</f>
        <v>-209</v>
      </c>
      <c r="BO207" s="59" t="n">
        <f aca="false">BO205+BO206</f>
        <v>-275</v>
      </c>
      <c r="BP207" s="59" t="n">
        <f aca="false">BP205+BP206</f>
        <v>-283</v>
      </c>
      <c r="BQ207" s="59" t="n">
        <f aca="false">BQ205+BQ206</f>
        <v>-429</v>
      </c>
      <c r="BR207" s="59" t="n">
        <f aca="false">BR205+BR206</f>
        <v>1424</v>
      </c>
      <c r="BS207" s="59" t="n">
        <f aca="false">BS205+BS206</f>
        <v>1831</v>
      </c>
      <c r="BT207" s="59" t="n">
        <f aca="false">BT205+BT206</f>
        <v>1828</v>
      </c>
      <c r="BU207" s="59" t="n">
        <f aca="false">BU205+BU206</f>
        <v>1306</v>
      </c>
      <c r="BV207" s="59" t="n">
        <f aca="false">BV205+BV206</f>
        <v>-12</v>
      </c>
      <c r="BW207" s="91" t="n">
        <f aca="false">BW205+BW206</f>
        <v>0</v>
      </c>
      <c r="BX207" s="91" t="n">
        <f aca="false">BX205+BX206</f>
        <v>0</v>
      </c>
      <c r="BY207" s="58"/>
      <c r="BZ207" s="58"/>
      <c r="CA207" s="58"/>
      <c r="CB207" s="92"/>
      <c r="CC207" s="92"/>
      <c r="CD207" s="92"/>
      <c r="CE207" s="92"/>
      <c r="CF207" s="92"/>
    </row>
    <row r="208" customFormat="false" ht="15" hidden="false" customHeight="true" outlineLevel="1" collapsed="false">
      <c r="B208" s="24"/>
      <c r="C208" s="24"/>
      <c r="D208" s="24" t="n">
        <v>144</v>
      </c>
      <c r="E208" s="24" t="n">
        <v>1</v>
      </c>
      <c r="F208" s="24"/>
      <c r="G208" s="24"/>
      <c r="H208" s="24"/>
      <c r="I208" s="24"/>
      <c r="J208" s="24" t="n">
        <v>1</v>
      </c>
      <c r="K208" s="24"/>
      <c r="L208" s="24" t="n">
        <v>156</v>
      </c>
      <c r="M208" s="24"/>
      <c r="N208" s="24" t="s">
        <v>2939</v>
      </c>
      <c r="O208" s="24" t="s">
        <v>2940</v>
      </c>
      <c r="P208" s="24"/>
      <c r="Q208" s="24"/>
      <c r="R208" s="24" t="n">
        <v>3</v>
      </c>
      <c r="S208" s="24"/>
      <c r="T208" s="24"/>
      <c r="U208" s="24"/>
      <c r="V208" s="24" t="s">
        <v>160</v>
      </c>
      <c r="W208" s="24" t="s">
        <v>781</v>
      </c>
      <c r="X208" s="24" t="s">
        <v>162</v>
      </c>
      <c r="Y208" s="24" t="s">
        <v>2370</v>
      </c>
      <c r="Z208" s="24" t="s">
        <v>163</v>
      </c>
      <c r="AA208" s="24" t="s">
        <v>2941</v>
      </c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  <c r="AL208" s="91"/>
      <c r="AM208" s="91"/>
      <c r="AN208" s="91"/>
      <c r="AO208" s="91"/>
      <c r="AP208" s="91"/>
      <c r="AQ208" s="91"/>
      <c r="AR208" s="91"/>
      <c r="AS208" s="91"/>
      <c r="AT208" s="91"/>
      <c r="AU208" s="91"/>
      <c r="AV208" s="91"/>
      <c r="AW208" s="91"/>
      <c r="AX208" s="91"/>
      <c r="AY208" s="91"/>
      <c r="AZ208" s="91"/>
      <c r="BA208" s="91"/>
      <c r="BB208" s="91"/>
      <c r="BC208" s="59"/>
      <c r="BD208" s="59"/>
      <c r="BE208" s="59"/>
      <c r="BF208" s="59"/>
      <c r="BG208" s="59"/>
      <c r="BH208" s="59"/>
      <c r="BI208" s="59"/>
      <c r="BJ208" s="59"/>
      <c r="BK208" s="59"/>
      <c r="BL208" s="59"/>
      <c r="BM208" s="59"/>
      <c r="BN208" s="59"/>
      <c r="BO208" s="59"/>
      <c r="BP208" s="59"/>
      <c r="BQ208" s="59"/>
      <c r="BR208" s="59"/>
      <c r="BS208" s="59"/>
      <c r="BT208" s="59"/>
      <c r="BU208" s="59"/>
      <c r="BV208" s="59"/>
      <c r="BW208" s="91"/>
      <c r="BX208" s="91"/>
      <c r="BY208" s="58"/>
      <c r="BZ208" s="58"/>
      <c r="CA208" s="58"/>
      <c r="CB208" s="92"/>
      <c r="CC208" s="92"/>
      <c r="CD208" s="92"/>
      <c r="CE208" s="92"/>
      <c r="CF208" s="92"/>
    </row>
    <row r="209" customFormat="false" ht="15" hidden="false" customHeight="true" outlineLevel="1" collapsed="false">
      <c r="B209" s="24"/>
      <c r="C209" s="24"/>
      <c r="D209" s="24" t="n">
        <v>144</v>
      </c>
      <c r="E209" s="24" t="n">
        <v>1</v>
      </c>
      <c r="F209" s="24"/>
      <c r="G209" s="24"/>
      <c r="H209" s="24"/>
      <c r="I209" s="24"/>
      <c r="J209" s="24" t="n">
        <v>1</v>
      </c>
      <c r="K209" s="24"/>
      <c r="L209" s="24" t="n">
        <v>157</v>
      </c>
      <c r="M209" s="24"/>
      <c r="N209" s="24" t="s">
        <v>2942</v>
      </c>
      <c r="O209" s="24" t="s">
        <v>2943</v>
      </c>
      <c r="P209" s="24"/>
      <c r="Q209" s="24"/>
      <c r="R209" s="24" t="n">
        <v>3</v>
      </c>
      <c r="S209" s="24"/>
      <c r="T209" s="24"/>
      <c r="U209" s="24"/>
      <c r="V209" s="24" t="s">
        <v>160</v>
      </c>
      <c r="W209" s="24" t="s">
        <v>781</v>
      </c>
      <c r="X209" s="24" t="s">
        <v>162</v>
      </c>
      <c r="Y209" s="24" t="s">
        <v>2370</v>
      </c>
      <c r="Z209" s="24" t="s">
        <v>163</v>
      </c>
      <c r="AA209" s="24" t="s">
        <v>2944</v>
      </c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  <c r="AL209" s="91"/>
      <c r="AM209" s="91"/>
      <c r="AN209" s="91"/>
      <c r="AO209" s="91"/>
      <c r="AP209" s="91"/>
      <c r="AQ209" s="91"/>
      <c r="AR209" s="91"/>
      <c r="AS209" s="91"/>
      <c r="AT209" s="91"/>
      <c r="AU209" s="91"/>
      <c r="AV209" s="91"/>
      <c r="AW209" s="91"/>
      <c r="AX209" s="91"/>
      <c r="AY209" s="91"/>
      <c r="AZ209" s="91"/>
      <c r="BA209" s="91"/>
      <c r="BB209" s="91"/>
      <c r="BC209" s="59"/>
      <c r="BD209" s="59"/>
      <c r="BE209" s="59"/>
      <c r="BF209" s="59"/>
      <c r="BG209" s="59"/>
      <c r="BH209" s="59"/>
      <c r="BI209" s="59"/>
      <c r="BJ209" s="59"/>
      <c r="BK209" s="59"/>
      <c r="BL209" s="59"/>
      <c r="BM209" s="59"/>
      <c r="BN209" s="59"/>
      <c r="BO209" s="59"/>
      <c r="BP209" s="59"/>
      <c r="BQ209" s="59"/>
      <c r="BR209" s="59"/>
      <c r="BS209" s="59"/>
      <c r="BT209" s="59"/>
      <c r="BU209" s="59"/>
      <c r="BV209" s="59"/>
      <c r="BW209" s="91"/>
      <c r="BX209" s="91"/>
      <c r="BY209" s="58"/>
      <c r="BZ209" s="58"/>
      <c r="CA209" s="58"/>
      <c r="CB209" s="92"/>
      <c r="CC209" s="92"/>
      <c r="CD209" s="92"/>
      <c r="CE209" s="92"/>
      <c r="CF209" s="92"/>
    </row>
    <row r="210" customFormat="false" ht="15" hidden="false" customHeight="true" outlineLevel="1" collapsed="false">
      <c r="B210" s="24"/>
      <c r="C210" s="24"/>
      <c r="D210" s="24" t="n">
        <v>144</v>
      </c>
      <c r="E210" s="24" t="n">
        <v>1</v>
      </c>
      <c r="F210" s="24"/>
      <c r="G210" s="24"/>
      <c r="H210" s="24"/>
      <c r="I210" s="24"/>
      <c r="J210" s="24" t="n">
        <v>1</v>
      </c>
      <c r="K210" s="24"/>
      <c r="L210" s="24" t="n">
        <v>217</v>
      </c>
      <c r="M210" s="24"/>
      <c r="N210" s="24" t="s">
        <v>2945</v>
      </c>
      <c r="O210" s="24" t="s">
        <v>2946</v>
      </c>
      <c r="P210" s="24"/>
      <c r="Q210" s="24"/>
      <c r="R210" s="24" t="n">
        <v>3</v>
      </c>
      <c r="S210" s="24"/>
      <c r="T210" s="24"/>
      <c r="U210" s="24"/>
      <c r="V210" s="24" t="s">
        <v>160</v>
      </c>
      <c r="W210" s="24" t="s">
        <v>781</v>
      </c>
      <c r="X210" s="24" t="s">
        <v>162</v>
      </c>
      <c r="Y210" s="24" t="s">
        <v>2370</v>
      </c>
      <c r="Z210" s="24" t="s">
        <v>163</v>
      </c>
      <c r="AA210" s="24" t="s">
        <v>2947</v>
      </c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  <c r="AL210" s="91"/>
      <c r="AM210" s="91"/>
      <c r="AN210" s="91"/>
      <c r="AO210" s="91"/>
      <c r="AP210" s="91"/>
      <c r="AQ210" s="91"/>
      <c r="AR210" s="91"/>
      <c r="AS210" s="91"/>
      <c r="AT210" s="91"/>
      <c r="AU210" s="91"/>
      <c r="AV210" s="91"/>
      <c r="AW210" s="91"/>
      <c r="AX210" s="91"/>
      <c r="AY210" s="91"/>
      <c r="AZ210" s="91"/>
      <c r="BA210" s="91"/>
      <c r="BB210" s="91"/>
      <c r="BC210" s="59"/>
      <c r="BD210" s="59"/>
      <c r="BE210" s="59"/>
      <c r="BF210" s="59"/>
      <c r="BG210" s="59"/>
      <c r="BH210" s="59"/>
      <c r="BI210" s="59"/>
      <c r="BJ210" s="59"/>
      <c r="BK210" s="59"/>
      <c r="BL210" s="59"/>
      <c r="BM210" s="59"/>
      <c r="BN210" s="59"/>
      <c r="BO210" s="59"/>
      <c r="BP210" s="59"/>
      <c r="BQ210" s="59"/>
      <c r="BR210" s="59"/>
      <c r="BS210" s="59"/>
      <c r="BT210" s="59"/>
      <c r="BU210" s="59"/>
      <c r="BV210" s="59"/>
      <c r="BW210" s="91"/>
      <c r="BX210" s="91"/>
      <c r="BY210" s="58"/>
      <c r="BZ210" s="58"/>
      <c r="CA210" s="58"/>
      <c r="CB210" s="92"/>
      <c r="CC210" s="92"/>
      <c r="CD210" s="92"/>
      <c r="CE210" s="92"/>
      <c r="CF210" s="92"/>
    </row>
    <row r="211" customFormat="false" ht="15" hidden="false" customHeight="true" outlineLevel="1" collapsed="false">
      <c r="B211" s="24"/>
      <c r="C211" s="24"/>
      <c r="D211" s="24" t="n">
        <v>144</v>
      </c>
      <c r="E211" s="24" t="n">
        <v>1</v>
      </c>
      <c r="F211" s="24"/>
      <c r="G211" s="24"/>
      <c r="H211" s="24"/>
      <c r="I211" s="24"/>
      <c r="J211" s="24" t="n">
        <v>1</v>
      </c>
      <c r="K211" s="24"/>
      <c r="L211" s="24" t="n">
        <v>159</v>
      </c>
      <c r="M211" s="24"/>
      <c r="N211" s="24" t="s">
        <v>2948</v>
      </c>
      <c r="O211" s="24" t="s">
        <v>2949</v>
      </c>
      <c r="P211" s="24"/>
      <c r="Q211" s="24"/>
      <c r="R211" s="24" t="n">
        <v>3</v>
      </c>
      <c r="S211" s="24"/>
      <c r="T211" s="24"/>
      <c r="U211" s="24"/>
      <c r="V211" s="24" t="s">
        <v>160</v>
      </c>
      <c r="W211" s="24" t="s">
        <v>781</v>
      </c>
      <c r="X211" s="24" t="s">
        <v>162</v>
      </c>
      <c r="Y211" s="24" t="s">
        <v>2370</v>
      </c>
      <c r="Z211" s="24" t="s">
        <v>163</v>
      </c>
      <c r="AA211" s="24" t="s">
        <v>2950</v>
      </c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  <c r="AL211" s="91"/>
      <c r="AM211" s="91"/>
      <c r="AN211" s="91"/>
      <c r="AO211" s="91"/>
      <c r="AP211" s="91"/>
      <c r="AQ211" s="91"/>
      <c r="AR211" s="91"/>
      <c r="AS211" s="91"/>
      <c r="AT211" s="91"/>
      <c r="AU211" s="91"/>
      <c r="AV211" s="91"/>
      <c r="AW211" s="91"/>
      <c r="AX211" s="91"/>
      <c r="AY211" s="91"/>
      <c r="AZ211" s="91"/>
      <c r="BA211" s="91"/>
      <c r="BB211" s="91"/>
      <c r="BC211" s="59"/>
      <c r="BD211" s="59"/>
      <c r="BE211" s="59"/>
      <c r="BF211" s="59"/>
      <c r="BG211" s="59"/>
      <c r="BH211" s="59"/>
      <c r="BI211" s="59"/>
      <c r="BJ211" s="59"/>
      <c r="BK211" s="59"/>
      <c r="BL211" s="59"/>
      <c r="BM211" s="59"/>
      <c r="BN211" s="59"/>
      <c r="BO211" s="59"/>
      <c r="BP211" s="59"/>
      <c r="BQ211" s="59"/>
      <c r="BR211" s="59"/>
      <c r="BS211" s="59"/>
      <c r="BT211" s="59"/>
      <c r="BU211" s="59"/>
      <c r="BV211" s="59"/>
      <c r="BW211" s="91"/>
      <c r="BX211" s="91"/>
      <c r="BY211" s="58"/>
      <c r="BZ211" s="58"/>
      <c r="CA211" s="58"/>
      <c r="CB211" s="92"/>
      <c r="CC211" s="92"/>
      <c r="CD211" s="92"/>
      <c r="CE211" s="92"/>
      <c r="CF211" s="92"/>
    </row>
    <row r="212" customFormat="false" ht="15" hidden="false" customHeight="true" outlineLevel="1" collapsed="false">
      <c r="B212" s="24"/>
      <c r="C212" s="24"/>
      <c r="D212" s="24" t="n">
        <v>90</v>
      </c>
      <c r="E212" s="24" t="n">
        <v>1</v>
      </c>
      <c r="F212" s="24"/>
      <c r="G212" s="24"/>
      <c r="H212" s="24"/>
      <c r="I212" s="24"/>
      <c r="J212" s="24" t="n">
        <v>1</v>
      </c>
      <c r="K212" s="24"/>
      <c r="L212" s="24" t="n">
        <v>144</v>
      </c>
      <c r="M212" s="24"/>
      <c r="N212" s="24" t="s">
        <v>2951</v>
      </c>
      <c r="O212" s="24" t="s">
        <v>2952</v>
      </c>
      <c r="P212" s="24"/>
      <c r="Q212" s="24"/>
      <c r="R212" s="24" t="n">
        <v>3</v>
      </c>
      <c r="S212" s="24"/>
      <c r="T212" s="24"/>
      <c r="U212" s="24"/>
      <c r="V212" s="24" t="s">
        <v>160</v>
      </c>
      <c r="W212" s="24" t="s">
        <v>781</v>
      </c>
      <c r="X212" s="24" t="s">
        <v>162</v>
      </c>
      <c r="Y212" s="24" t="s">
        <v>2370</v>
      </c>
      <c r="Z212" s="24" t="s">
        <v>163</v>
      </c>
      <c r="AA212" s="24" t="s">
        <v>2953</v>
      </c>
      <c r="AB212" s="91" t="n">
        <f aca="false">AB208+AB209+AB210+AB211</f>
        <v>0</v>
      </c>
      <c r="AC212" s="91" t="n">
        <f aca="false">AC208+AC209+AC210+AC211</f>
        <v>0</v>
      </c>
      <c r="AD212" s="91" t="n">
        <f aca="false">AD208+AD209+AD210+AD211</f>
        <v>0</v>
      </c>
      <c r="AE212" s="91" t="n">
        <f aca="false">AE208+AE209+AE210+AE211</f>
        <v>0</v>
      </c>
      <c r="AF212" s="91" t="n">
        <f aca="false">AF208+AF209+AF210+AF211</f>
        <v>0</v>
      </c>
      <c r="AG212" s="91" t="n">
        <f aca="false">AG208+AG209+AG210+AG211</f>
        <v>0</v>
      </c>
      <c r="AH212" s="91" t="n">
        <f aca="false">AH208+AH209+AH210+AH211</f>
        <v>0</v>
      </c>
      <c r="AI212" s="91" t="n">
        <f aca="false">AI208+AI209+AI210+AI211</f>
        <v>0</v>
      </c>
      <c r="AJ212" s="91" t="n">
        <f aca="false">AJ208+AJ209+AJ210+AJ211</f>
        <v>0</v>
      </c>
      <c r="AK212" s="91" t="n">
        <f aca="false">AK208+AK209+AK210+AK211</f>
        <v>0</v>
      </c>
      <c r="AL212" s="91" t="n">
        <f aca="false">AL208+AL209+AL210+AL211</f>
        <v>0</v>
      </c>
      <c r="AM212" s="91" t="n">
        <f aca="false">AM208+AM209+AM210+AM211</f>
        <v>0</v>
      </c>
      <c r="AN212" s="91" t="n">
        <f aca="false">AN208+AN209+AN210+AN211</f>
        <v>0</v>
      </c>
      <c r="AO212" s="91" t="n">
        <f aca="false">AO208+AO209+AO210+AO211</f>
        <v>0</v>
      </c>
      <c r="AP212" s="91" t="n">
        <f aca="false">AP208+AP209+AP210+AP211</f>
        <v>0</v>
      </c>
      <c r="AQ212" s="91" t="n">
        <f aca="false">AQ208+AQ209+AQ210+AQ211</f>
        <v>0</v>
      </c>
      <c r="AR212" s="91" t="n">
        <f aca="false">AR208+AR209+AR210+AR211</f>
        <v>0</v>
      </c>
      <c r="AS212" s="91" t="n">
        <f aca="false">AS208+AS209+AS210+AS211</f>
        <v>0</v>
      </c>
      <c r="AT212" s="91" t="n">
        <f aca="false">AT208+AT209+AT210+AT211</f>
        <v>0</v>
      </c>
      <c r="AU212" s="91" t="n">
        <f aca="false">AU208+AU209+AU210+AU211</f>
        <v>0</v>
      </c>
      <c r="AV212" s="91" t="n">
        <f aca="false">AV208+AV209+AV210+AV211</f>
        <v>0</v>
      </c>
      <c r="AW212" s="91" t="n">
        <f aca="false">AW208+AW209+AW210+AW211</f>
        <v>0</v>
      </c>
      <c r="AX212" s="91" t="n">
        <f aca="false">AX208+AX209+AX210+AX211</f>
        <v>0</v>
      </c>
      <c r="AY212" s="91" t="n">
        <f aca="false">AY208+AY209+AY210+AY211</f>
        <v>0</v>
      </c>
      <c r="AZ212" s="91" t="n">
        <f aca="false">AZ208+AZ209+AZ210+AZ211</f>
        <v>0</v>
      </c>
      <c r="BA212" s="91" t="n">
        <f aca="false">BA208+BA209+BA210+BA211</f>
        <v>0</v>
      </c>
      <c r="BB212" s="91" t="n">
        <f aca="false">BB208+BB209+BB210+BB211</f>
        <v>0</v>
      </c>
      <c r="BC212" s="91" t="n">
        <f aca="false">BC208+BC209+BC210+BC211</f>
        <v>0</v>
      </c>
      <c r="BD212" s="91" t="n">
        <f aca="false">BD208+BD209+BD210+BD211</f>
        <v>0</v>
      </c>
      <c r="BE212" s="91" t="n">
        <f aca="false">BE208+BE209+BE210+BE211</f>
        <v>0</v>
      </c>
      <c r="BF212" s="59" t="n">
        <f aca="false">BF208+BF209+BF210+BF211</f>
        <v>0</v>
      </c>
      <c r="BG212" s="59" t="n">
        <f aca="false">BG208+BG209+BG210+BG211</f>
        <v>0</v>
      </c>
      <c r="BH212" s="59" t="n">
        <f aca="false">BH208+BH209+BH210+BH211</f>
        <v>0</v>
      </c>
      <c r="BI212" s="59" t="n">
        <f aca="false">BI208+BI209+BI210+BI211</f>
        <v>0</v>
      </c>
      <c r="BJ212" s="59" t="n">
        <f aca="false">BJ208+BJ209+BJ210+BJ211</f>
        <v>0</v>
      </c>
      <c r="BK212" s="59" t="n">
        <f aca="false">BK208+BK209+BK210+BK211</f>
        <v>0</v>
      </c>
      <c r="BL212" s="59" t="n">
        <f aca="false">BL208+BL209+BL210+BL211</f>
        <v>0</v>
      </c>
      <c r="BM212" s="59" t="n">
        <f aca="false">BM208+BM209+BM210+BM211</f>
        <v>0</v>
      </c>
      <c r="BN212" s="59" t="n">
        <f aca="false">BN208+BN209+BN210+BN211</f>
        <v>0</v>
      </c>
      <c r="BO212" s="59" t="n">
        <f aca="false">BO208+BO209+BO210+BO211</f>
        <v>0</v>
      </c>
      <c r="BP212" s="59" t="n">
        <f aca="false">BP208+BP209+BP210+BP211</f>
        <v>0</v>
      </c>
      <c r="BQ212" s="59" t="n">
        <f aca="false">BQ208+BQ209+BQ210+BQ211</f>
        <v>0</v>
      </c>
      <c r="BR212" s="59" t="n">
        <f aca="false">BR208+BR209+BR210+BR211</f>
        <v>0</v>
      </c>
      <c r="BS212" s="59" t="n">
        <f aca="false">BS208+BS209+BS210+BS211</f>
        <v>0</v>
      </c>
      <c r="BT212" s="59" t="n">
        <f aca="false">BT208+BT209+BT210+BT211</f>
        <v>0</v>
      </c>
      <c r="BU212" s="59" t="n">
        <f aca="false">BU208+BU209+BU210+BU211</f>
        <v>0</v>
      </c>
      <c r="BV212" s="59" t="n">
        <f aca="false">BV208+BV209+BV210+BV211</f>
        <v>0</v>
      </c>
      <c r="BW212" s="91" t="n">
        <f aca="false">BW208+BW209+BW210+BW211</f>
        <v>0</v>
      </c>
      <c r="BX212" s="91" t="n">
        <f aca="false">BX208+BX209+BX210+BX211</f>
        <v>0</v>
      </c>
      <c r="BY212" s="58"/>
      <c r="BZ212" s="58"/>
      <c r="CA212" s="58"/>
      <c r="CB212" s="92"/>
      <c r="CC212" s="92"/>
      <c r="CD212" s="92"/>
      <c r="CE212" s="92"/>
      <c r="CF212" s="92"/>
    </row>
    <row r="213" customFormat="false" ht="15" hidden="false" customHeight="true" outlineLevel="1" collapsed="false">
      <c r="B213" s="24"/>
      <c r="C213" s="24"/>
      <c r="D213" s="24" t="n">
        <v>90</v>
      </c>
      <c r="E213" s="24" t="n">
        <v>1</v>
      </c>
      <c r="F213" s="24"/>
      <c r="G213" s="24"/>
      <c r="H213" s="24"/>
      <c r="I213" s="24"/>
      <c r="J213" s="24" t="n">
        <v>1</v>
      </c>
      <c r="K213" s="24"/>
      <c r="L213" s="24" t="n">
        <v>145</v>
      </c>
      <c r="M213" s="24"/>
      <c r="N213" s="24" t="s">
        <v>2954</v>
      </c>
      <c r="O213" s="24" t="s">
        <v>2955</v>
      </c>
      <c r="P213" s="24"/>
      <c r="Q213" s="24"/>
      <c r="R213" s="24" t="n">
        <v>3</v>
      </c>
      <c r="S213" s="24"/>
      <c r="T213" s="24"/>
      <c r="U213" s="24"/>
      <c r="V213" s="24" t="s">
        <v>160</v>
      </c>
      <c r="W213" s="24" t="s">
        <v>781</v>
      </c>
      <c r="X213" s="24" t="s">
        <v>162</v>
      </c>
      <c r="Y213" s="24" t="s">
        <v>2370</v>
      </c>
      <c r="Z213" s="24" t="s">
        <v>163</v>
      </c>
      <c r="AA213" s="24" t="s">
        <v>2956</v>
      </c>
      <c r="AB213" s="91"/>
      <c r="AC213" s="91"/>
      <c r="AD213" s="91"/>
      <c r="AE213" s="91"/>
      <c r="AF213" s="91"/>
      <c r="AG213" s="91"/>
      <c r="AH213" s="91"/>
      <c r="AI213" s="91"/>
      <c r="AJ213" s="91"/>
      <c r="AK213" s="91"/>
      <c r="AL213" s="91"/>
      <c r="AM213" s="91"/>
      <c r="AN213" s="91"/>
      <c r="AO213" s="91"/>
      <c r="AP213" s="91"/>
      <c r="AQ213" s="91"/>
      <c r="AR213" s="91"/>
      <c r="AS213" s="91"/>
      <c r="AT213" s="91"/>
      <c r="AU213" s="91"/>
      <c r="AV213" s="91"/>
      <c r="AW213" s="91"/>
      <c r="AX213" s="91"/>
      <c r="AY213" s="91"/>
      <c r="AZ213" s="91"/>
      <c r="BA213" s="91"/>
      <c r="BB213" s="91"/>
      <c r="BC213" s="59"/>
      <c r="BD213" s="59"/>
      <c r="BE213" s="59"/>
      <c r="BF213" s="59"/>
      <c r="BG213" s="59"/>
      <c r="BH213" s="59"/>
      <c r="BI213" s="59"/>
      <c r="BJ213" s="59"/>
      <c r="BK213" s="59"/>
      <c r="BL213" s="59"/>
      <c r="BM213" s="59"/>
      <c r="BN213" s="59"/>
      <c r="BO213" s="59"/>
      <c r="BP213" s="59"/>
      <c r="BQ213" s="59"/>
      <c r="BR213" s="59"/>
      <c r="BS213" s="59"/>
      <c r="BT213" s="59"/>
      <c r="BU213" s="59"/>
      <c r="BV213" s="59"/>
      <c r="BW213" s="91"/>
      <c r="BX213" s="91"/>
      <c r="BY213" s="58"/>
      <c r="BZ213" s="58"/>
      <c r="CA213" s="58"/>
      <c r="CB213" s="92"/>
      <c r="CC213" s="92"/>
      <c r="CD213" s="92"/>
      <c r="CE213" s="92"/>
      <c r="CF213" s="92"/>
    </row>
    <row r="214" customFormat="false" ht="15" hidden="false" customHeight="true" outlineLevel="1" collapsed="false">
      <c r="B214" s="24"/>
      <c r="C214" s="24"/>
      <c r="D214" s="24" t="n">
        <v>90</v>
      </c>
      <c r="E214" s="24" t="n">
        <v>1</v>
      </c>
      <c r="F214" s="24"/>
      <c r="G214" s="24"/>
      <c r="H214" s="24"/>
      <c r="I214" s="24"/>
      <c r="J214" s="24" t="n">
        <v>1</v>
      </c>
      <c r="K214" s="24"/>
      <c r="L214" s="24" t="n">
        <v>146</v>
      </c>
      <c r="M214" s="24"/>
      <c r="N214" s="24" t="s">
        <v>2957</v>
      </c>
      <c r="O214" s="24" t="s">
        <v>2958</v>
      </c>
      <c r="P214" s="24"/>
      <c r="Q214" s="24"/>
      <c r="R214" s="24" t="n">
        <v>3</v>
      </c>
      <c r="S214" s="24"/>
      <c r="T214" s="24"/>
      <c r="U214" s="24"/>
      <c r="V214" s="24" t="s">
        <v>160</v>
      </c>
      <c r="W214" s="24" t="s">
        <v>781</v>
      </c>
      <c r="X214" s="24" t="s">
        <v>162</v>
      </c>
      <c r="Y214" s="24" t="s">
        <v>2370</v>
      </c>
      <c r="Z214" s="24" t="s">
        <v>163</v>
      </c>
      <c r="AA214" s="24" t="s">
        <v>2959</v>
      </c>
      <c r="AB214" s="91"/>
      <c r="AC214" s="91"/>
      <c r="AD214" s="91"/>
      <c r="AE214" s="91"/>
      <c r="AF214" s="91"/>
      <c r="AG214" s="91"/>
      <c r="AH214" s="91"/>
      <c r="AI214" s="91"/>
      <c r="AJ214" s="91"/>
      <c r="AK214" s="91"/>
      <c r="AL214" s="91"/>
      <c r="AM214" s="91"/>
      <c r="AN214" s="91"/>
      <c r="AO214" s="91"/>
      <c r="AP214" s="91"/>
      <c r="AQ214" s="91"/>
      <c r="AR214" s="91"/>
      <c r="AS214" s="91"/>
      <c r="AT214" s="91"/>
      <c r="AU214" s="91"/>
      <c r="AV214" s="91"/>
      <c r="AW214" s="91"/>
      <c r="AX214" s="91"/>
      <c r="AY214" s="91"/>
      <c r="AZ214" s="91"/>
      <c r="BA214" s="91"/>
      <c r="BB214" s="91"/>
      <c r="BC214" s="59"/>
      <c r="BD214" s="59"/>
      <c r="BE214" s="59"/>
      <c r="BF214" s="59"/>
      <c r="BG214" s="59"/>
      <c r="BH214" s="59"/>
      <c r="BI214" s="59"/>
      <c r="BJ214" s="59"/>
      <c r="BK214" s="59"/>
      <c r="BL214" s="59"/>
      <c r="BM214" s="59"/>
      <c r="BN214" s="59"/>
      <c r="BO214" s="59"/>
      <c r="BP214" s="59"/>
      <c r="BQ214" s="59"/>
      <c r="BR214" s="59"/>
      <c r="BS214" s="59"/>
      <c r="BT214" s="59"/>
      <c r="BU214" s="59"/>
      <c r="BV214" s="59"/>
      <c r="BW214" s="91"/>
      <c r="BX214" s="91"/>
      <c r="BY214" s="58"/>
      <c r="BZ214" s="58"/>
      <c r="CA214" s="58"/>
      <c r="CB214" s="92"/>
      <c r="CC214" s="92"/>
      <c r="CD214" s="92"/>
      <c r="CE214" s="92"/>
      <c r="CF214" s="92"/>
    </row>
    <row r="215" customFormat="false" ht="15" hidden="false" customHeight="true" outlineLevel="1" collapsed="false">
      <c r="B215" s="24"/>
      <c r="C215" s="24"/>
      <c r="D215" s="24" t="n">
        <v>90</v>
      </c>
      <c r="E215" s="24" t="n">
        <v>1</v>
      </c>
      <c r="F215" s="24"/>
      <c r="G215" s="24"/>
      <c r="H215" s="24" t="n">
        <v>1</v>
      </c>
      <c r="I215" s="24"/>
      <c r="J215" s="24" t="n">
        <v>1</v>
      </c>
      <c r="K215" s="24"/>
      <c r="L215" s="24" t="n">
        <v>147</v>
      </c>
      <c r="M215" s="24"/>
      <c r="N215" s="24" t="s">
        <v>2960</v>
      </c>
      <c r="O215" s="24" t="s">
        <v>2961</v>
      </c>
      <c r="P215" s="24"/>
      <c r="Q215" s="24"/>
      <c r="R215" s="24" t="n">
        <v>3</v>
      </c>
      <c r="S215" s="24"/>
      <c r="T215" s="24"/>
      <c r="U215" s="24"/>
      <c r="V215" s="24" t="s">
        <v>160</v>
      </c>
      <c r="W215" s="24" t="s">
        <v>781</v>
      </c>
      <c r="X215" s="24" t="s">
        <v>162</v>
      </c>
      <c r="Y215" s="24" t="s">
        <v>2370</v>
      </c>
      <c r="Z215" s="24" t="s">
        <v>163</v>
      </c>
      <c r="AA215" s="24" t="s">
        <v>2962</v>
      </c>
      <c r="AB215" s="91" t="n">
        <f aca="false">('Cash Flow'!AB57)*$H$215*$J$215</f>
        <v>0</v>
      </c>
      <c r="AC215" s="91" t="n">
        <f aca="false">('Cash Flow'!AC57)*$H$215*$J$215</f>
        <v>0</v>
      </c>
      <c r="AD215" s="91" t="n">
        <f aca="false">('Cash Flow'!AD57)*$H$215*$J$215</f>
        <v>297.325</v>
      </c>
      <c r="AE215" s="91" t="n">
        <f aca="false">('Cash Flow'!AE57)*$H$215*$J$215</f>
        <v>0</v>
      </c>
      <c r="AF215" s="91" t="n">
        <f aca="false">('Cash Flow'!AF57)*$H$215*$J$215</f>
        <v>297.325</v>
      </c>
      <c r="AG215" s="91" t="n">
        <f aca="false">('Cash Flow'!AG57)*$H$215*$J$215</f>
        <v>0</v>
      </c>
      <c r="AH215" s="91" t="n">
        <f aca="false">('Cash Flow'!AH57)*$H$215*$J$215</f>
        <v>0</v>
      </c>
      <c r="AI215" s="91" t="n">
        <f aca="false">('Cash Flow'!AI57)*$H$215*$J$215</f>
        <v>0</v>
      </c>
      <c r="AJ215" s="91" t="n">
        <f aca="false">('Cash Flow'!AJ57)*$H$215*$J$215</f>
        <v>0</v>
      </c>
      <c r="AK215" s="91" t="n">
        <f aca="false">('Cash Flow'!AK57)*$H$215*$J$215</f>
        <v>0</v>
      </c>
      <c r="AL215" s="91" t="n">
        <f aca="false">('Cash Flow'!AL57)*$H$215*$J$215</f>
        <v>0</v>
      </c>
      <c r="AM215" s="91" t="n">
        <f aca="false">('Cash Flow'!AM57)*$H$215*$J$215</f>
        <v>0</v>
      </c>
      <c r="AN215" s="91" t="n">
        <f aca="false">('Cash Flow'!AN57)*$H$215*$J$215</f>
        <v>0</v>
      </c>
      <c r="AO215" s="91" t="n">
        <f aca="false">('Cash Flow'!AO57)*$H$215*$J$215</f>
        <v>0</v>
      </c>
      <c r="AP215" s="91" t="n">
        <f aca="false">('Cash Flow'!AP57)*$H$215*$J$215</f>
        <v>0</v>
      </c>
      <c r="AQ215" s="91" t="n">
        <f aca="false">('Cash Flow'!AQ57)*$H$215*$J$215</f>
        <v>0</v>
      </c>
      <c r="AR215" s="91" t="n">
        <f aca="false">('Cash Flow'!AR57)*$H$215*$J$215</f>
        <v>0</v>
      </c>
      <c r="AS215" s="91" t="n">
        <f aca="false">('Cash Flow'!AS57)*$H$215*$J$215</f>
        <v>0</v>
      </c>
      <c r="AT215" s="91" t="n">
        <f aca="false">('Cash Flow'!AT57)*$H$215*$J$215</f>
        <v>0</v>
      </c>
      <c r="AU215" s="91" t="n">
        <f aca="false">('Cash Flow'!AU57)*$H$215*$J$215</f>
        <v>0</v>
      </c>
      <c r="AV215" s="91" t="n">
        <f aca="false">('Cash Flow'!AV57)*$H$215*$J$215</f>
        <v>0</v>
      </c>
      <c r="AW215" s="91" t="n">
        <f aca="false">('Cash Flow'!AW57)*$H$215*$J$215</f>
        <v>0</v>
      </c>
      <c r="AX215" s="91" t="n">
        <f aca="false">('Cash Flow'!AX57)*$H$215*$J$215</f>
        <v>0</v>
      </c>
      <c r="AY215" s="91" t="n">
        <f aca="false">('Cash Flow'!AY57)*$H$215*$J$215</f>
        <v>0</v>
      </c>
      <c r="AZ215" s="91" t="n">
        <f aca="false">('Cash Flow'!AZ57)*$H$215*$J$215</f>
        <v>0</v>
      </c>
      <c r="BA215" s="91" t="n">
        <f aca="false">('Cash Flow'!BA57)*$H$215*$J$215</f>
        <v>0</v>
      </c>
      <c r="BB215" s="91" t="n">
        <f aca="false">('Cash Flow'!BB57)*$H$215*$J$215</f>
        <v>0</v>
      </c>
      <c r="BC215" s="91" t="n">
        <f aca="false">('Cash Flow'!BC57)*$H$215*$J$215</f>
        <v>0</v>
      </c>
      <c r="BD215" s="91" t="n">
        <f aca="false">('Cash Flow'!BD57)*$H$215*$J$215</f>
        <v>297.325</v>
      </c>
      <c r="BE215" s="91" t="n">
        <f aca="false">('Cash Flow'!BE57)*$H$215*$J$215</f>
        <v>297.325</v>
      </c>
      <c r="BF215" s="91" t="n">
        <f aca="false">('Cash Flow'!BF57)*$H$215*$J$215</f>
        <v>0</v>
      </c>
      <c r="BG215" s="91" t="n">
        <f aca="false">('Cash Flow'!BG57)*$H$215*$J$215</f>
        <v>0</v>
      </c>
      <c r="BH215" s="91" t="n">
        <f aca="false">('Cash Flow'!BH57)*$H$215*$J$215</f>
        <v>0</v>
      </c>
      <c r="BI215" s="91" t="n">
        <f aca="false">('Cash Flow'!BI57)*$H$215*$J$215</f>
        <v>0</v>
      </c>
      <c r="BJ215" s="59" t="n">
        <f aca="false">('Cash Flow'!BJ57)*$H$215*$J$215</f>
        <v>0</v>
      </c>
      <c r="BK215" s="59" t="n">
        <f aca="false">('Cash Flow'!BK57)*$H$215*$J$215</f>
        <v>0</v>
      </c>
      <c r="BL215" s="59" t="n">
        <f aca="false">('Cash Flow'!BL57)*$H$215*$J$215</f>
        <v>0</v>
      </c>
      <c r="BM215" s="59" t="n">
        <f aca="false">('Cash Flow'!BM57)*$H$215*$J$215</f>
        <v>0</v>
      </c>
      <c r="BN215" s="59" t="n">
        <f aca="false">('Cash Flow'!BN57)*$H$215*$J$215</f>
        <v>0</v>
      </c>
      <c r="BO215" s="59" t="n">
        <f aca="false">('Cash Flow'!BO57)*$H$215*$J$215</f>
        <v>0</v>
      </c>
      <c r="BP215" s="59" t="n">
        <f aca="false">('Cash Flow'!BP57)*$H$215*$J$215</f>
        <v>0</v>
      </c>
      <c r="BQ215" s="59" t="n">
        <f aca="false">('Cash Flow'!BQ57)*$H$215*$J$215</f>
        <v>0</v>
      </c>
      <c r="BR215" s="59" t="n">
        <f aca="false">('Cash Flow'!BR57)*$H$215*$J$215</f>
        <v>0</v>
      </c>
      <c r="BS215" s="59" t="n">
        <f aca="false">('Cash Flow'!BS57)*$H$215*$J$215</f>
        <v>0</v>
      </c>
      <c r="BT215" s="59" t="n">
        <f aca="false">('Cash Flow'!BT57)*$H$215*$J$215</f>
        <v>0</v>
      </c>
      <c r="BU215" s="59" t="n">
        <f aca="false">('Cash Flow'!BU57)*$H$215*$J$215</f>
        <v>0</v>
      </c>
      <c r="BV215" s="59" t="n">
        <f aca="false">('Cash Flow'!BV57)*$H$215*$J$215</f>
        <v>0</v>
      </c>
      <c r="BW215" s="91" t="n">
        <f aca="false">('Cash Flow'!BW57)*$H$215*$J$215</f>
        <v>0</v>
      </c>
      <c r="BX215" s="91" t="n">
        <f aca="false">('Cash Flow'!BX57)*$H$215*$J$215</f>
        <v>0</v>
      </c>
      <c r="BY215" s="91" t="n">
        <f aca="false">('Cash Flow'!BY57)*$H$215*$J$215</f>
        <v>0</v>
      </c>
      <c r="BZ215" s="91" t="n">
        <f aca="false">('Cash Flow'!BZ57)*$H$215*$J$215</f>
        <v>0</v>
      </c>
      <c r="CA215" s="58"/>
      <c r="CB215" s="92"/>
      <c r="CC215" s="92"/>
      <c r="CD215" s="92"/>
      <c r="CE215" s="92"/>
      <c r="CF215" s="92"/>
    </row>
    <row r="216" customFormat="false" ht="15" hidden="false" customHeight="true" outlineLevel="1" collapsed="false">
      <c r="B216" s="24"/>
      <c r="C216" s="24"/>
      <c r="D216" s="24" t="n">
        <v>83</v>
      </c>
      <c r="E216" s="24" t="n">
        <v>1</v>
      </c>
      <c r="F216" s="24"/>
      <c r="G216" s="24"/>
      <c r="H216" s="24"/>
      <c r="I216" s="24"/>
      <c r="J216" s="24" t="n">
        <v>1</v>
      </c>
      <c r="K216" s="24"/>
      <c r="L216" s="24" t="n">
        <v>90</v>
      </c>
      <c r="M216" s="24"/>
      <c r="N216" s="24" t="s">
        <v>2900</v>
      </c>
      <c r="O216" s="24" t="s">
        <v>2963</v>
      </c>
      <c r="P216" s="24"/>
      <c r="Q216" s="24"/>
      <c r="R216" s="24" t="n">
        <v>3</v>
      </c>
      <c r="S216" s="24"/>
      <c r="T216" s="24"/>
      <c r="U216" s="24"/>
      <c r="V216" s="24" t="s">
        <v>160</v>
      </c>
      <c r="W216" s="24" t="s">
        <v>781</v>
      </c>
      <c r="X216" s="24" t="s">
        <v>162</v>
      </c>
      <c r="Y216" s="24" t="s">
        <v>2370</v>
      </c>
      <c r="Z216" s="24" t="s">
        <v>163</v>
      </c>
      <c r="AA216" s="24" t="s">
        <v>2902</v>
      </c>
      <c r="AB216" s="91" t="n">
        <f aca="false">AB198+AB201+AB204+AB207+AB212+AB213+AB214+AB215</f>
        <v>-219.15</v>
      </c>
      <c r="AC216" s="91" t="n">
        <f aca="false">AC198+AC201+AC204+AC207+AC212+AC213+AC214+AC215</f>
        <v>-6.919</v>
      </c>
      <c r="AD216" s="91" t="n">
        <f aca="false">AD198+AD201+AD204+AD207+AD212+AD213+AD214+AD215</f>
        <v>19.893</v>
      </c>
      <c r="AE216" s="91" t="n">
        <f aca="false">AE198+AE201+AE204+AE207+AE212+AE213+AE214+AE215</f>
        <v>-104.305</v>
      </c>
      <c r="AF216" s="91" t="n">
        <f aca="false">AF198+AF201+AF204+AF207+AF212+AF213+AF214+AF215</f>
        <v>-318.211</v>
      </c>
      <c r="AG216" s="91" t="n">
        <f aca="false">AG198+AG201+AG204+AG207+AG212+AG213+AG214+AG215</f>
        <v>-161.81</v>
      </c>
      <c r="AH216" s="91" t="n">
        <f aca="false">AH198+AH201+AH204+AH207+AH212+AH213+AH214+AH215</f>
        <v>73.725</v>
      </c>
      <c r="AI216" s="91" t="n">
        <f aca="false">AI198+AI201+AI204+AI207+AI212+AI213+AI214+AI215</f>
        <v>87.071</v>
      </c>
      <c r="AJ216" s="91" t="n">
        <f aca="false">AJ198+AJ201+AJ204+AJ207+AJ212+AJ213+AJ214+AJ215</f>
        <v>74.166</v>
      </c>
      <c r="AK216" s="91" t="n">
        <f aca="false">AK198+AK201+AK204+AK207+AK212+AK213+AK214+AK215</f>
        <v>73.152</v>
      </c>
      <c r="AL216" s="91" t="n">
        <f aca="false">AL198+AL201+AL204+AL207+AL212+AL213+AL214+AL215</f>
        <v>39.173</v>
      </c>
      <c r="AM216" s="91" t="n">
        <f aca="false">AM198+AM201+AM204+AM207+AM212+AM213+AM214+AM215</f>
        <v>616.633</v>
      </c>
      <c r="AN216" s="91" t="n">
        <f aca="false">AN198+AN201+AN204+AN207+AN212+AN213+AN214+AN215</f>
        <v>81.849</v>
      </c>
      <c r="AO216" s="91" t="n">
        <f aca="false">AO198+AO201+AO204+AO207+AO212+AO213+AO214+AO215</f>
        <v>260.345</v>
      </c>
      <c r="AP216" s="91" t="n">
        <f aca="false">AP198+AP201+AP204+AP207+AP212+AP213+AP214+AP215</f>
        <v>998</v>
      </c>
      <c r="AQ216" s="91" t="n">
        <f aca="false">AQ198+AQ201+AQ204+AQ207+AQ212+AQ213+AQ214+AQ215</f>
        <v>-49</v>
      </c>
      <c r="AR216" s="91" t="n">
        <f aca="false">AR198+AR201+AR204+AR207+AR212+AR213+AR214+AR215</f>
        <v>117</v>
      </c>
      <c r="AS216" s="91" t="n">
        <f aca="false">AS198+AS201+AS204+AS207+AS212+AS213+AS214+AS215</f>
        <v>134</v>
      </c>
      <c r="AT216" s="91" t="n">
        <f aca="false">AT198+AT201+AT204+AT207+AT212+AT213+AT214+AT215</f>
        <v>19</v>
      </c>
      <c r="AU216" s="91" t="n">
        <f aca="false">AU198+AU201+AU204+AU207+AU212+AU213+AU214+AU215</f>
        <v>221</v>
      </c>
      <c r="AV216" s="91" t="n">
        <f aca="false">AV198+AV201+AV204+AV207+AV212+AV213+AV214+AV215</f>
        <v>1625</v>
      </c>
      <c r="AW216" s="91" t="n">
        <f aca="false">AW198+AW201+AW204+AW207+AW212+AW213+AW214+AW215</f>
        <v>589</v>
      </c>
      <c r="AX216" s="91" t="n">
        <f aca="false">AX198+AX201+AX204+AX207+AX212+AX213+AX214+AX215</f>
        <v>182</v>
      </c>
      <c r="AY216" s="91" t="n">
        <f aca="false">AY198+AY201+AY204+AY207+AY212+AY213+AY214+AY215</f>
        <v>-386</v>
      </c>
      <c r="AZ216" s="91" t="n">
        <f aca="false">AZ198+AZ201+AZ204+AZ207+AZ212+AZ213+AZ214+AZ215</f>
        <v>2010</v>
      </c>
      <c r="BA216" s="91" t="n">
        <f aca="false">BA198+BA201+BA204+BA207+BA212+BA213+BA214+BA215</f>
        <v>207</v>
      </c>
      <c r="BB216" s="91" t="n">
        <f aca="false">BB198+BB201+BB204+BB207+BB212+BB213+BB214+BB215</f>
        <v>-219.15</v>
      </c>
      <c r="BC216" s="91" t="n">
        <f aca="false">BC198+BC201+BC204+BC207+BC212+BC213+BC214+BC215</f>
        <v>-226.069</v>
      </c>
      <c r="BD216" s="91" t="n">
        <f aca="false">BD198+BD201+BD204+BD207+BD212+BD213+BD214+BD215</f>
        <v>-206.176</v>
      </c>
      <c r="BE216" s="91" t="n">
        <f aca="false">BE198+BE201+BE204+BE207+BE212+BE213+BE214+BE215</f>
        <v>-318.211</v>
      </c>
      <c r="BF216" s="59" t="n">
        <f aca="false">BF198+BF201+BF204+BF207+BF212+BF213+BF214+BF215</f>
        <v>-161.81</v>
      </c>
      <c r="BG216" s="59" t="n">
        <f aca="false">BG198+BG201+BG204+BG207+BG212+BG213+BG214+BG215</f>
        <v>-88.085</v>
      </c>
      <c r="BH216" s="59" t="n">
        <f aca="false">BH198+BH201+BH204+BH207+BH212+BH213+BH214+BH215</f>
        <v>-1.01400000000001</v>
      </c>
      <c r="BI216" s="59" t="n">
        <f aca="false">BI198+BI201+BI204+BI207+BI212+BI213+BI214+BI215</f>
        <v>73.152</v>
      </c>
      <c r="BJ216" s="59" t="n">
        <f aca="false">BJ198+BJ201+BJ204+BJ207+BJ212+BJ213+BJ214+BJ215</f>
        <v>39.173</v>
      </c>
      <c r="BK216" s="59" t="n">
        <f aca="false">BK198+BK201+BK204+BK207+BK212+BK213+BK214+BK215</f>
        <v>655.806</v>
      </c>
      <c r="BL216" s="59" t="n">
        <f aca="false">BL198+BL201+BL204+BL207+BL212+BL213+BL214+BL215</f>
        <v>737.655</v>
      </c>
      <c r="BM216" s="59" t="n">
        <f aca="false">BM198+BM201+BM204+BM207+BM212+BM213+BM214+BM215</f>
        <v>998</v>
      </c>
      <c r="BN216" s="59" t="n">
        <f aca="false">BN198+BN201+BN204+BN207+BN212+BN213+BN214+BN215</f>
        <v>-49</v>
      </c>
      <c r="BO216" s="59" t="n">
        <f aca="false">BO198+BO201+BO204+BO207+BO212+BO213+BO214+BO215</f>
        <v>68</v>
      </c>
      <c r="BP216" s="59" t="n">
        <f aca="false">BP198+BP201+BP204+BP207+BP212+BP213+BP214+BP215</f>
        <v>202</v>
      </c>
      <c r="BQ216" s="59" t="n">
        <f aca="false">BQ198+BQ201+BQ204+BQ207+BQ212+BQ213+BQ214+BQ215</f>
        <v>221</v>
      </c>
      <c r="BR216" s="59" t="n">
        <f aca="false">BR198+BR201+BR204+BR207+BR212+BR213+BR214+BR215</f>
        <v>1625</v>
      </c>
      <c r="BS216" s="59" t="n">
        <f aca="false">BS198+BS201+BS204+BS207+BS212+BS213+BS214+BS215</f>
        <v>2214</v>
      </c>
      <c r="BT216" s="59" t="n">
        <f aca="false">BT198+BT201+BT204+BT207+BT212+BT213+BT214+BT215</f>
        <v>2396</v>
      </c>
      <c r="BU216" s="59" t="n">
        <f aca="false">BU198+BU201+BU204+BU207+BU212+BU213+BU214+BU215</f>
        <v>2010</v>
      </c>
      <c r="BV216" s="59" t="n">
        <f aca="false">BV198+BV201+BV204+BV207+BV212+BV213+BV214+BV215</f>
        <v>207</v>
      </c>
      <c r="BW216" s="91" t="n">
        <f aca="false">BW198+BW201+BW204+BW207+BW212+BW213+BW214+BW215</f>
        <v>0</v>
      </c>
      <c r="BX216" s="91" t="n">
        <f aca="false">BX198+BX201+BX204+BX207+BX212+BX213+BX214+BX215</f>
        <v>0</v>
      </c>
      <c r="BY216" s="58"/>
      <c r="BZ216" s="58"/>
      <c r="CA216" s="58"/>
      <c r="CB216" s="92"/>
      <c r="CC216" s="92"/>
      <c r="CD216" s="92"/>
      <c r="CE216" s="92"/>
      <c r="CF216" s="92"/>
    </row>
    <row r="217" customFormat="false" ht="15" hidden="false" customHeight="true" outlineLevel="1" collapsed="false">
      <c r="B217" s="24"/>
      <c r="C217" s="24"/>
      <c r="D217" s="24" t="n">
        <v>83</v>
      </c>
      <c r="E217" s="24" t="n">
        <v>1</v>
      </c>
      <c r="F217" s="24"/>
      <c r="G217" s="24"/>
      <c r="H217" s="24" t="n">
        <v>1</v>
      </c>
      <c r="I217" s="24"/>
      <c r="J217" s="24" t="n">
        <v>1</v>
      </c>
      <c r="K217" s="24"/>
      <c r="L217" s="24" t="n">
        <v>91</v>
      </c>
      <c r="M217" s="24"/>
      <c r="N217" s="24" t="s">
        <v>2964</v>
      </c>
      <c r="O217" s="24" t="s">
        <v>2965</v>
      </c>
      <c r="P217" s="24"/>
      <c r="Q217" s="24"/>
      <c r="R217" s="24" t="n">
        <v>3</v>
      </c>
      <c r="S217" s="24"/>
      <c r="T217" s="24"/>
      <c r="U217" s="24"/>
      <c r="V217" s="24" t="s">
        <v>160</v>
      </c>
      <c r="W217" s="24" t="s">
        <v>781</v>
      </c>
      <c r="X217" s="24" t="s">
        <v>162</v>
      </c>
      <c r="Y217" s="24" t="s">
        <v>2370</v>
      </c>
      <c r="Z217" s="24" t="s">
        <v>163</v>
      </c>
      <c r="AA217" s="24" t="s">
        <v>2966</v>
      </c>
      <c r="AB217" s="91" t="n">
        <f aca="false">('Cash Flow'!AB66)*$H$217*$J$217</f>
        <v>2.689</v>
      </c>
      <c r="AC217" s="91" t="n">
        <f aca="false">('Cash Flow'!AC66)*$H$217*$J$217</f>
        <v>-5.664</v>
      </c>
      <c r="AD217" s="91" t="n">
        <f aca="false">('Cash Flow'!AD66)*$H$217*$J$217</f>
        <v>-14.538</v>
      </c>
      <c r="AE217" s="91" t="n">
        <f aca="false">('Cash Flow'!AE66)*$H$217*$J$217</f>
        <v>-20.878</v>
      </c>
      <c r="AF217" s="91" t="n">
        <f aca="false">('Cash Flow'!AF66)*$H$217*$J$217</f>
        <v>-38.391</v>
      </c>
      <c r="AG217" s="91" t="n">
        <f aca="false">('Cash Flow'!AG66)*$H$217*$J$217</f>
        <v>-3.309</v>
      </c>
      <c r="AH217" s="91" t="n">
        <f aca="false">('Cash Flow'!AH66)*$H$217*$J$217</f>
        <v>3.169</v>
      </c>
      <c r="AI217" s="91" t="n">
        <f aca="false">('Cash Flow'!AI66)*$H$217*$J$217</f>
        <v>-2.872</v>
      </c>
      <c r="AJ217" s="91" t="n">
        <f aca="false">('Cash Flow'!AJ66)*$H$217*$J$217</f>
        <v>-4.097</v>
      </c>
      <c r="AK217" s="91" t="n">
        <f aca="false">('Cash Flow'!AK66)*$H$217*$J$217</f>
        <v>-7.109</v>
      </c>
      <c r="AL217" s="91" t="n">
        <f aca="false">('Cash Flow'!AL66)*$H$217*$J$217</f>
        <v>0.763</v>
      </c>
      <c r="AM217" s="91" t="n">
        <f aca="false">('Cash Flow'!AM66)*$H$217*$J$217</f>
        <v>-8.736</v>
      </c>
      <c r="AN217" s="91" t="n">
        <f aca="false">('Cash Flow'!AN66)*$H$217*$J$217</f>
        <v>-11.867</v>
      </c>
      <c r="AO217" s="91" t="n">
        <f aca="false">('Cash Flow'!AO66)*$H$217*$J$217</f>
        <v>-7.16</v>
      </c>
      <c r="AP217" s="91" t="n">
        <f aca="false">('Cash Flow'!AP66)*$H$217*$J$217</f>
        <v>-27</v>
      </c>
      <c r="AQ217" s="91" t="n">
        <f aca="false">('Cash Flow'!AQ66)*$H$217*$J$217</f>
        <v>5</v>
      </c>
      <c r="AR217" s="91" t="n">
        <f aca="false">('Cash Flow'!AR66)*$H$217*$J$217</f>
        <v>0</v>
      </c>
      <c r="AS217" s="91" t="n">
        <f aca="false">('Cash Flow'!AS66)*$H$217*$J$217</f>
        <v>-1</v>
      </c>
      <c r="AT217" s="91" t="n">
        <f aca="false">('Cash Flow'!AT66)*$H$217*$J$217</f>
        <v>-16</v>
      </c>
      <c r="AU217" s="91" t="n">
        <f aca="false">('Cash Flow'!AU66)*$H$217*$J$217</f>
        <v>-12</v>
      </c>
      <c r="AV217" s="91" t="n">
        <f aca="false">('Cash Flow'!AV66)*$H$217*$J$217</f>
        <v>12</v>
      </c>
      <c r="AW217" s="91" t="n">
        <f aca="false">('Cash Flow'!AW66)*$H$217*$J$217</f>
        <v>11</v>
      </c>
      <c r="AX217" s="91" t="n">
        <f aca="false">('Cash Flow'!AX66)*$H$217*$J$217</f>
        <v>6</v>
      </c>
      <c r="AY217" s="91" t="n">
        <f aca="false">('Cash Flow'!AY66)*$H$217*$J$217</f>
        <v>-3</v>
      </c>
      <c r="AZ217" s="91" t="n">
        <f aca="false">('Cash Flow'!AZ66)*$H$217*$J$217</f>
        <v>26</v>
      </c>
      <c r="BA217" s="91" t="n">
        <f aca="false">('Cash Flow'!BA66)*$H$217*$J$217</f>
        <v>-5</v>
      </c>
      <c r="BB217" s="91" t="n">
        <f aca="false">('Cash Flow'!BB66)*$H$217*$J$217</f>
        <v>2.689</v>
      </c>
      <c r="BC217" s="91" t="n">
        <f aca="false">('Cash Flow'!BC66)*$H$217*$J$217</f>
        <v>-2.975</v>
      </c>
      <c r="BD217" s="91" t="n">
        <f aca="false">('Cash Flow'!BD66)*$H$217*$J$217</f>
        <v>-17.513</v>
      </c>
      <c r="BE217" s="91" t="n">
        <f aca="false">('Cash Flow'!BE66)*$H$217*$J$217</f>
        <v>-38.391</v>
      </c>
      <c r="BF217" s="59" t="n">
        <f aca="false">('Cash Flow'!BF66)*$H$217*$J$217</f>
        <v>-3.309</v>
      </c>
      <c r="BG217" s="59" t="n">
        <f aca="false">('Cash Flow'!BG66)*$H$217*$J$217</f>
        <v>-0.14</v>
      </c>
      <c r="BH217" s="59" t="n">
        <f aca="false">('Cash Flow'!BH66)*$H$217*$J$217</f>
        <v>-3.012</v>
      </c>
      <c r="BI217" s="59" t="n">
        <f aca="false">('Cash Flow'!BI66)*$H$217*$J$217</f>
        <v>-7.109</v>
      </c>
      <c r="BJ217" s="59" t="n">
        <f aca="false">('Cash Flow'!BJ66)*$H$217*$J$217</f>
        <v>0.763</v>
      </c>
      <c r="BK217" s="59" t="n">
        <f aca="false">('Cash Flow'!BK66)*$H$217*$J$217</f>
        <v>-7.973</v>
      </c>
      <c r="BL217" s="59" t="n">
        <f aca="false">('Cash Flow'!BL66)*$H$217*$J$217</f>
        <v>-19.84</v>
      </c>
      <c r="BM217" s="59" t="n">
        <f aca="false">('Cash Flow'!BM66)*$H$217*$J$217</f>
        <v>-27</v>
      </c>
      <c r="BN217" s="59" t="n">
        <f aca="false">('Cash Flow'!BN66)*$H$217*$J$217</f>
        <v>5</v>
      </c>
      <c r="BO217" s="59" t="n">
        <f aca="false">('Cash Flow'!BO66)*$H$217*$J$217</f>
        <v>5</v>
      </c>
      <c r="BP217" s="59" t="n">
        <f aca="false">('Cash Flow'!BP66)*$H$217*$J$217</f>
        <v>4</v>
      </c>
      <c r="BQ217" s="59" t="n">
        <f aca="false">('Cash Flow'!BQ66)*$H$217*$J$217</f>
        <v>-12</v>
      </c>
      <c r="BR217" s="59" t="n">
        <f aca="false">('Cash Flow'!BR66)*$H$217*$J$217</f>
        <v>12</v>
      </c>
      <c r="BS217" s="59" t="n">
        <f aca="false">('Cash Flow'!BS66)*$H$217*$J$217</f>
        <v>23</v>
      </c>
      <c r="BT217" s="59" t="n">
        <f aca="false">('Cash Flow'!BT66)*$H$217*$J$217</f>
        <v>29</v>
      </c>
      <c r="BU217" s="59" t="n">
        <f aca="false">('Cash Flow'!BU66)*$H$217*$J$217</f>
        <v>26</v>
      </c>
      <c r="BV217" s="59" t="n">
        <f aca="false">('Cash Flow'!BV66)*$H$217*$J$217</f>
        <v>-5</v>
      </c>
      <c r="BW217" s="91"/>
      <c r="BX217" s="91"/>
      <c r="BY217" s="58"/>
      <c r="BZ217" s="58"/>
      <c r="CA217" s="58"/>
      <c r="CB217" s="92"/>
      <c r="CC217" s="92"/>
      <c r="CD217" s="92"/>
      <c r="CE217" s="92"/>
      <c r="CF217" s="92"/>
    </row>
    <row r="218" customFormat="false" ht="15" hidden="false" customHeight="true" outlineLevel="1" collapsed="false">
      <c r="B218" s="24"/>
      <c r="C218" s="24"/>
      <c r="D218" s="24" t="n">
        <v>83</v>
      </c>
      <c r="E218" s="24" t="n">
        <v>1</v>
      </c>
      <c r="F218" s="24"/>
      <c r="G218" s="24"/>
      <c r="H218" s="24"/>
      <c r="I218" s="24"/>
      <c r="J218" s="24" t="n">
        <v>1</v>
      </c>
      <c r="K218" s="24"/>
      <c r="L218" s="24" t="n">
        <v>92</v>
      </c>
      <c r="M218" s="24"/>
      <c r="N218" s="24" t="s">
        <v>2967</v>
      </c>
      <c r="O218" s="24" t="s">
        <v>2968</v>
      </c>
      <c r="P218" s="24"/>
      <c r="Q218" s="24"/>
      <c r="R218" s="24" t="n">
        <v>3</v>
      </c>
      <c r="S218" s="24"/>
      <c r="T218" s="24"/>
      <c r="U218" s="24"/>
      <c r="V218" s="24" t="s">
        <v>160</v>
      </c>
      <c r="W218" s="24" t="s">
        <v>781</v>
      </c>
      <c r="X218" s="24" t="s">
        <v>162</v>
      </c>
      <c r="Y218" s="24" t="s">
        <v>2370</v>
      </c>
      <c r="Z218" s="24" t="s">
        <v>163</v>
      </c>
      <c r="AA218" s="24" t="s">
        <v>2969</v>
      </c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  <c r="AL218" s="91"/>
      <c r="AM218" s="91"/>
      <c r="AN218" s="91"/>
      <c r="AO218" s="91"/>
      <c r="AP218" s="91"/>
      <c r="AQ218" s="91"/>
      <c r="AR218" s="91"/>
      <c r="AS218" s="91"/>
      <c r="AT218" s="91"/>
      <c r="AU218" s="91"/>
      <c r="AV218" s="91"/>
      <c r="AW218" s="91"/>
      <c r="AX218" s="91"/>
      <c r="AY218" s="91"/>
      <c r="AZ218" s="91"/>
      <c r="BA218" s="91"/>
      <c r="BB218" s="91"/>
      <c r="BC218" s="59"/>
      <c r="BD218" s="59"/>
      <c r="BE218" s="59"/>
      <c r="BF218" s="59"/>
      <c r="BG218" s="59"/>
      <c r="BH218" s="59"/>
      <c r="BI218" s="59"/>
      <c r="BJ218" s="59"/>
      <c r="BK218" s="59"/>
      <c r="BL218" s="59"/>
      <c r="BM218" s="59"/>
      <c r="BN218" s="59"/>
      <c r="BO218" s="59"/>
      <c r="BP218" s="59"/>
      <c r="BQ218" s="59"/>
      <c r="BR218" s="59"/>
      <c r="BS218" s="59"/>
      <c r="BT218" s="59"/>
      <c r="BU218" s="59"/>
      <c r="BV218" s="59"/>
      <c r="BW218" s="91"/>
      <c r="BX218" s="91"/>
      <c r="BY218" s="58"/>
      <c r="BZ218" s="58"/>
      <c r="CA218" s="58"/>
      <c r="CB218" s="92"/>
      <c r="CC218" s="92"/>
      <c r="CD218" s="92"/>
      <c r="CE218" s="92"/>
      <c r="CF218" s="92"/>
    </row>
    <row r="219" customFormat="false" ht="15" hidden="false" customHeight="true" outlineLevel="1" collapsed="false">
      <c r="B219" s="24"/>
      <c r="C219" s="24"/>
      <c r="D219" s="24" t="n">
        <v>82</v>
      </c>
      <c r="E219" s="24" t="n">
        <v>1</v>
      </c>
      <c r="F219" s="24"/>
      <c r="G219" s="24"/>
      <c r="H219" s="24"/>
      <c r="I219" s="24"/>
      <c r="J219" s="24" t="n">
        <v>1</v>
      </c>
      <c r="K219" s="24"/>
      <c r="L219" s="24" t="n">
        <v>83</v>
      </c>
      <c r="M219" s="24"/>
      <c r="N219" s="24" t="s">
        <v>2970</v>
      </c>
      <c r="O219" s="24" t="s">
        <v>2971</v>
      </c>
      <c r="P219" s="24"/>
      <c r="Q219" s="24"/>
      <c r="R219" s="24" t="n">
        <v>3</v>
      </c>
      <c r="S219" s="24"/>
      <c r="T219" s="24"/>
      <c r="U219" s="24"/>
      <c r="V219" s="24" t="s">
        <v>160</v>
      </c>
      <c r="W219" s="24" t="s">
        <v>781</v>
      </c>
      <c r="X219" s="24" t="s">
        <v>162</v>
      </c>
      <c r="Y219" s="24" t="s">
        <v>2370</v>
      </c>
      <c r="Z219" s="24" t="s">
        <v>163</v>
      </c>
      <c r="AA219" s="24" t="s">
        <v>2972</v>
      </c>
      <c r="AB219" s="91" t="n">
        <f aca="false">AB176+AB194+AB216+AB217+AB218</f>
        <v>46.2560000000001</v>
      </c>
      <c r="AC219" s="91" t="n">
        <f aca="false">AC176+AC194+AC216+AC217+AC218</f>
        <v>-53.166</v>
      </c>
      <c r="AD219" s="91" t="n">
        <f aca="false">AD176+AD194+AD216+AD217+AD218</f>
        <v>71.6</v>
      </c>
      <c r="AE219" s="91" t="n">
        <f aca="false">AE176+AE194+AE216+AE217+AE218</f>
        <v>61.7919999999999</v>
      </c>
      <c r="AF219" s="91" t="n">
        <f aca="false">AF176+AF194+AF216+AF217+AF218</f>
        <v>126.482</v>
      </c>
      <c r="AG219" s="91" t="n">
        <f aca="false">AG176+AG194+AG216+AG217+AG218</f>
        <v>33.839</v>
      </c>
      <c r="AH219" s="91" t="n">
        <f aca="false">AH176+AH194+AH216+AH217+AH218</f>
        <v>147.395</v>
      </c>
      <c r="AI219" s="91" t="n">
        <f aca="false">AI176+AI194+AI216+AI217+AI218</f>
        <v>133.967</v>
      </c>
      <c r="AJ219" s="91" t="n">
        <f aca="false">AJ176+AJ194+AJ216+AJ217+AJ218</f>
        <v>-64.9549999999996</v>
      </c>
      <c r="AK219" s="91" t="n">
        <f aca="false">AK176+AK194+AK216+AK217+AK218</f>
        <v>250.246</v>
      </c>
      <c r="AL219" s="91" t="n">
        <f aca="false">AL176+AL194+AL216+AL217+AL218</f>
        <v>640.72</v>
      </c>
      <c r="AM219" s="91" t="n">
        <f aca="false">AM176+AM194+AM216+AM217+AM218</f>
        <v>-683.857</v>
      </c>
      <c r="AN219" s="91" t="n">
        <f aca="false">AN176+AN194+AN216+AN217+AN218</f>
        <v>30.5100000000001</v>
      </c>
      <c r="AO219" s="91" t="n">
        <f aca="false">AO176+AO194+AO216+AO217+AO218</f>
        <v>461.627000000001</v>
      </c>
      <c r="AP219" s="91" t="n">
        <f aca="false">AP176+AP194+AP216+AP217+AP218</f>
        <v>449</v>
      </c>
      <c r="AQ219" s="91" t="n">
        <f aca="false">AQ176+AQ194+AQ216+AQ217+AQ218</f>
        <v>418</v>
      </c>
      <c r="AR219" s="91" t="n">
        <f aca="false">AR176+AR194+AR216+AR217+AR218</f>
        <v>-76</v>
      </c>
      <c r="AS219" s="91" t="n">
        <f aca="false">AS176+AS194+AS216+AS217+AS218</f>
        <v>123</v>
      </c>
      <c r="AT219" s="91" t="n">
        <f aca="false">AT176+AT194+AT216+AT217+AT218</f>
        <v>471</v>
      </c>
      <c r="AU219" s="91" t="n">
        <f aca="false">AU176+AU194+AU216+AU217+AU218</f>
        <v>936</v>
      </c>
      <c r="AV219" s="91" t="n">
        <f aca="false">AV176+AV194+AV216+AV217+AV218</f>
        <v>3379</v>
      </c>
      <c r="AW219" s="91" t="n">
        <f aca="false">AW176+AW194+AW216+AW217+AW218</f>
        <v>-3603</v>
      </c>
      <c r="AX219" s="91" t="n">
        <f aca="false">AX176+AX194+AX216+AX217+AX218</f>
        <v>-214</v>
      </c>
      <c r="AY219" s="91" t="n">
        <f aca="false">AY176+AY194+AY216+AY217+AY218</f>
        <v>564</v>
      </c>
      <c r="AZ219" s="91" t="n">
        <f aca="false">AZ176+AZ194+AZ216+AZ217+AZ218</f>
        <v>126</v>
      </c>
      <c r="BA219" s="91" t="n">
        <f aca="false">BA176+BA194+BA216+BA217+BA218</f>
        <v>1441</v>
      </c>
      <c r="BB219" s="91" t="n">
        <f aca="false">BB176+BB194+BB216+BB217+BB218</f>
        <v>46.2560000000001</v>
      </c>
      <c r="BC219" s="91" t="n">
        <f aca="false">BC176+BC194+BC216+BC217+BC218</f>
        <v>-6.91</v>
      </c>
      <c r="BD219" s="91" t="n">
        <f aca="false">BD176+BD194+BD216+BD217+BD218</f>
        <v>64.69</v>
      </c>
      <c r="BE219" s="91" t="n">
        <f aca="false">BE176+BE194+BE216+BE217+BE218</f>
        <v>126.482</v>
      </c>
      <c r="BF219" s="59" t="n">
        <f aca="false">BF176+BF194+BF216+BF217+BF218</f>
        <v>33.839</v>
      </c>
      <c r="BG219" s="59" t="n">
        <f aca="false">BG176+BG194+BG216+BG217+BG218</f>
        <v>181.234</v>
      </c>
      <c r="BH219" s="59" t="n">
        <f aca="false">BH176+BH194+BH216+BH217+BH218</f>
        <v>315.201</v>
      </c>
      <c r="BI219" s="59" t="n">
        <f aca="false">BI176+BI194+BI216+BI217+BI218</f>
        <v>250.246</v>
      </c>
      <c r="BJ219" s="59" t="n">
        <f aca="false">BJ176+BJ194+BJ216+BJ217+BJ218</f>
        <v>640.72</v>
      </c>
      <c r="BK219" s="59" t="n">
        <f aca="false">BK176+BK194+BK216+BK217+BK218</f>
        <v>-43.1370000000002</v>
      </c>
      <c r="BL219" s="59" t="n">
        <f aca="false">BL176+BL194+BL216+BL217+BL218</f>
        <v>-12.627</v>
      </c>
      <c r="BM219" s="59" t="n">
        <f aca="false">BM176+BM194+BM216+BM217+BM218</f>
        <v>449</v>
      </c>
      <c r="BN219" s="59" t="n">
        <f aca="false">BN176+BN194+BN216+BN217+BN218</f>
        <v>418</v>
      </c>
      <c r="BO219" s="59" t="n">
        <f aca="false">BO176+BO194+BO216+BO217+BO218</f>
        <v>342</v>
      </c>
      <c r="BP219" s="59" t="n">
        <f aca="false">BP176+BP194+BP216+BP217+BP218</f>
        <v>465</v>
      </c>
      <c r="BQ219" s="59" t="n">
        <f aca="false">BQ176+BQ194+BQ216+BQ217+BQ218</f>
        <v>936</v>
      </c>
      <c r="BR219" s="59" t="n">
        <f aca="false">BR176+BR194+BR216+BR217+BR218</f>
        <v>3379</v>
      </c>
      <c r="BS219" s="59" t="n">
        <f aca="false">BS176+BS194+BS216+BS217+BS218</f>
        <v>-224</v>
      </c>
      <c r="BT219" s="59" t="n">
        <f aca="false">BT176+BT194+BT216+BT217+BT218</f>
        <v>-438</v>
      </c>
      <c r="BU219" s="59" t="n">
        <f aca="false">BU176+BU194+BU216+BU217+BU218</f>
        <v>126</v>
      </c>
      <c r="BV219" s="59" t="n">
        <f aca="false">BV176+BV194+BV216+BV217+BV218</f>
        <v>1441</v>
      </c>
      <c r="BW219" s="91" t="n">
        <f aca="false">BW176+BW194+BW216+BW217+BW218</f>
        <v>0</v>
      </c>
      <c r="BX219" s="91" t="n">
        <f aca="false">BX176+BX194+BX216+BX217+BX218</f>
        <v>0</v>
      </c>
      <c r="BY219" s="58"/>
      <c r="BZ219" s="58"/>
      <c r="CA219" s="58"/>
      <c r="CB219" s="92"/>
      <c r="CC219" s="92"/>
      <c r="CD219" s="92"/>
      <c r="CE219" s="92"/>
      <c r="CF219" s="92"/>
    </row>
    <row r="220" customFormat="false" ht="15" hidden="false" customHeight="true" outlineLevel="1" collapsed="false">
      <c r="B220" s="24"/>
      <c r="C220" s="24"/>
      <c r="D220" s="24" t="n">
        <v>82</v>
      </c>
      <c r="E220" s="24" t="n">
        <v>1</v>
      </c>
      <c r="F220" s="24"/>
      <c r="G220" s="24"/>
      <c r="H220" s="24" t="n">
        <v>1</v>
      </c>
      <c r="I220" s="24"/>
      <c r="J220" s="24" t="n">
        <v>1</v>
      </c>
      <c r="K220" s="24"/>
      <c r="L220" s="24" t="n">
        <v>84</v>
      </c>
      <c r="M220" s="24"/>
      <c r="N220" s="24" t="s">
        <v>2973</v>
      </c>
      <c r="O220" s="24" t="s">
        <v>2974</v>
      </c>
      <c r="P220" s="24"/>
      <c r="Q220" s="24"/>
      <c r="R220" s="24" t="n">
        <v>3</v>
      </c>
      <c r="S220" s="24"/>
      <c r="T220" s="24"/>
      <c r="U220" s="24"/>
      <c r="V220" s="24" t="s">
        <v>160</v>
      </c>
      <c r="W220" s="24" t="s">
        <v>161</v>
      </c>
      <c r="X220" s="24" t="s">
        <v>162</v>
      </c>
      <c r="Y220" s="24" t="s">
        <v>2370</v>
      </c>
      <c r="Z220" s="24" t="s">
        <v>163</v>
      </c>
      <c r="AA220" s="24" t="s">
        <v>2975</v>
      </c>
      <c r="AB220" s="91" t="n">
        <f aca="false">('Cash Flow'!AB68)*$H$220*$J$220</f>
        <v>781.635</v>
      </c>
      <c r="AC220" s="91" t="n">
        <f aca="false">('Cash Flow'!AC68)*$H$220*$J$220</f>
        <v>827.891</v>
      </c>
      <c r="AD220" s="91" t="n">
        <f aca="false">('Cash Flow'!AD68)*$H$220*$J$220</f>
        <v>774.725</v>
      </c>
      <c r="AE220" s="91" t="n">
        <f aca="false">('Cash Flow'!AE68)*$H$220*$J$220</f>
        <v>846.325</v>
      </c>
      <c r="AF220" s="91" t="n">
        <f aca="false">('Cash Flow'!AF68)*$H$220*$J$220</f>
        <v>781.635</v>
      </c>
      <c r="AG220" s="91" t="n">
        <f aca="false">('Cash Flow'!AG68)*$H$220*$J$220</f>
        <v>908.117</v>
      </c>
      <c r="AH220" s="91" t="n">
        <f aca="false">('Cash Flow'!AH68)*$H$220*$J$220</f>
        <v>941.956</v>
      </c>
      <c r="AI220" s="91" t="n">
        <f aca="false">('Cash Flow'!AI68)*$H$220*$J$220</f>
        <v>1089.351</v>
      </c>
      <c r="AJ220" s="91" t="n">
        <f aca="false">('Cash Flow'!AJ68)*$H$220*$J$220</f>
        <v>1223.318</v>
      </c>
      <c r="AK220" s="91" t="n">
        <f aca="false">('Cash Flow'!AK68)*$H$220*$J$220</f>
        <v>908.117</v>
      </c>
      <c r="AL220" s="91" t="n">
        <f aca="false">('Cash Flow'!AL68)*$H$220*$J$220</f>
        <v>1158.363</v>
      </c>
      <c r="AM220" s="91" t="n">
        <f aca="false">('Cash Flow'!AM68)*$H$220*$J$220</f>
        <v>1799.083</v>
      </c>
      <c r="AN220" s="91" t="n">
        <f aca="false">('Cash Flow'!AN68)*$H$220*$J$220</f>
        <v>1115.226</v>
      </c>
      <c r="AO220" s="91" t="n">
        <f aca="false">('Cash Flow'!AO68)*$H$220*$J$220</f>
        <v>1145.736</v>
      </c>
      <c r="AP220" s="91" t="n">
        <f aca="false">('Cash Flow'!AP68)*$H$220*$J$220</f>
        <v>1158</v>
      </c>
      <c r="AQ220" s="91" t="n">
        <f aca="false">('Cash Flow'!AQ68)*$H$220*$J$220</f>
        <v>1607</v>
      </c>
      <c r="AR220" s="91" t="n">
        <f aca="false">('Cash Flow'!AR68)*$H$220*$J$220</f>
        <v>2025</v>
      </c>
      <c r="AS220" s="91" t="n">
        <f aca="false">('Cash Flow'!AS68)*$H$220*$J$220</f>
        <v>1949</v>
      </c>
      <c r="AT220" s="91" t="n">
        <f aca="false">('Cash Flow'!AT68)*$H$220*$J$220</f>
        <v>2072</v>
      </c>
      <c r="AU220" s="91" t="n">
        <f aca="false">('Cash Flow'!AU68)*$H$220*$J$220</f>
        <v>1607</v>
      </c>
      <c r="AV220" s="91" t="n">
        <f aca="false">('Cash Flow'!AV68)*$H$220*$J$220</f>
        <v>2543</v>
      </c>
      <c r="AW220" s="91" t="n">
        <f aca="false">('Cash Flow'!AW68)*$H$220*$J$220</f>
        <v>5922</v>
      </c>
      <c r="AX220" s="91" t="n">
        <f aca="false">('Cash Flow'!AX68)*$H$220*$J$220</f>
        <v>2543</v>
      </c>
      <c r="AY220" s="91" t="n">
        <f aca="false">('Cash Flow'!AY68)*$H$220*$J$220</f>
        <v>2329</v>
      </c>
      <c r="AZ220" s="91" t="n">
        <f aca="false">('Cash Flow'!AZ68)*$H$220*$J$220</f>
        <v>2543</v>
      </c>
      <c r="BA220" s="91" t="n">
        <f aca="false">('Cash Flow'!BA68)*$H$220*$J$220</f>
        <v>2669</v>
      </c>
      <c r="BB220" s="91" t="n">
        <f aca="false">('Cash Flow'!BB68)*$H$220*$J$220</f>
        <v>781.635</v>
      </c>
      <c r="BC220" s="91" t="n">
        <f aca="false">('Cash Flow'!BC68)*$H$220*$J$220</f>
        <v>781.635</v>
      </c>
      <c r="BD220" s="91" t="n">
        <f aca="false">('Cash Flow'!BD68)*$H$220*$J$220</f>
        <v>781.635</v>
      </c>
      <c r="BE220" s="91" t="n">
        <f aca="false">('Cash Flow'!BE68)*$H$220*$J$220</f>
        <v>781.635</v>
      </c>
      <c r="BF220" s="59" t="n">
        <f aca="false">('Cash Flow'!BF68)*$H$220*$J$220</f>
        <v>908.117</v>
      </c>
      <c r="BG220" s="59" t="n">
        <f aca="false">('Cash Flow'!BG68)*$H$220*$J$220</f>
        <v>908.117</v>
      </c>
      <c r="BH220" s="59" t="n">
        <f aca="false">('Cash Flow'!BH68)*$H$220*$J$220</f>
        <v>908.117</v>
      </c>
      <c r="BI220" s="59" t="n">
        <f aca="false">('Cash Flow'!BI68)*$H$220*$J$220</f>
        <v>908.117</v>
      </c>
      <c r="BJ220" s="59" t="n">
        <f aca="false">('Cash Flow'!BJ68)*$H$220*$J$220</f>
        <v>1158.363</v>
      </c>
      <c r="BK220" s="59" t="n">
        <f aca="false">('Cash Flow'!BK68)*$H$220*$J$220</f>
        <v>1158.363</v>
      </c>
      <c r="BL220" s="59" t="n">
        <f aca="false">('Cash Flow'!BL68)*$H$220*$J$220</f>
        <v>1158.363</v>
      </c>
      <c r="BM220" s="59" t="n">
        <f aca="false">('Cash Flow'!BM68)*$H$220*$J$220</f>
        <v>1158</v>
      </c>
      <c r="BN220" s="59" t="n">
        <f aca="false">('Cash Flow'!BN68)*$H$220*$J$220</f>
        <v>1607</v>
      </c>
      <c r="BO220" s="59" t="n">
        <f aca="false">('Cash Flow'!BO68)*$H$220*$J$220</f>
        <v>1607</v>
      </c>
      <c r="BP220" s="59" t="n">
        <f aca="false">('Cash Flow'!BP68)*$H$220*$J$220</f>
        <v>1607</v>
      </c>
      <c r="BQ220" s="59" t="n">
        <f aca="false">('Cash Flow'!BQ68)*$H$220*$J$220</f>
        <v>1607</v>
      </c>
      <c r="BR220" s="59" t="n">
        <f aca="false">('Cash Flow'!BR68)*$H$220*$J$220</f>
        <v>2543</v>
      </c>
      <c r="BS220" s="59" t="n">
        <f aca="false">('Cash Flow'!BS68)*$H$220*$J$220</f>
        <v>2543</v>
      </c>
      <c r="BT220" s="59" t="n">
        <f aca="false">('Cash Flow'!BT68)*$H$220*$J$220</f>
        <v>2543</v>
      </c>
      <c r="BU220" s="59" t="n">
        <f aca="false">('Cash Flow'!BU68)*$H$220*$J$220</f>
        <v>2543</v>
      </c>
      <c r="BV220" s="59" t="n">
        <f aca="false">('Cash Flow'!BV68)*$H$220*$J$220</f>
        <v>2669</v>
      </c>
      <c r="BW220" s="91"/>
      <c r="BX220" s="91"/>
      <c r="BY220" s="58"/>
      <c r="BZ220" s="58"/>
      <c r="CA220" s="58"/>
      <c r="CB220" s="92"/>
      <c r="CC220" s="92"/>
      <c r="CD220" s="92"/>
      <c r="CE220" s="92"/>
      <c r="CF220" s="92"/>
    </row>
    <row r="221" customFormat="false" ht="15" hidden="false" customHeight="true" outlineLevel="0" collapsed="false">
      <c r="B221" s="24"/>
      <c r="C221" s="24"/>
      <c r="D221" s="24"/>
      <c r="E221" s="24" t="n">
        <v>1</v>
      </c>
      <c r="F221" s="24"/>
      <c r="G221" s="24"/>
      <c r="H221" s="24"/>
      <c r="I221" s="24"/>
      <c r="J221" s="24" t="n">
        <v>1</v>
      </c>
      <c r="K221" s="24"/>
      <c r="L221" s="24" t="n">
        <v>82</v>
      </c>
      <c r="M221" s="24"/>
      <c r="N221" s="24" t="s">
        <v>2976</v>
      </c>
      <c r="O221" s="24" t="s">
        <v>2977</v>
      </c>
      <c r="P221" s="24"/>
      <c r="Q221" s="24"/>
      <c r="R221" s="24" t="n">
        <v>3</v>
      </c>
      <c r="S221" s="24"/>
      <c r="T221" s="24"/>
      <c r="U221" s="24"/>
      <c r="V221" s="24" t="s">
        <v>160</v>
      </c>
      <c r="W221" s="24" t="s">
        <v>161</v>
      </c>
      <c r="X221" s="24" t="s">
        <v>162</v>
      </c>
      <c r="Y221" s="24" t="s">
        <v>2370</v>
      </c>
      <c r="Z221" s="24" t="s">
        <v>163</v>
      </c>
      <c r="AA221" s="24" t="s">
        <v>2978</v>
      </c>
      <c r="AB221" s="91" t="n">
        <f aca="false">AB219+AB220</f>
        <v>827.891</v>
      </c>
      <c r="AC221" s="91" t="n">
        <f aca="false">AC219+AC220</f>
        <v>774.725</v>
      </c>
      <c r="AD221" s="91" t="n">
        <f aca="false">AD219+AD220</f>
        <v>846.325</v>
      </c>
      <c r="AE221" s="91" t="n">
        <f aca="false">AE219+AE220</f>
        <v>908.117</v>
      </c>
      <c r="AF221" s="91" t="n">
        <f aca="false">AF219+AF220</f>
        <v>908.117</v>
      </c>
      <c r="AG221" s="91" t="n">
        <f aca="false">AG219+AG220</f>
        <v>941.956</v>
      </c>
      <c r="AH221" s="91" t="n">
        <f aca="false">AH219+AH220</f>
        <v>1089.351</v>
      </c>
      <c r="AI221" s="91" t="n">
        <f aca="false">AI219+AI220</f>
        <v>1223.318</v>
      </c>
      <c r="AJ221" s="91" t="n">
        <f aca="false">AJ219+AJ220</f>
        <v>1158.363</v>
      </c>
      <c r="AK221" s="91" t="n">
        <f aca="false">AK219+AK220</f>
        <v>1158.363</v>
      </c>
      <c r="AL221" s="91" t="n">
        <f aca="false">AL219+AL220</f>
        <v>1799.083</v>
      </c>
      <c r="AM221" s="91" t="n">
        <f aca="false">AM219+AM220</f>
        <v>1115.226</v>
      </c>
      <c r="AN221" s="91" t="n">
        <f aca="false">AN219+AN220</f>
        <v>1145.736</v>
      </c>
      <c r="AO221" s="91" t="n">
        <f aca="false">AO219+AO220</f>
        <v>1607.363</v>
      </c>
      <c r="AP221" s="91" t="n">
        <f aca="false">AP219+AP220</f>
        <v>1607</v>
      </c>
      <c r="AQ221" s="91" t="n">
        <f aca="false">AQ219+AQ220</f>
        <v>2025</v>
      </c>
      <c r="AR221" s="91" t="n">
        <f aca="false">AR219+AR220</f>
        <v>1949</v>
      </c>
      <c r="AS221" s="91" t="n">
        <f aca="false">AS219+AS220</f>
        <v>2072</v>
      </c>
      <c r="AT221" s="91" t="n">
        <f aca="false">AT219+AT220</f>
        <v>2543</v>
      </c>
      <c r="AU221" s="91" t="n">
        <f aca="false">AU219+AU220</f>
        <v>2543</v>
      </c>
      <c r="AV221" s="91" t="n">
        <f aca="false">AV219+AV220</f>
        <v>5922</v>
      </c>
      <c r="AW221" s="91" t="n">
        <f aca="false">AW219+AW220</f>
        <v>2319</v>
      </c>
      <c r="AX221" s="91" t="n">
        <f aca="false">AX219+AX220</f>
        <v>2329</v>
      </c>
      <c r="AY221" s="91" t="n">
        <f aca="false">AY219+AY220</f>
        <v>2893</v>
      </c>
      <c r="AZ221" s="91" t="n">
        <f aca="false">AZ219+AZ220</f>
        <v>2669</v>
      </c>
      <c r="BA221" s="91" t="n">
        <f aca="false">BA219+BA220</f>
        <v>4110</v>
      </c>
      <c r="BB221" s="91" t="n">
        <f aca="false">BB219+BB220</f>
        <v>827.891</v>
      </c>
      <c r="BC221" s="91" t="n">
        <f aca="false">BC219+BC220</f>
        <v>774.725</v>
      </c>
      <c r="BD221" s="91" t="n">
        <f aca="false">BD219+BD220</f>
        <v>846.325</v>
      </c>
      <c r="BE221" s="91" t="n">
        <f aca="false">BE219+BE220</f>
        <v>908.117</v>
      </c>
      <c r="BF221" s="59" t="n">
        <f aca="false">BF219+BF220</f>
        <v>941.956</v>
      </c>
      <c r="BG221" s="59" t="n">
        <f aca="false">BG219+BG220</f>
        <v>1089.351</v>
      </c>
      <c r="BH221" s="59" t="n">
        <f aca="false">BH219+BH220</f>
        <v>1223.318</v>
      </c>
      <c r="BI221" s="59" t="n">
        <f aca="false">BI219+BI220</f>
        <v>1158.363</v>
      </c>
      <c r="BJ221" s="59" t="n">
        <f aca="false">BJ219+BJ220</f>
        <v>1799.083</v>
      </c>
      <c r="BK221" s="59" t="n">
        <f aca="false">BK219+BK220</f>
        <v>1115.226</v>
      </c>
      <c r="BL221" s="59" t="n">
        <f aca="false">BL219+BL220</f>
        <v>1145.736</v>
      </c>
      <c r="BM221" s="59" t="n">
        <f aca="false">BM219+BM220</f>
        <v>1607</v>
      </c>
      <c r="BN221" s="59" t="n">
        <f aca="false">BN219+BN220</f>
        <v>2025</v>
      </c>
      <c r="BO221" s="59" t="n">
        <f aca="false">BO219+BO220</f>
        <v>1949</v>
      </c>
      <c r="BP221" s="59" t="n">
        <f aca="false">BP219+BP220</f>
        <v>2072</v>
      </c>
      <c r="BQ221" s="59" t="n">
        <f aca="false">BQ219+BQ220</f>
        <v>2543</v>
      </c>
      <c r="BR221" s="59" t="n">
        <f aca="false">BR219+BR220</f>
        <v>5922</v>
      </c>
      <c r="BS221" s="59" t="n">
        <f aca="false">BS219+BS220</f>
        <v>2319</v>
      </c>
      <c r="BT221" s="59" t="n">
        <f aca="false">BT219+BT220</f>
        <v>2105</v>
      </c>
      <c r="BU221" s="59" t="n">
        <f aca="false">BU219+BU220</f>
        <v>2669</v>
      </c>
      <c r="BV221" s="59" t="n">
        <f aca="false">BV219+BV220</f>
        <v>4110</v>
      </c>
      <c r="BW221" s="91" t="n">
        <f aca="false">BW219+BW220</f>
        <v>0</v>
      </c>
      <c r="BX221" s="91" t="n">
        <f aca="false">BX219+BX220</f>
        <v>0</v>
      </c>
      <c r="BY221" s="58"/>
      <c r="BZ221" s="58"/>
      <c r="CA221" s="58"/>
      <c r="CB221" s="92"/>
      <c r="CC221" s="92"/>
      <c r="CD221" s="92"/>
      <c r="CE221" s="92"/>
      <c r="CF221" s="92"/>
    </row>
    <row r="222" customFormat="false" ht="15" hidden="false" customHeight="true" outlineLevel="0" collapsed="false">
      <c r="B222" s="38"/>
      <c r="C222" s="38"/>
      <c r="D222" s="38"/>
      <c r="E222" s="38" t="n">
        <v>1</v>
      </c>
      <c r="F222" s="38"/>
      <c r="G222" s="38"/>
      <c r="H222" s="38"/>
      <c r="I222" s="38"/>
      <c r="J222" s="38"/>
      <c r="K222" s="38"/>
      <c r="L222" s="38" t="n">
        <v>1630</v>
      </c>
      <c r="M222" s="38"/>
      <c r="N222" s="38" t="s">
        <v>2979</v>
      </c>
      <c r="O222" s="38" t="s">
        <v>2980</v>
      </c>
      <c r="P222" s="38"/>
      <c r="Q222" s="38"/>
      <c r="R222" s="38" t="n">
        <v>51</v>
      </c>
      <c r="S222" s="38"/>
      <c r="T222" s="38"/>
      <c r="U222" s="38"/>
      <c r="V222" s="38" t="s">
        <v>153</v>
      </c>
      <c r="W222" s="38"/>
      <c r="X222" s="38"/>
      <c r="Y222" s="38" t="s">
        <v>2370</v>
      </c>
      <c r="Z222" s="38"/>
      <c r="AA222" s="38" t="s">
        <v>2981</v>
      </c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52"/>
      <c r="BD222" s="52"/>
      <c r="BE222" s="52"/>
      <c r="BF222" s="52"/>
      <c r="BG222" s="52"/>
      <c r="BH222" s="52"/>
      <c r="BI222" s="52"/>
      <c r="BJ222" s="52"/>
      <c r="BK222" s="52"/>
      <c r="BL222" s="52"/>
      <c r="BM222" s="52"/>
      <c r="BN222" s="52"/>
      <c r="BO222" s="52"/>
      <c r="BP222" s="52"/>
      <c r="BQ222" s="52"/>
      <c r="BR222" s="52"/>
      <c r="BS222" s="52"/>
      <c r="BT222" s="52"/>
      <c r="BU222" s="52"/>
      <c r="BV222" s="52"/>
      <c r="BW222" s="11"/>
      <c r="BX222" s="11"/>
      <c r="BY222" s="10"/>
      <c r="BZ222" s="10"/>
      <c r="CA222" s="10"/>
      <c r="CB222" s="10"/>
      <c r="CC222" s="10"/>
      <c r="CD222" s="10"/>
      <c r="CE222" s="10"/>
      <c r="CF222" s="10"/>
    </row>
    <row r="223" customFormat="false" ht="15" hidden="false" customHeight="true" outlineLevel="1" collapsed="false">
      <c r="B223" s="24"/>
      <c r="C223" s="24"/>
      <c r="D223" s="24"/>
      <c r="E223" s="24" t="n">
        <v>1</v>
      </c>
      <c r="F223" s="24"/>
      <c r="G223" s="24"/>
      <c r="H223" s="24"/>
      <c r="I223" s="24"/>
      <c r="J223" s="24" t="n">
        <v>1</v>
      </c>
      <c r="K223" s="24"/>
      <c r="L223" s="24" t="n">
        <v>158</v>
      </c>
      <c r="M223" s="24"/>
      <c r="N223" s="24" t="s">
        <v>2982</v>
      </c>
      <c r="O223" s="24" t="s">
        <v>2983</v>
      </c>
      <c r="P223" s="24"/>
      <c r="Q223" s="24"/>
      <c r="R223" s="24" t="n">
        <v>51</v>
      </c>
      <c r="S223" s="24"/>
      <c r="T223" s="24"/>
      <c r="U223" s="24"/>
      <c r="V223" s="24" t="s">
        <v>1215</v>
      </c>
      <c r="W223" s="24" t="s">
        <v>161</v>
      </c>
      <c r="X223" s="24" t="s">
        <v>162</v>
      </c>
      <c r="Y223" s="24" t="s">
        <v>2370</v>
      </c>
      <c r="Z223" s="24" t="s">
        <v>1216</v>
      </c>
      <c r="AA223" s="24" t="s">
        <v>2984</v>
      </c>
      <c r="AB223" s="97"/>
      <c r="AC223" s="97"/>
      <c r="AD223" s="97"/>
      <c r="AE223" s="97"/>
      <c r="AF223" s="97"/>
      <c r="AG223" s="97"/>
      <c r="AH223" s="97"/>
      <c r="AI223" s="97"/>
      <c r="AJ223" s="97"/>
      <c r="AK223" s="97"/>
      <c r="AL223" s="97"/>
      <c r="AM223" s="97"/>
      <c r="AN223" s="97"/>
      <c r="AO223" s="97"/>
      <c r="AP223" s="97"/>
      <c r="AQ223" s="97"/>
      <c r="AR223" s="97"/>
      <c r="AS223" s="97"/>
      <c r="AT223" s="97"/>
      <c r="AU223" s="97"/>
      <c r="AV223" s="97"/>
      <c r="AW223" s="97"/>
      <c r="AX223" s="97"/>
      <c r="AY223" s="97"/>
      <c r="AZ223" s="97"/>
      <c r="BA223" s="97"/>
      <c r="BB223" s="97"/>
      <c r="BC223" s="98"/>
      <c r="BD223" s="98"/>
      <c r="BE223" s="98"/>
      <c r="BF223" s="98"/>
      <c r="BG223" s="98"/>
      <c r="BH223" s="98"/>
      <c r="BI223" s="98"/>
      <c r="BJ223" s="98"/>
      <c r="BK223" s="98"/>
      <c r="BL223" s="98"/>
      <c r="BM223" s="98"/>
      <c r="BN223" s="98"/>
      <c r="BO223" s="98"/>
      <c r="BP223" s="98"/>
      <c r="BQ223" s="98"/>
      <c r="BR223" s="98"/>
      <c r="BS223" s="98"/>
      <c r="BT223" s="98"/>
      <c r="BU223" s="98"/>
      <c r="BV223" s="98"/>
      <c r="BW223" s="97"/>
      <c r="BX223" s="97"/>
      <c r="BY223" s="99"/>
      <c r="BZ223" s="99"/>
      <c r="CA223" s="99"/>
      <c r="CB223" s="92"/>
      <c r="CC223" s="92"/>
      <c r="CD223" s="92"/>
      <c r="CE223" s="92"/>
      <c r="CF223" s="92"/>
    </row>
    <row r="224" customFormat="false" ht="15" hidden="false" customHeight="true" outlineLevel="1" collapsed="false">
      <c r="B224" s="24"/>
      <c r="C224" s="24"/>
      <c r="D224" s="24"/>
      <c r="E224" s="24" t="n">
        <v>1</v>
      </c>
      <c r="F224" s="24"/>
      <c r="G224" s="24"/>
      <c r="H224" s="24"/>
      <c r="I224" s="24"/>
      <c r="J224" s="24" t="n">
        <v>1</v>
      </c>
      <c r="K224" s="24"/>
      <c r="L224" s="24" t="n">
        <v>1089</v>
      </c>
      <c r="M224" s="24"/>
      <c r="N224" s="24" t="s">
        <v>2985</v>
      </c>
      <c r="O224" s="24" t="s">
        <v>2986</v>
      </c>
      <c r="P224" s="24"/>
      <c r="Q224" s="24"/>
      <c r="R224" s="24" t="n">
        <v>51</v>
      </c>
      <c r="S224" s="24"/>
      <c r="T224" s="24"/>
      <c r="U224" s="24"/>
      <c r="V224" s="24" t="s">
        <v>1215</v>
      </c>
      <c r="W224" s="24" t="s">
        <v>161</v>
      </c>
      <c r="X224" s="24" t="s">
        <v>162</v>
      </c>
      <c r="Y224" s="24" t="s">
        <v>2370</v>
      </c>
      <c r="Z224" s="24" t="s">
        <v>1216</v>
      </c>
      <c r="AA224" s="24" t="s">
        <v>2987</v>
      </c>
      <c r="AB224" s="75" t="n">
        <v>51.65</v>
      </c>
      <c r="AC224" s="75" t="n">
        <v>54.25</v>
      </c>
      <c r="AD224" s="75" t="n">
        <v>63.99</v>
      </c>
      <c r="AE224" s="48" t="n">
        <v>56.45</v>
      </c>
      <c r="AF224" s="48" t="n">
        <v>56.45</v>
      </c>
      <c r="AG224" s="48" t="n">
        <v>72.82</v>
      </c>
      <c r="AH224" s="48" t="n">
        <v>73.3</v>
      </c>
      <c r="AI224" s="48" t="n">
        <v>77.71</v>
      </c>
      <c r="AJ224" s="48" t="n">
        <v>68.06</v>
      </c>
      <c r="AK224" s="48" t="n">
        <v>68.06</v>
      </c>
      <c r="AL224" s="48" t="n">
        <v>75.8</v>
      </c>
      <c r="AM224" s="48" t="n">
        <v>81.8</v>
      </c>
      <c r="AN224" s="48" t="n">
        <v>75.16</v>
      </c>
      <c r="AO224" s="48" t="n">
        <v>79.1</v>
      </c>
      <c r="AP224" s="48" t="n">
        <v>79.1</v>
      </c>
      <c r="AQ224" s="48" t="n">
        <v>86.12</v>
      </c>
      <c r="AR224" s="48" t="n">
        <v>90.8</v>
      </c>
      <c r="AS224" s="48" t="n">
        <v>102.34</v>
      </c>
      <c r="AT224" s="48" t="n">
        <v>113.91</v>
      </c>
      <c r="AU224" s="48" t="n">
        <v>113.91</v>
      </c>
      <c r="AV224" s="48" t="n">
        <v>120.99</v>
      </c>
      <c r="AW224" s="48" t="n">
        <v>137.15</v>
      </c>
      <c r="AX224" s="48" t="n">
        <v>137.24</v>
      </c>
      <c r="AY224" s="48" t="n">
        <v>151.97</v>
      </c>
      <c r="AZ224" s="48" t="n">
        <v>151.97</v>
      </c>
      <c r="BA224" s="48" t="n">
        <v>165.35</v>
      </c>
      <c r="BB224" s="75" t="n">
        <v>51.65</v>
      </c>
      <c r="BC224" s="50" t="n">
        <v>54.25</v>
      </c>
      <c r="BD224" s="50" t="n">
        <v>63.99</v>
      </c>
      <c r="BE224" s="50" t="n">
        <v>56.45</v>
      </c>
      <c r="BF224" s="50" t="n">
        <v>72.82</v>
      </c>
      <c r="BG224" s="50" t="n">
        <v>73.3</v>
      </c>
      <c r="BH224" s="50" t="n">
        <v>77.71</v>
      </c>
      <c r="BI224" s="50" t="n">
        <v>68.06</v>
      </c>
      <c r="BJ224" s="50" t="n">
        <v>75.8</v>
      </c>
      <c r="BK224" s="50" t="n">
        <v>81.8</v>
      </c>
      <c r="BL224" s="50" t="n">
        <v>75.16</v>
      </c>
      <c r="BM224" s="50" t="n">
        <v>79.1</v>
      </c>
      <c r="BN224" s="50" t="n">
        <v>86.12</v>
      </c>
      <c r="BO224" s="50" t="n">
        <v>90.8</v>
      </c>
      <c r="BP224" s="50" t="n">
        <v>102.34</v>
      </c>
      <c r="BQ224" s="50" t="n">
        <v>113.91</v>
      </c>
      <c r="BR224" s="50" t="n">
        <v>120.99</v>
      </c>
      <c r="BS224" s="50" t="n">
        <v>137.15</v>
      </c>
      <c r="BT224" s="50" t="n">
        <v>137.24</v>
      </c>
      <c r="BU224" s="50" t="n">
        <v>151.97</v>
      </c>
      <c r="BV224" s="50" t="n">
        <v>165.35</v>
      </c>
      <c r="BW224" s="75" t="n">
        <v>54.25</v>
      </c>
      <c r="BX224" s="75" t="n">
        <v>56.45</v>
      </c>
      <c r="BY224" s="47" t="n">
        <v>73.3</v>
      </c>
      <c r="BZ224" s="47" t="n">
        <v>68.06</v>
      </c>
      <c r="CA224" s="47" t="n">
        <v>81.8</v>
      </c>
      <c r="CB224" s="47" t="n">
        <v>79.1</v>
      </c>
      <c r="CC224" s="92" t="n">
        <v>90.8</v>
      </c>
      <c r="CD224" s="92" t="n">
        <v>113.91</v>
      </c>
      <c r="CE224" s="92" t="n">
        <v>137.15</v>
      </c>
      <c r="CF224" s="92" t="n">
        <v>151.97</v>
      </c>
    </row>
    <row r="225" customFormat="false" ht="15" hidden="false" customHeight="true" outlineLevel="0" collapsed="false">
      <c r="B225" s="24"/>
      <c r="C225" s="24"/>
      <c r="D225" s="24"/>
      <c r="E225" s="24" t="n">
        <v>1</v>
      </c>
      <c r="F225" s="24"/>
      <c r="G225" s="24"/>
      <c r="H225" s="24"/>
      <c r="I225" s="24"/>
      <c r="J225" s="24" t="n">
        <v>1</v>
      </c>
      <c r="K225" s="24"/>
      <c r="L225" s="24" t="n">
        <v>1820</v>
      </c>
      <c r="M225" s="24"/>
      <c r="N225" s="24" t="s">
        <v>2988</v>
      </c>
      <c r="O225" s="24" t="s">
        <v>2989</v>
      </c>
      <c r="P225" s="24"/>
      <c r="Q225" s="24"/>
      <c r="R225" s="24" t="n">
        <v>51</v>
      </c>
      <c r="S225" s="24"/>
      <c r="T225" s="24"/>
      <c r="U225" s="24"/>
      <c r="V225" s="24" t="s">
        <v>1223</v>
      </c>
      <c r="W225" s="24" t="s">
        <v>161</v>
      </c>
      <c r="X225" s="24" t="s">
        <v>162</v>
      </c>
      <c r="Y225" s="24" t="s">
        <v>2370</v>
      </c>
      <c r="Z225" s="24" t="s">
        <v>163</v>
      </c>
      <c r="AA225" s="24" t="s">
        <v>2990</v>
      </c>
      <c r="AB225" s="93" t="n">
        <v>648</v>
      </c>
      <c r="AC225" s="93" t="n">
        <v>648</v>
      </c>
      <c r="AD225" s="93" t="n">
        <v>659</v>
      </c>
      <c r="AE225" s="91" t="n">
        <v>650.596</v>
      </c>
      <c r="AF225" s="91" t="n">
        <v>650.596</v>
      </c>
      <c r="AG225" s="93" t="n">
        <v>664</v>
      </c>
      <c r="AH225" s="93" t="n">
        <v>660</v>
      </c>
      <c r="AI225" s="93" t="n">
        <v>664</v>
      </c>
      <c r="AJ225" s="93" t="n">
        <v>670.929</v>
      </c>
      <c r="AK225" s="93" t="n">
        <v>670.929</v>
      </c>
      <c r="AL225" s="93" t="n">
        <v>677.5</v>
      </c>
      <c r="AM225" s="93" t="n">
        <v>685</v>
      </c>
      <c r="AN225" s="93" t="n">
        <v>696.7</v>
      </c>
      <c r="AO225" s="93" t="n">
        <v>707.46</v>
      </c>
      <c r="AP225" s="93" t="n">
        <v>707.46</v>
      </c>
      <c r="AQ225" s="93" t="n">
        <v>712.2</v>
      </c>
      <c r="AR225" s="93" t="n">
        <v>718.7</v>
      </c>
      <c r="AS225" s="93" t="n">
        <v>722.3</v>
      </c>
      <c r="AT225" s="93" t="n">
        <v>729.853</v>
      </c>
      <c r="AU225" s="93" t="n">
        <v>729.853</v>
      </c>
      <c r="AV225" s="93" t="n">
        <v>733.9</v>
      </c>
      <c r="AW225" s="93" t="n">
        <v>756.7</v>
      </c>
      <c r="AX225" s="93" t="n">
        <v>765</v>
      </c>
      <c r="AY225" s="93" t="n">
        <v>770</v>
      </c>
      <c r="AZ225" s="93" t="n">
        <v>770</v>
      </c>
      <c r="BA225" s="93" t="n">
        <v>775</v>
      </c>
      <c r="BB225" s="91"/>
      <c r="BC225" s="59"/>
      <c r="BD225" s="59"/>
      <c r="BE225" s="59" t="n">
        <v>650.596</v>
      </c>
      <c r="BF225" s="59"/>
      <c r="BG225" s="59" t="n">
        <v>660</v>
      </c>
      <c r="BH225" s="59" t="n">
        <v>664</v>
      </c>
      <c r="BI225" s="59" t="n">
        <v>670.929</v>
      </c>
      <c r="BJ225" s="59" t="n">
        <v>677.5</v>
      </c>
      <c r="BK225" s="59" t="n">
        <v>685</v>
      </c>
      <c r="BL225" s="59" t="n">
        <v>696.7</v>
      </c>
      <c r="BM225" s="59" t="n">
        <v>707.46</v>
      </c>
      <c r="BN225" s="59" t="n">
        <v>712.2</v>
      </c>
      <c r="BO225" s="59" t="n">
        <v>718.7</v>
      </c>
      <c r="BP225" s="59" t="n">
        <v>722.3</v>
      </c>
      <c r="BQ225" s="59" t="n">
        <v>729.853</v>
      </c>
      <c r="BR225" s="59" t="n">
        <v>733.9</v>
      </c>
      <c r="BS225" s="59" t="n">
        <v>756.7</v>
      </c>
      <c r="BT225" s="59" t="n">
        <v>765</v>
      </c>
      <c r="BU225" s="59" t="n">
        <v>770</v>
      </c>
      <c r="BV225" s="59" t="n">
        <v>775</v>
      </c>
      <c r="BW225" s="91"/>
      <c r="BX225" s="91" t="n">
        <v>650.596</v>
      </c>
      <c r="BY225" s="58" t="n">
        <v>660</v>
      </c>
      <c r="BZ225" s="58" t="n">
        <v>670.929</v>
      </c>
      <c r="CA225" s="58" t="n">
        <v>685</v>
      </c>
      <c r="CB225" s="92" t="n">
        <v>707.46</v>
      </c>
      <c r="CC225" s="92" t="n">
        <v>718.7</v>
      </c>
      <c r="CD225" s="92" t="n">
        <v>729.853</v>
      </c>
      <c r="CE225" s="92" t="n">
        <v>756.7</v>
      </c>
      <c r="CF225" s="92" t="n">
        <v>770</v>
      </c>
    </row>
    <row r="226" s="37" customFormat="true" ht="15" hidden="false" customHeight="true" outlineLevel="0" collapsed="false">
      <c r="B226" s="24"/>
      <c r="C226" s="24"/>
      <c r="D226" s="24"/>
      <c r="E226" s="24" t="n">
        <v>1</v>
      </c>
      <c r="F226" s="24"/>
      <c r="G226" s="24"/>
      <c r="H226" s="24"/>
      <c r="I226" s="24"/>
      <c r="J226" s="24"/>
      <c r="K226" s="24"/>
      <c r="L226" s="24"/>
      <c r="M226" s="24"/>
      <c r="N226" s="24"/>
      <c r="O226" s="24" t="s">
        <v>2991</v>
      </c>
      <c r="P226" s="24"/>
      <c r="Q226" s="24"/>
      <c r="R226" s="24"/>
      <c r="S226" s="24"/>
      <c r="T226" s="24"/>
      <c r="U226" s="24" t="n">
        <v>8</v>
      </c>
      <c r="V226" s="24"/>
      <c r="W226" s="24"/>
      <c r="X226" s="24"/>
      <c r="Y226" s="24"/>
      <c r="Z226" s="24"/>
      <c r="AA226" s="24"/>
      <c r="AB226" s="100"/>
      <c r="AC226" s="100"/>
      <c r="AD226" s="100"/>
      <c r="AE226" s="100"/>
      <c r="AF226" s="100"/>
      <c r="AG226" s="101"/>
      <c r="AH226" s="101"/>
      <c r="AI226" s="101"/>
      <c r="AJ226" s="101"/>
      <c r="AK226" s="101"/>
      <c r="AL226" s="101"/>
      <c r="AM226" s="101"/>
      <c r="AN226" s="101"/>
      <c r="AO226" s="101"/>
      <c r="AP226" s="101"/>
      <c r="AQ226" s="101"/>
      <c r="AR226" s="101"/>
      <c r="AS226" s="101"/>
      <c r="AT226" s="101"/>
      <c r="AU226" s="101"/>
      <c r="AV226" s="101"/>
      <c r="AW226" s="101"/>
      <c r="AX226" s="101"/>
      <c r="AY226" s="101"/>
      <c r="AZ226" s="101"/>
      <c r="BA226" s="101"/>
      <c r="BB226" s="100"/>
      <c r="BC226" s="102"/>
      <c r="BD226" s="102"/>
      <c r="BE226" s="102"/>
      <c r="BF226" s="102"/>
      <c r="BG226" s="102"/>
      <c r="BH226" s="102"/>
      <c r="BI226" s="102"/>
      <c r="BJ226" s="102"/>
      <c r="BK226" s="102"/>
      <c r="BL226" s="102"/>
      <c r="BM226" s="102"/>
      <c r="BN226" s="102"/>
      <c r="BO226" s="102"/>
      <c r="BP226" s="102"/>
      <c r="BQ226" s="102"/>
      <c r="BR226" s="102"/>
      <c r="BS226" s="102"/>
      <c r="BT226" s="102"/>
      <c r="BU226" s="102"/>
      <c r="BV226" s="102"/>
      <c r="BW226" s="100"/>
      <c r="BX226" s="100"/>
      <c r="BY226" s="100"/>
      <c r="BZ226" s="100"/>
      <c r="CA226" s="100"/>
      <c r="CB226" s="100"/>
      <c r="CC226" s="100"/>
      <c r="CD226" s="100"/>
      <c r="CE226" s="100"/>
      <c r="CF226" s="100"/>
    </row>
    <row r="227" s="37" customFormat="true" ht="15" hidden="false" customHeight="true" outlineLevel="0" collapsed="false">
      <c r="B227" s="38"/>
      <c r="C227" s="38"/>
      <c r="D227" s="38"/>
      <c r="E227" s="38" t="n">
        <v>1</v>
      </c>
      <c r="F227" s="38"/>
      <c r="G227" s="38"/>
      <c r="H227" s="38"/>
      <c r="I227" s="38"/>
      <c r="J227" s="38"/>
      <c r="K227" s="38"/>
      <c r="L227" s="38"/>
      <c r="M227" s="38"/>
      <c r="N227" s="38"/>
      <c r="O227" s="38" t="s">
        <v>2992</v>
      </c>
      <c r="P227" s="38"/>
      <c r="Q227" s="38"/>
      <c r="R227" s="38"/>
      <c r="S227" s="38"/>
      <c r="T227" s="38"/>
      <c r="U227" s="38" t="n">
        <v>8</v>
      </c>
      <c r="V227" s="38" t="s">
        <v>153</v>
      </c>
      <c r="W227" s="38"/>
      <c r="X227" s="38"/>
      <c r="Y227" s="38"/>
      <c r="Z227" s="38"/>
      <c r="AA227" s="38" t="s">
        <v>761</v>
      </c>
      <c r="AB227" s="11"/>
      <c r="AC227" s="11"/>
      <c r="AD227" s="11"/>
      <c r="AE227" s="11"/>
      <c r="AF227" s="1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11"/>
      <c r="BC227" s="52"/>
      <c r="BD227" s="52"/>
      <c r="BE227" s="52"/>
      <c r="BF227" s="52"/>
      <c r="BG227" s="52"/>
      <c r="BH227" s="52"/>
      <c r="BI227" s="52"/>
      <c r="BJ227" s="52"/>
      <c r="BK227" s="52"/>
      <c r="BL227" s="52"/>
      <c r="BM227" s="52"/>
      <c r="BN227" s="52"/>
      <c r="BO227" s="52"/>
      <c r="BP227" s="52"/>
      <c r="BQ227" s="52"/>
      <c r="BR227" s="52"/>
      <c r="BS227" s="52"/>
      <c r="BT227" s="52"/>
      <c r="BU227" s="52"/>
      <c r="BV227" s="52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</row>
    <row r="228" s="37" customFormat="true" ht="15" hidden="false" customHeight="true" outlineLevel="0" collapsed="false">
      <c r="B228" s="38"/>
      <c r="C228" s="38"/>
      <c r="D228" s="38"/>
      <c r="E228" s="38" t="n">
        <v>1</v>
      </c>
      <c r="F228" s="38"/>
      <c r="G228" s="38"/>
      <c r="H228" s="38"/>
      <c r="I228" s="38"/>
      <c r="J228" s="38"/>
      <c r="K228" s="38"/>
      <c r="L228" s="38" t="n">
        <v>160</v>
      </c>
      <c r="M228" s="38"/>
      <c r="N228" s="38" t="s">
        <v>2368</v>
      </c>
      <c r="O228" s="38" t="s">
        <v>2993</v>
      </c>
      <c r="P228" s="38"/>
      <c r="Q228" s="38"/>
      <c r="R228" s="38" t="n">
        <v>2</v>
      </c>
      <c r="S228" s="38"/>
      <c r="T228" s="38"/>
      <c r="U228" s="38" t="n">
        <v>8</v>
      </c>
      <c r="V228" s="38" t="s">
        <v>153</v>
      </c>
      <c r="W228" s="38"/>
      <c r="X228" s="38"/>
      <c r="Y228" s="38" t="s">
        <v>2370</v>
      </c>
      <c r="Z228" s="38"/>
      <c r="AA228" s="38" t="s">
        <v>2371</v>
      </c>
      <c r="AB228" s="11"/>
      <c r="AC228" s="11"/>
      <c r="AD228" s="11"/>
      <c r="AE228" s="11"/>
      <c r="AF228" s="1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11"/>
      <c r="BC228" s="52"/>
      <c r="BD228" s="52"/>
      <c r="BE228" s="52"/>
      <c r="BF228" s="52"/>
      <c r="BG228" s="52"/>
      <c r="BH228" s="52"/>
      <c r="BI228" s="52"/>
      <c r="BJ228" s="52"/>
      <c r="BK228" s="52"/>
      <c r="BL228" s="52"/>
      <c r="BM228" s="52"/>
      <c r="BN228" s="52"/>
      <c r="BO228" s="52"/>
      <c r="BP228" s="52"/>
      <c r="BQ228" s="52"/>
      <c r="BR228" s="52"/>
      <c r="BS228" s="52"/>
      <c r="BT228" s="52"/>
      <c r="BU228" s="52"/>
      <c r="BV228" s="52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</row>
    <row r="229" s="37" customFormat="true" ht="15" hidden="false" customHeight="true" outlineLevel="1" collapsed="false">
      <c r="B229" s="24"/>
      <c r="C229" s="24"/>
      <c r="D229" s="24"/>
      <c r="E229" s="24" t="n">
        <v>1</v>
      </c>
      <c r="F229" s="24"/>
      <c r="G229" s="24"/>
      <c r="H229" s="24" t="n">
        <v>1</v>
      </c>
      <c r="I229" s="24"/>
      <c r="J229" s="24" t="n">
        <v>1</v>
      </c>
      <c r="K229" s="24"/>
      <c r="L229" s="24" t="n">
        <v>175</v>
      </c>
      <c r="M229" s="24"/>
      <c r="N229" s="24" t="s">
        <v>2393</v>
      </c>
      <c r="O229" s="24" t="s">
        <v>2994</v>
      </c>
      <c r="P229" s="24"/>
      <c r="Q229" s="24"/>
      <c r="R229" s="24" t="n">
        <v>2</v>
      </c>
      <c r="S229" s="24"/>
      <c r="T229" s="24"/>
      <c r="U229" s="24" t="n">
        <v>8</v>
      </c>
      <c r="V229" s="24" t="s">
        <v>160</v>
      </c>
      <c r="W229" s="24" t="s">
        <v>781</v>
      </c>
      <c r="X229" s="24" t="s">
        <v>162</v>
      </c>
      <c r="Y229" s="24" t="s">
        <v>2370</v>
      </c>
      <c r="Z229" s="24" t="s">
        <v>163</v>
      </c>
      <c r="AA229" s="24" t="s">
        <v>2395</v>
      </c>
      <c r="AB229" s="91" t="n">
        <f aca="false">('Income Statement'!AB19)*$H$229*$J$229</f>
        <v>934.467</v>
      </c>
      <c r="AC229" s="103" t="n">
        <f aca="false">('Income Statement'!AC19)*$H$229*$J$229</f>
        <v>1010.72</v>
      </c>
      <c r="AD229" s="103" t="n">
        <f aca="false">('Income Statement'!AD19)*$H$229*$J$229</f>
        <v>1050.444</v>
      </c>
      <c r="AE229" s="103" t="n">
        <f aca="false">('Income Statement'!AE19)*$H$229*$J$229</f>
        <v>1088.685</v>
      </c>
      <c r="AF229" s="103" t="n">
        <f aca="false">('Income Statement'!AF19)*$H$229*$J$229</f>
        <v>4084.316</v>
      </c>
      <c r="AG229" s="103" t="n">
        <f aca="false">('Income Statement'!AG19)*$H$229*$J$229</f>
        <v>1129.365</v>
      </c>
      <c r="AH229" s="103" t="n">
        <f aca="false">('Income Statement'!AH19)*$H$229*$J$229</f>
        <v>1229.3</v>
      </c>
      <c r="AI229" s="103" t="n">
        <f aca="false">('Income Statement'!AI19)*$H$229*$J$229</f>
        <v>1288.284</v>
      </c>
      <c r="AJ229" s="103" t="n">
        <f aca="false">('Income Statement'!AJ19)*$H$229*$J$229</f>
        <v>1365.719</v>
      </c>
      <c r="AK229" s="103" t="n">
        <f aca="false">('Income Statement'!AK19)*$H$229*$J$229</f>
        <v>5012.668</v>
      </c>
      <c r="AL229" s="103" t="n">
        <f aca="false">('Income Statement'!AL19)*$H$229*$J$229</f>
        <v>1419.622</v>
      </c>
      <c r="AM229" s="103" t="n">
        <f aca="false">('Income Statement'!AM19)*$H$229*$J$229</f>
        <v>1511.039</v>
      </c>
      <c r="AN229" s="103" t="n">
        <f aca="false">('Income Statement'!AN19)*$H$229*$J$229</f>
        <v>1559.253</v>
      </c>
      <c r="AO229" s="103" t="n">
        <f aca="false">('Income Statement'!AO19)*$H$229*$J$229</f>
        <v>1668.031</v>
      </c>
      <c r="AP229" s="103" t="n">
        <f aca="false">('Income Statement'!AP19)*$H$229*$J$229</f>
        <v>6203</v>
      </c>
      <c r="AQ229" s="103" t="n">
        <f aca="false">('Income Statement'!AQ19)*$H$229*$J$229</f>
        <v>1746</v>
      </c>
      <c r="AR229" s="103" t="n">
        <f aca="false">('Income Statement'!AR19)*$H$229*$J$229</f>
        <v>1907</v>
      </c>
      <c r="AS229" s="103" t="n">
        <f aca="false">('Income Statement'!AS19)*$H$229*$J$229</f>
        <v>1987</v>
      </c>
      <c r="AT229" s="103" t="n">
        <f aca="false">('Income Statement'!AT19)*$H$229*$J$229</f>
        <v>2127</v>
      </c>
      <c r="AU229" s="103" t="n">
        <f aca="false">('Income Statement'!AU19)*$H$229*$J$229</f>
        <v>7767</v>
      </c>
      <c r="AV229" s="103" t="n">
        <f aca="false">('Income Statement'!AV19)*$H$229*$J$229</f>
        <v>2239</v>
      </c>
      <c r="AW229" s="103" t="n">
        <f aca="false">('Income Statement'!AW19)*$H$229*$J$229</f>
        <v>2432</v>
      </c>
      <c r="AX229" s="103" t="n">
        <f aca="false">('Income Statement'!AX19)*$H$229*$J$229</f>
        <v>2503</v>
      </c>
      <c r="AY229" s="103" t="n">
        <f aca="false">('Income Statement'!AY19)*$H$229*$J$229</f>
        <v>2657</v>
      </c>
      <c r="AZ229" s="103" t="n">
        <f aca="false">('Income Statement'!AZ19)*$H$229*$J$229</f>
        <v>9831</v>
      </c>
      <c r="BA229" s="103" t="n">
        <f aca="false">('Income Statement'!BA19)*$H$229*$J$229</f>
        <v>2823</v>
      </c>
      <c r="BB229" s="103" t="n">
        <f aca="false">('Income Statement'!BB19)*$H$229*$J$229</f>
        <v>934.467</v>
      </c>
      <c r="BC229" s="103" t="n">
        <f aca="false">('Income Statement'!BC19)*$H$229*$J$229</f>
        <v>1945.187</v>
      </c>
      <c r="BD229" s="103" t="n">
        <f aca="false">('Income Statement'!BD19)*$H$229*$J$229</f>
        <v>2995.631</v>
      </c>
      <c r="BE229" s="103" t="n">
        <f aca="false">('Income Statement'!BE19)*$H$229*$J$229</f>
        <v>4084.316</v>
      </c>
      <c r="BF229" s="103" t="n">
        <f aca="false">('Income Statement'!BF19)*$H$229*$J$229</f>
        <v>1129.365</v>
      </c>
      <c r="BG229" s="103" t="n">
        <f aca="false">('Income Statement'!BG19)*$H$229*$J$229</f>
        <v>2358.665</v>
      </c>
      <c r="BH229" s="103" t="n">
        <f aca="false">('Income Statement'!BH19)*$H$229*$J$229</f>
        <v>3646.949</v>
      </c>
      <c r="BI229" s="103" t="n">
        <f aca="false">('Income Statement'!BI19)*$H$229*$J$229</f>
        <v>5012.668</v>
      </c>
      <c r="BJ229" s="103" t="n">
        <f aca="false">('Income Statement'!BJ19)*$H$229*$J$229</f>
        <v>1419.622</v>
      </c>
      <c r="BK229" s="103" t="n">
        <f aca="false">('Income Statement'!BK19)*$H$229*$J$229</f>
        <v>2930.661</v>
      </c>
      <c r="BL229" s="103" t="n">
        <f aca="false">('Income Statement'!BL19)*$H$229*$J$229</f>
        <v>4489.914</v>
      </c>
      <c r="BM229" s="103" t="n">
        <f aca="false">('Income Statement'!BM19)*$H$229*$J$229</f>
        <v>6203</v>
      </c>
      <c r="BN229" s="103" t="n">
        <f aca="false">('Income Statement'!BN19)*$H$229*$J$229</f>
        <v>1746</v>
      </c>
      <c r="BO229" s="103" t="n">
        <f aca="false">('Income Statement'!BO19)*$H$229*$J$229</f>
        <v>3653</v>
      </c>
      <c r="BP229" s="103" t="n">
        <f aca="false">('Income Statement'!BP19)*$H$229*$J$229</f>
        <v>5640</v>
      </c>
      <c r="BQ229" s="103" t="n">
        <f aca="false">('Income Statement'!BQ19)*$H$229*$J$229</f>
        <v>7767</v>
      </c>
      <c r="BR229" s="103" t="n">
        <f aca="false">('Income Statement'!BR19)*$H$229*$J$229</f>
        <v>2239</v>
      </c>
      <c r="BS229" s="103" t="n">
        <f aca="false">('Income Statement'!BS19)*$H$229*$J$229</f>
        <v>4671</v>
      </c>
      <c r="BT229" s="103" t="n">
        <f aca="false">('Income Statement'!BT19)*$H$229*$J$229</f>
        <v>7174</v>
      </c>
      <c r="BU229" s="103" t="n">
        <f aca="false">('Income Statement'!BU19)*$H$229*$J$229</f>
        <v>9831</v>
      </c>
      <c r="BV229" s="103" t="n">
        <f aca="false">('Income Statement'!BV19)*$H$229*$J$229</f>
        <v>2823</v>
      </c>
      <c r="BW229" s="103" t="n">
        <f aca="false">('Income Statement'!BW19)*$H$229*$J$229</f>
        <v>0</v>
      </c>
      <c r="BX229" s="103" t="n">
        <f aca="false">('Income Statement'!BX19)*$H$229*$J$229</f>
        <v>0</v>
      </c>
      <c r="BY229" s="91"/>
      <c r="BZ229" s="91"/>
      <c r="CA229" s="91"/>
      <c r="CB229" s="100"/>
      <c r="CC229" s="100"/>
      <c r="CD229" s="100"/>
      <c r="CE229" s="100"/>
      <c r="CF229" s="100"/>
    </row>
    <row r="230" s="37" customFormat="true" ht="15" hidden="false" customHeight="true" outlineLevel="1" collapsed="false">
      <c r="B230" s="24"/>
      <c r="C230" s="24"/>
      <c r="D230" s="24"/>
      <c r="E230" s="24" t="n">
        <v>1</v>
      </c>
      <c r="F230" s="24"/>
      <c r="G230" s="24"/>
      <c r="H230" s="24" t="n">
        <v>1</v>
      </c>
      <c r="I230" s="24"/>
      <c r="J230" s="24" t="n">
        <v>1</v>
      </c>
      <c r="K230" s="24"/>
      <c r="L230" s="24" t="n">
        <v>169</v>
      </c>
      <c r="M230" s="24"/>
      <c r="N230" s="24" t="s">
        <v>2432</v>
      </c>
      <c r="O230" s="24" t="s">
        <v>2995</v>
      </c>
      <c r="P230" s="24"/>
      <c r="Q230" s="24"/>
      <c r="R230" s="24" t="n">
        <v>2</v>
      </c>
      <c r="S230" s="24"/>
      <c r="T230" s="24"/>
      <c r="U230" s="24" t="n">
        <v>8</v>
      </c>
      <c r="V230" s="24" t="s">
        <v>160</v>
      </c>
      <c r="W230" s="24" t="s">
        <v>781</v>
      </c>
      <c r="X230" s="24" t="s">
        <v>162</v>
      </c>
      <c r="Y230" s="24" t="s">
        <v>2370</v>
      </c>
      <c r="Z230" s="24" t="s">
        <v>163</v>
      </c>
      <c r="AA230" s="24" t="s">
        <v>2434</v>
      </c>
      <c r="AB230" s="91" t="n">
        <f aca="false">('Income Statement'!AB25)*$H$230*$J$230</f>
        <v>989.808</v>
      </c>
      <c r="AC230" s="103" t="n">
        <f aca="false">('Income Statement'!AC25)*$H$230*$J$230</f>
        <v>1044.154</v>
      </c>
      <c r="AD230" s="103" t="n">
        <f aca="false">('Income Statement'!AD25)*$H$230*$J$230</f>
        <v>1072.486</v>
      </c>
      <c r="AE230" s="103" t="n">
        <f aca="false">('Income Statement'!AE25)*$H$230*$J$230</f>
        <v>1123.501</v>
      </c>
      <c r="AF230" s="103" t="n">
        <f aca="false">('Income Statement'!AF25)*$H$230*$J$230</f>
        <v>4229.949</v>
      </c>
      <c r="AG230" s="103" t="n">
        <f aca="false">('Income Statement'!AG25)*$H$230*$J$230</f>
        <v>1098.26</v>
      </c>
      <c r="AH230" s="103" t="n">
        <f aca="false">('Income Statement'!AH25)*$H$230*$J$230</f>
        <v>1209.476</v>
      </c>
      <c r="AI230" s="103" t="n">
        <f aca="false">('Income Statement'!AI25)*$H$230*$J$230</f>
        <v>1244.85</v>
      </c>
      <c r="AJ230" s="103" t="n">
        <f aca="false">('Income Statement'!AJ25)*$H$230*$J$230</f>
        <v>1345.159</v>
      </c>
      <c r="AK230" s="103" t="n">
        <f aca="false">('Income Statement'!AK25)*$H$230*$J$230</f>
        <v>4897.745</v>
      </c>
      <c r="AL230" s="103" t="n">
        <f aca="false">('Income Statement'!AL25)*$H$230*$J$230</f>
        <v>1367.636</v>
      </c>
      <c r="AM230" s="103" t="n">
        <f aca="false">('Income Statement'!AM25)*$H$230*$J$230</f>
        <v>1478.488</v>
      </c>
      <c r="AN230" s="103" t="n">
        <f aca="false">('Income Statement'!AN25)*$H$230*$J$230</f>
        <v>1556.217</v>
      </c>
      <c r="AO230" s="103" t="n">
        <f aca="false">('Income Statement'!AO25)*$H$230*$J$230</f>
        <v>1691.376</v>
      </c>
      <c r="AP230" s="103" t="n">
        <f aca="false">('Income Statement'!AP25)*$H$230*$J$230</f>
        <v>5985</v>
      </c>
      <c r="AQ230" s="103" t="n">
        <f aca="false">('Income Statement'!AQ25)*$H$230*$J$230</f>
        <v>1742</v>
      </c>
      <c r="AR230" s="103" t="n">
        <f aca="false">('Income Statement'!AR25)*$H$230*$J$230</f>
        <v>1823</v>
      </c>
      <c r="AS230" s="103" t="n">
        <f aca="false">('Income Statement'!AS25)*$H$230*$J$230</f>
        <v>1832</v>
      </c>
      <c r="AT230" s="103" t="n">
        <f aca="false">('Income Statement'!AT25)*$H$230*$J$230</f>
        <v>1916</v>
      </c>
      <c r="AU230" s="103" t="n">
        <f aca="false">('Income Statement'!AU25)*$H$230*$J$230</f>
        <v>7313</v>
      </c>
      <c r="AV230" s="103" t="n">
        <f aca="false">('Income Statement'!AV25)*$H$230*$J$230</f>
        <v>2048</v>
      </c>
      <c r="AW230" s="103" t="n">
        <f aca="false">('Income Statement'!AW25)*$H$230*$J$230</f>
        <v>2317</v>
      </c>
      <c r="AX230" s="103" t="n">
        <f aca="false">('Income Statement'!AX25)*$H$230*$J$230</f>
        <v>2411</v>
      </c>
      <c r="AY230" s="103" t="n">
        <f aca="false">('Income Statement'!AY25)*$H$230*$J$230</f>
        <v>2520</v>
      </c>
      <c r="AZ230" s="103" t="n">
        <f aca="false">('Income Statement'!AZ25)*$H$230*$J$230</f>
        <v>9296</v>
      </c>
      <c r="BA230" s="103" t="n">
        <f aca="false">('Income Statement'!BA25)*$H$230*$J$230</f>
        <v>2613</v>
      </c>
      <c r="BB230" s="103" t="n">
        <f aca="false">('Income Statement'!BB25)*$H$230*$J$230</f>
        <v>989.808</v>
      </c>
      <c r="BC230" s="103" t="n">
        <f aca="false">('Income Statement'!BC25)*$H$230*$J$230</f>
        <v>2033.962</v>
      </c>
      <c r="BD230" s="103" t="n">
        <f aca="false">('Income Statement'!BD25)*$H$230*$J$230</f>
        <v>3106.448</v>
      </c>
      <c r="BE230" s="103" t="n">
        <f aca="false">('Income Statement'!BE25)*$H$230*$J$230</f>
        <v>4229.949</v>
      </c>
      <c r="BF230" s="103" t="n">
        <f aca="false">('Income Statement'!BF25)*$H$230*$J$230</f>
        <v>1098.26</v>
      </c>
      <c r="BG230" s="103" t="n">
        <f aca="false">('Income Statement'!BG25)*$H$230*$J$230</f>
        <v>2307.736</v>
      </c>
      <c r="BH230" s="103" t="n">
        <f aca="false">('Income Statement'!BH25)*$H$230*$J$230</f>
        <v>3552.586</v>
      </c>
      <c r="BI230" s="103" t="n">
        <f aca="false">('Income Statement'!BI25)*$H$230*$J$230</f>
        <v>4897.745</v>
      </c>
      <c r="BJ230" s="103" t="n">
        <f aca="false">('Income Statement'!BJ25)*$H$230*$J$230</f>
        <v>1367.636</v>
      </c>
      <c r="BK230" s="103" t="n">
        <f aca="false">('Income Statement'!BK25)*$H$230*$J$230</f>
        <v>2846.124</v>
      </c>
      <c r="BL230" s="103" t="n">
        <f aca="false">('Income Statement'!BL25)*$H$230*$J$230</f>
        <v>4402.341</v>
      </c>
      <c r="BM230" s="103" t="n">
        <f aca="false">('Income Statement'!BM25)*$H$230*$J$230</f>
        <v>5985</v>
      </c>
      <c r="BN230" s="103" t="n">
        <f aca="false">('Income Statement'!BN25)*$H$230*$J$230</f>
        <v>1742</v>
      </c>
      <c r="BO230" s="103" t="n">
        <f aca="false">('Income Statement'!BO25)*$H$230*$J$230</f>
        <v>3565</v>
      </c>
      <c r="BP230" s="103" t="n">
        <f aca="false">('Income Statement'!BP25)*$H$230*$J$230</f>
        <v>5397</v>
      </c>
      <c r="BQ230" s="103" t="n">
        <f aca="false">('Income Statement'!BQ25)*$H$230*$J$230</f>
        <v>7313</v>
      </c>
      <c r="BR230" s="103" t="n">
        <f aca="false">('Income Statement'!BR25)*$H$230*$J$230</f>
        <v>2048</v>
      </c>
      <c r="BS230" s="103" t="n">
        <f aca="false">('Income Statement'!BS25)*$H$230*$J$230</f>
        <v>4365</v>
      </c>
      <c r="BT230" s="103" t="n">
        <f aca="false">('Income Statement'!BT25)*$H$230*$J$230</f>
        <v>6776</v>
      </c>
      <c r="BU230" s="103" t="n">
        <f aca="false">('Income Statement'!BU25)*$H$230*$J$230</f>
        <v>9296</v>
      </c>
      <c r="BV230" s="103" t="n">
        <f aca="false">('Income Statement'!BV25)*$H$230*$J$230</f>
        <v>2613</v>
      </c>
      <c r="BW230" s="103" t="n">
        <f aca="false">('Income Statement'!BW25)*$H$230*$J$230</f>
        <v>0</v>
      </c>
      <c r="BX230" s="103" t="n">
        <f aca="false">('Income Statement'!BX25)*$H$230*$J$230</f>
        <v>0</v>
      </c>
      <c r="BY230" s="91"/>
      <c r="BZ230" s="91"/>
      <c r="CA230" s="91"/>
      <c r="CB230" s="100"/>
      <c r="CC230" s="100"/>
      <c r="CD230" s="100"/>
      <c r="CE230" s="100"/>
      <c r="CF230" s="100"/>
    </row>
    <row r="231" s="37" customFormat="true" ht="15" hidden="false" customHeight="true" outlineLevel="1" collapsed="false">
      <c r="B231" s="24"/>
      <c r="C231" s="24"/>
      <c r="D231" s="24"/>
      <c r="E231" s="24" t="n">
        <v>1</v>
      </c>
      <c r="F231" s="24"/>
      <c r="G231" s="24"/>
      <c r="H231" s="24" t="n">
        <v>1</v>
      </c>
      <c r="I231" s="24"/>
      <c r="J231" s="24" t="n">
        <v>1</v>
      </c>
      <c r="K231" s="24"/>
      <c r="L231" s="24" t="n">
        <v>170</v>
      </c>
      <c r="M231" s="24"/>
      <c r="N231" s="24" t="s">
        <v>2435</v>
      </c>
      <c r="O231" s="24" t="s">
        <v>2996</v>
      </c>
      <c r="P231" s="24"/>
      <c r="Q231" s="24"/>
      <c r="R231" s="24" t="n">
        <v>2</v>
      </c>
      <c r="S231" s="24"/>
      <c r="T231" s="24"/>
      <c r="U231" s="24" t="n">
        <v>8</v>
      </c>
      <c r="V231" s="24" t="s">
        <v>160</v>
      </c>
      <c r="W231" s="24" t="s">
        <v>781</v>
      </c>
      <c r="X231" s="24" t="s">
        <v>162</v>
      </c>
      <c r="Y231" s="24" t="s">
        <v>2370</v>
      </c>
      <c r="Z231" s="24" t="s">
        <v>163</v>
      </c>
      <c r="AA231" s="24" t="s">
        <v>2437</v>
      </c>
      <c r="AB231" s="91" t="n">
        <f aca="false">('Income Statement'!AB26)*$H$231*$J$231</f>
        <v>-55.341</v>
      </c>
      <c r="AC231" s="103" t="n">
        <f aca="false">('Income Statement'!AC26)*$H$231*$J$231</f>
        <v>-33.434</v>
      </c>
      <c r="AD231" s="103" t="n">
        <f aca="false">('Income Statement'!AD26)*$H$231*$J$231</f>
        <v>-22.042</v>
      </c>
      <c r="AE231" s="103" t="n">
        <f aca="false">('Income Statement'!AE26)*$H$231*$J$231</f>
        <v>-34.816</v>
      </c>
      <c r="AF231" s="103" t="n">
        <f aca="false">('Income Statement'!AF26)*$H$231*$J$231</f>
        <v>-145.633</v>
      </c>
      <c r="AG231" s="103" t="n">
        <f aca="false">('Income Statement'!AG26)*$H$231*$J$231</f>
        <v>31.105</v>
      </c>
      <c r="AH231" s="103" t="n">
        <f aca="false">('Income Statement'!AH26)*$H$231*$J$231</f>
        <v>19.824</v>
      </c>
      <c r="AI231" s="103" t="n">
        <f aca="false">('Income Statement'!AI26)*$H$231*$J$231</f>
        <v>43.434</v>
      </c>
      <c r="AJ231" s="103" t="n">
        <f aca="false">('Income Statement'!AJ26)*$H$231*$J$231</f>
        <v>20.56</v>
      </c>
      <c r="AK231" s="103" t="n">
        <f aca="false">('Income Statement'!AK26)*$H$231*$J$231</f>
        <v>114.923</v>
      </c>
      <c r="AL231" s="103" t="n">
        <f aca="false">('Income Statement'!AL26)*$H$231*$J$231</f>
        <v>51.986</v>
      </c>
      <c r="AM231" s="103" t="n">
        <f aca="false">('Income Statement'!AM26)*$H$231*$J$231</f>
        <v>32.551</v>
      </c>
      <c r="AN231" s="103" t="n">
        <f aca="false">('Income Statement'!AN26)*$H$231*$J$231</f>
        <v>3.036</v>
      </c>
      <c r="AO231" s="103" t="n">
        <f aca="false">('Income Statement'!AO26)*$H$231*$J$231</f>
        <v>-23.345</v>
      </c>
      <c r="AP231" s="103" t="n">
        <f aca="false">('Income Statement'!AP26)*$H$231*$J$231</f>
        <v>218</v>
      </c>
      <c r="AQ231" s="103" t="n">
        <f aca="false">('Income Statement'!AQ26)*$H$231*$J$231</f>
        <v>4</v>
      </c>
      <c r="AR231" s="103" t="n">
        <f aca="false">('Income Statement'!AR26)*$H$231*$J$231</f>
        <v>84</v>
      </c>
      <c r="AS231" s="103" t="n">
        <f aca="false">('Income Statement'!AS26)*$H$231*$J$231</f>
        <v>155</v>
      </c>
      <c r="AT231" s="103" t="n">
        <f aca="false">('Income Statement'!AT26)*$H$231*$J$231</f>
        <v>211</v>
      </c>
      <c r="AU231" s="103" t="n">
        <f aca="false">('Income Statement'!AU26)*$H$231*$J$231</f>
        <v>454</v>
      </c>
      <c r="AV231" s="103" t="n">
        <f aca="false">('Income Statement'!AV26)*$H$231*$J$231</f>
        <v>191</v>
      </c>
      <c r="AW231" s="103" t="n">
        <f aca="false">('Income Statement'!AW26)*$H$231*$J$231</f>
        <v>115</v>
      </c>
      <c r="AX231" s="103" t="n">
        <f aca="false">('Income Statement'!AX26)*$H$231*$J$231</f>
        <v>92</v>
      </c>
      <c r="AY231" s="103" t="n">
        <f aca="false">('Income Statement'!AY26)*$H$231*$J$231</f>
        <v>137</v>
      </c>
      <c r="AZ231" s="103" t="n">
        <f aca="false">('Income Statement'!AZ26)*$H$231*$J$231</f>
        <v>535</v>
      </c>
      <c r="BA231" s="103" t="n">
        <f aca="false">('Income Statement'!BA26)*$H$231*$J$231</f>
        <v>210</v>
      </c>
      <c r="BB231" s="103" t="n">
        <f aca="false">('Income Statement'!BB26)*$H$231*$J$231</f>
        <v>-55.341</v>
      </c>
      <c r="BC231" s="103" t="n">
        <f aca="false">('Income Statement'!BC26)*$H$231*$J$231</f>
        <v>-88.775</v>
      </c>
      <c r="BD231" s="103" t="n">
        <f aca="false">('Income Statement'!BD26)*$H$231*$J$231</f>
        <v>-110.817</v>
      </c>
      <c r="BE231" s="103" t="n">
        <f aca="false">('Income Statement'!BE26)*$H$231*$J$231</f>
        <v>-145.633</v>
      </c>
      <c r="BF231" s="103" t="n">
        <f aca="false">('Income Statement'!BF26)*$H$231*$J$231</f>
        <v>31.105</v>
      </c>
      <c r="BG231" s="103" t="n">
        <f aca="false">('Income Statement'!BG26)*$H$231*$J$231</f>
        <v>50.929</v>
      </c>
      <c r="BH231" s="103" t="n">
        <f aca="false">('Income Statement'!BH26)*$H$231*$J$231</f>
        <v>94.363</v>
      </c>
      <c r="BI231" s="103" t="n">
        <f aca="false">('Income Statement'!BI26)*$H$231*$J$231</f>
        <v>114.923</v>
      </c>
      <c r="BJ231" s="103" t="n">
        <f aca="false">('Income Statement'!BJ26)*$H$231*$J$231</f>
        <v>51.986</v>
      </c>
      <c r="BK231" s="103" t="n">
        <f aca="false">('Income Statement'!BK26)*$H$231*$J$231</f>
        <v>84.537</v>
      </c>
      <c r="BL231" s="103" t="n">
        <f aca="false">('Income Statement'!BL26)*$H$231*$J$231</f>
        <v>87.573</v>
      </c>
      <c r="BM231" s="103" t="n">
        <f aca="false">('Income Statement'!BM26)*$H$231*$J$231</f>
        <v>218</v>
      </c>
      <c r="BN231" s="103" t="n">
        <f aca="false">('Income Statement'!BN26)*$H$231*$J$231</f>
        <v>4</v>
      </c>
      <c r="BO231" s="103" t="n">
        <f aca="false">('Income Statement'!BO26)*$H$231*$J$231</f>
        <v>88</v>
      </c>
      <c r="BP231" s="103" t="n">
        <f aca="false">('Income Statement'!BP26)*$H$231*$J$231</f>
        <v>243</v>
      </c>
      <c r="BQ231" s="103" t="n">
        <f aca="false">('Income Statement'!BQ26)*$H$231*$J$231</f>
        <v>454</v>
      </c>
      <c r="BR231" s="103" t="n">
        <f aca="false">('Income Statement'!BR26)*$H$231*$J$231</f>
        <v>191</v>
      </c>
      <c r="BS231" s="103" t="n">
        <f aca="false">('Income Statement'!BS26)*$H$231*$J$231</f>
        <v>306</v>
      </c>
      <c r="BT231" s="103" t="n">
        <f aca="false">('Income Statement'!BT26)*$H$231*$J$231</f>
        <v>398</v>
      </c>
      <c r="BU231" s="103" t="n">
        <f aca="false">('Income Statement'!BU26)*$H$231*$J$231</f>
        <v>535</v>
      </c>
      <c r="BV231" s="103" t="n">
        <f aca="false">('Income Statement'!BV26)*$H$231*$J$231</f>
        <v>210</v>
      </c>
      <c r="BW231" s="103" t="n">
        <f aca="false">('Income Statement'!BW26)*$H$231*$J$231</f>
        <v>0</v>
      </c>
      <c r="BX231" s="103" t="n">
        <f aca="false">('Income Statement'!BX26)*$H$231*$J$231</f>
        <v>0</v>
      </c>
      <c r="BY231" s="91"/>
      <c r="BZ231" s="91"/>
      <c r="CA231" s="91"/>
      <c r="CB231" s="100"/>
      <c r="CC231" s="100"/>
      <c r="CD231" s="100"/>
      <c r="CE231" s="100"/>
      <c r="CF231" s="100"/>
    </row>
    <row r="232" s="37" customFormat="true" ht="15" hidden="false" customHeight="true" outlineLevel="1" collapsed="false">
      <c r="B232" s="24"/>
      <c r="C232" s="24"/>
      <c r="D232" s="24"/>
      <c r="E232" s="24" t="n">
        <v>1</v>
      </c>
      <c r="F232" s="24"/>
      <c r="G232" s="24"/>
      <c r="H232" s="24" t="n">
        <v>1</v>
      </c>
      <c r="I232" s="24"/>
      <c r="J232" s="24" t="n">
        <v>1</v>
      </c>
      <c r="K232" s="24"/>
      <c r="L232" s="24" t="n">
        <v>168</v>
      </c>
      <c r="M232" s="24"/>
      <c r="N232" s="24" t="s">
        <v>2468</v>
      </c>
      <c r="O232" s="24" t="s">
        <v>2997</v>
      </c>
      <c r="P232" s="24"/>
      <c r="Q232" s="24"/>
      <c r="R232" s="24" t="n">
        <v>2</v>
      </c>
      <c r="S232" s="24"/>
      <c r="T232" s="24"/>
      <c r="U232" s="24" t="n">
        <v>8</v>
      </c>
      <c r="V232" s="24" t="s">
        <v>160</v>
      </c>
      <c r="W232" s="24" t="s">
        <v>781</v>
      </c>
      <c r="X232" s="24" t="s">
        <v>162</v>
      </c>
      <c r="Y232" s="24" t="s">
        <v>2370</v>
      </c>
      <c r="Z232" s="24" t="s">
        <v>163</v>
      </c>
      <c r="AA232" s="24" t="s">
        <v>2470</v>
      </c>
      <c r="AB232" s="91" t="n">
        <f aca="false">('Income Statement'!AB33)*$H$232*$J$232</f>
        <v>-84.769</v>
      </c>
      <c r="AC232" s="103" t="n">
        <f aca="false">('Income Statement'!AC33)*$H$232*$J$232</f>
        <v>-52.969</v>
      </c>
      <c r="AD232" s="103" t="n">
        <f aca="false">('Income Statement'!AD33)*$H$232*$J$232</f>
        <v>-21.849</v>
      </c>
      <c r="AE232" s="103" t="n">
        <f aca="false">('Income Statement'!AE33)*$H$232*$J$232</f>
        <v>-53.498</v>
      </c>
      <c r="AF232" s="103" t="n">
        <f aca="false">('Income Statement'!AF33)*$H$232*$J$232</f>
        <v>-213.085</v>
      </c>
      <c r="AG232" s="103" t="n">
        <f aca="false">('Income Statement'!AG33)*$H$232*$J$232</f>
        <v>18.073</v>
      </c>
      <c r="AH232" s="103" t="n">
        <f aca="false">('Income Statement'!AH33)*$H$232*$J$232</f>
        <v>6.958</v>
      </c>
      <c r="AI232" s="103" t="n">
        <f aca="false">('Income Statement'!AI33)*$H$232*$J$232</f>
        <v>43.391</v>
      </c>
      <c r="AJ232" s="103" t="n">
        <f aca="false">('Income Statement'!AJ33)*$H$232*$J$232</f>
        <v>-4.143</v>
      </c>
      <c r="AK232" s="103" t="n">
        <f aca="false">('Income Statement'!AK33)*$H$232*$J$232</f>
        <v>64.279</v>
      </c>
      <c r="AL232" s="103" t="n">
        <f aca="false">('Income Statement'!AL33)*$H$232*$J$232</f>
        <v>37.155</v>
      </c>
      <c r="AM232" s="103" t="n">
        <f aca="false">('Income Statement'!AM33)*$H$232*$J$232</f>
        <v>24.283</v>
      </c>
      <c r="AN232" s="103" t="n">
        <f aca="false">('Income Statement'!AN33)*$H$232*$J$232</f>
        <v>-12.586</v>
      </c>
      <c r="AO232" s="103" t="n">
        <f aca="false">('Income Statement'!AO33)*$H$232*$J$232</f>
        <v>-23.469</v>
      </c>
      <c r="AP232" s="103" t="n">
        <f aca="false">('Income Statement'!AP33)*$H$232*$J$232</f>
        <v>179</v>
      </c>
      <c r="AQ232" s="103" t="n">
        <f aca="false">('Income Statement'!AQ33)*$H$232*$J$232</f>
        <v>-10</v>
      </c>
      <c r="AR232" s="103" t="n">
        <f aca="false">('Income Statement'!AR33)*$H$232*$J$232</f>
        <v>63</v>
      </c>
      <c r="AS232" s="103" t="n">
        <f aca="false">('Income Statement'!AS33)*$H$232*$J$232</f>
        <v>146</v>
      </c>
      <c r="AT232" s="103" t="n">
        <f aca="false">('Income Statement'!AT33)*$H$232*$J$232</f>
        <v>221</v>
      </c>
      <c r="AU232" s="103" t="n">
        <f aca="false">('Income Statement'!AU33)*$H$232*$J$232</f>
        <v>420</v>
      </c>
      <c r="AV232" s="103" t="n">
        <f aca="false">('Income Statement'!AV33)*$H$232*$J$232</f>
        <v>385</v>
      </c>
      <c r="AW232" s="103" t="n">
        <f aca="false">('Income Statement'!AW33)*$H$232*$J$232</f>
        <v>231</v>
      </c>
      <c r="AX232" s="103" t="n">
        <f aca="false">('Income Statement'!AX33)*$H$232*$J$232</f>
        <v>128</v>
      </c>
      <c r="AY232" s="103" t="n">
        <f aca="false">('Income Statement'!AY33)*$H$232*$J$232</f>
        <v>239</v>
      </c>
      <c r="AZ232" s="103" t="n">
        <f aca="false">('Income Statement'!AZ33)*$H$232*$J$232</f>
        <v>983</v>
      </c>
      <c r="BA232" s="103" t="n">
        <f aca="false">('Income Statement'!BA33)*$H$232*$J$232</f>
        <v>482</v>
      </c>
      <c r="BB232" s="103" t="n">
        <f aca="false">('Income Statement'!BB33)*$H$232*$J$232</f>
        <v>-84.769</v>
      </c>
      <c r="BC232" s="103" t="n">
        <f aca="false">('Income Statement'!BC33)*$H$232*$J$232</f>
        <v>-137.738</v>
      </c>
      <c r="BD232" s="103" t="n">
        <f aca="false">('Income Statement'!BD33)*$H$232*$J$232</f>
        <v>-159.587</v>
      </c>
      <c r="BE232" s="103" t="n">
        <f aca="false">('Income Statement'!BE33)*$H$232*$J$232</f>
        <v>-213.085</v>
      </c>
      <c r="BF232" s="103" t="n">
        <f aca="false">('Income Statement'!BF33)*$H$232*$J$232</f>
        <v>18.073</v>
      </c>
      <c r="BG232" s="103" t="n">
        <f aca="false">('Income Statement'!BG33)*$H$232*$J$232</f>
        <v>25.031</v>
      </c>
      <c r="BH232" s="103" t="n">
        <f aca="false">('Income Statement'!BH33)*$H$232*$J$232</f>
        <v>68.422</v>
      </c>
      <c r="BI232" s="103" t="n">
        <f aca="false">('Income Statement'!BI33)*$H$232*$J$232</f>
        <v>64.279</v>
      </c>
      <c r="BJ232" s="103" t="n">
        <f aca="false">('Income Statement'!BJ33)*$H$232*$J$232</f>
        <v>37.155</v>
      </c>
      <c r="BK232" s="103" t="n">
        <f aca="false">('Income Statement'!BK33)*$H$232*$J$232</f>
        <v>61.438</v>
      </c>
      <c r="BL232" s="103" t="n">
        <f aca="false">('Income Statement'!BL33)*$H$232*$J$232</f>
        <v>48.852</v>
      </c>
      <c r="BM232" s="103" t="n">
        <f aca="false">('Income Statement'!BM33)*$H$232*$J$232</f>
        <v>179</v>
      </c>
      <c r="BN232" s="103" t="n">
        <f aca="false">('Income Statement'!BN33)*$H$232*$J$232</f>
        <v>-10</v>
      </c>
      <c r="BO232" s="103" t="n">
        <f aca="false">('Income Statement'!BO33)*$H$232*$J$232</f>
        <v>53</v>
      </c>
      <c r="BP232" s="103" t="n">
        <f aca="false">('Income Statement'!BP33)*$H$232*$J$232</f>
        <v>199</v>
      </c>
      <c r="BQ232" s="103" t="n">
        <f aca="false">('Income Statement'!BQ33)*$H$232*$J$232</f>
        <v>420</v>
      </c>
      <c r="BR232" s="103" t="n">
        <f aca="false">('Income Statement'!BR33)*$H$232*$J$232</f>
        <v>385</v>
      </c>
      <c r="BS232" s="103" t="n">
        <f aca="false">('Income Statement'!BS33)*$H$232*$J$232</f>
        <v>616</v>
      </c>
      <c r="BT232" s="103" t="n">
        <f aca="false">('Income Statement'!BT33)*$H$232*$J$232</f>
        <v>744</v>
      </c>
      <c r="BU232" s="103" t="n">
        <f aca="false">('Income Statement'!BU33)*$H$232*$J$232</f>
        <v>983</v>
      </c>
      <c r="BV232" s="103" t="n">
        <f aca="false">('Income Statement'!BV33)*$H$232*$J$232</f>
        <v>482</v>
      </c>
      <c r="BW232" s="103" t="n">
        <f aca="false">('Income Statement'!BW33)*$H$232*$J$232</f>
        <v>0</v>
      </c>
      <c r="BX232" s="103" t="n">
        <f aca="false">('Income Statement'!BX33)*$H$232*$J$232</f>
        <v>0</v>
      </c>
      <c r="BY232" s="91"/>
      <c r="BZ232" s="91"/>
      <c r="CA232" s="91"/>
      <c r="CB232" s="100"/>
      <c r="CC232" s="100"/>
      <c r="CD232" s="100"/>
      <c r="CE232" s="100"/>
      <c r="CF232" s="100"/>
    </row>
    <row r="233" s="37" customFormat="true" ht="15" hidden="false" customHeight="true" outlineLevel="1" collapsed="false">
      <c r="B233" s="24"/>
      <c r="C233" s="24"/>
      <c r="D233" s="24"/>
      <c r="E233" s="24" t="n">
        <v>1</v>
      </c>
      <c r="F233" s="24"/>
      <c r="G233" s="24"/>
      <c r="H233" s="24" t="n">
        <v>1</v>
      </c>
      <c r="I233" s="24"/>
      <c r="J233" s="24" t="n">
        <v>1</v>
      </c>
      <c r="K233" s="24"/>
      <c r="L233" s="24" t="n">
        <v>167</v>
      </c>
      <c r="M233" s="24"/>
      <c r="N233" s="24" t="s">
        <v>2484</v>
      </c>
      <c r="O233" s="24" t="s">
        <v>2998</v>
      </c>
      <c r="P233" s="24"/>
      <c r="Q233" s="24"/>
      <c r="R233" s="24" t="n">
        <v>2</v>
      </c>
      <c r="S233" s="24"/>
      <c r="T233" s="24"/>
      <c r="U233" s="24" t="n">
        <v>8</v>
      </c>
      <c r="V233" s="24" t="s">
        <v>160</v>
      </c>
      <c r="W233" s="24" t="s">
        <v>781</v>
      </c>
      <c r="X233" s="24" t="s">
        <v>162</v>
      </c>
      <c r="Y233" s="24" t="s">
        <v>2370</v>
      </c>
      <c r="Z233" s="24" t="s">
        <v>163</v>
      </c>
      <c r="AA233" s="24" t="s">
        <v>2486</v>
      </c>
      <c r="AB233" s="91" t="n">
        <f aca="false">('Income Statement'!AB35)*$H$233*$J$233</f>
        <v>-96.911</v>
      </c>
      <c r="AC233" s="103" t="n">
        <f aca="false">('Income Statement'!AC35)*$H$233*$J$233</f>
        <v>-61.088</v>
      </c>
      <c r="AD233" s="103" t="n">
        <f aca="false">('Income Statement'!AD35)*$H$233*$J$233</f>
        <v>-38.924</v>
      </c>
      <c r="AE233" s="103" t="n">
        <f aca="false">('Income Statement'!AE35)*$H$233*$J$233</f>
        <v>-65.765</v>
      </c>
      <c r="AF233" s="103" t="n">
        <f aca="false">('Income Statement'!AF35)*$H$233*$J$233</f>
        <v>-262.688</v>
      </c>
      <c r="AG233" s="103" t="n">
        <f aca="false">('Income Statement'!AG35)*$H$233*$J$233</f>
        <v>4.092</v>
      </c>
      <c r="AH233" s="103" t="n">
        <f aca="false">('Income Statement'!AH35)*$H$233*$J$233</f>
        <v>-0.852</v>
      </c>
      <c r="AI233" s="103" t="n">
        <f aca="false">('Income Statement'!AI35)*$H$233*$J$233</f>
        <v>-25.157</v>
      </c>
      <c r="AJ233" s="103" t="n">
        <f aca="false">('Income Statement'!AJ35)*$H$233*$J$233</f>
        <v>-25.509</v>
      </c>
      <c r="AK233" s="103" t="n">
        <f aca="false">('Income Statement'!AK35)*$H$233*$J$233</f>
        <v>-47.426</v>
      </c>
      <c r="AL233" s="103" t="n">
        <f aca="false">('Income Statement'!AL35)*$H$233*$J$233</f>
        <v>38.759</v>
      </c>
      <c r="AM233" s="103" t="n">
        <f aca="false">('Income Statement'!AM35)*$H$233*$J$233</f>
        <v>229.622</v>
      </c>
      <c r="AN233" s="103" t="n">
        <f aca="false">('Income Statement'!AN35)*$H$233*$J$233</f>
        <v>-37.309</v>
      </c>
      <c r="AO233" s="103" t="n">
        <f aca="false">('Income Statement'!AO35)*$H$233*$J$233</f>
        <v>-51.44</v>
      </c>
      <c r="AP233" s="103" t="n">
        <f aca="false">('Income Statement'!AP35)*$H$233*$J$233</f>
        <v>323</v>
      </c>
      <c r="AQ233" s="103" t="n">
        <f aca="false">('Income Statement'!AQ35)*$H$233*$J$233</f>
        <v>1</v>
      </c>
      <c r="AR233" s="103" t="n">
        <f aca="false">('Income Statement'!AR35)*$H$233*$J$233</f>
        <v>46</v>
      </c>
      <c r="AS233" s="103" t="n">
        <f aca="false">('Income Statement'!AS35)*$H$233*$J$233</f>
        <v>107</v>
      </c>
      <c r="AT233" s="103" t="n">
        <f aca="false">('Income Statement'!AT35)*$H$233*$J$233</f>
        <v>206</v>
      </c>
      <c r="AU233" s="103" t="n">
        <f aca="false">('Income Statement'!AU35)*$H$233*$J$233</f>
        <v>360</v>
      </c>
      <c r="AV233" s="103" t="n">
        <f aca="false">('Income Statement'!AV35)*$H$233*$J$233</f>
        <v>344</v>
      </c>
      <c r="AW233" s="103" t="n">
        <f aca="false">('Income Statement'!AW35)*$H$233*$J$233</f>
        <v>299</v>
      </c>
      <c r="AX233" s="103" t="n">
        <f aca="false">('Income Statement'!AX35)*$H$233*$J$233</f>
        <v>105</v>
      </c>
      <c r="AY233" s="103" t="n">
        <f aca="false">('Income Statement'!AY35)*$H$233*$J$233</f>
        <v>362</v>
      </c>
      <c r="AZ233" s="103" t="n">
        <f aca="false">('Income Statement'!AZ35)*$H$233*$J$233</f>
        <v>1110</v>
      </c>
      <c r="BA233" s="103" t="n">
        <f aca="false">('Income Statement'!BA35)*$H$233*$J$233</f>
        <v>392</v>
      </c>
      <c r="BB233" s="103" t="n">
        <f aca="false">('Income Statement'!BB35)*$H$233*$J$233</f>
        <v>-96.911</v>
      </c>
      <c r="BC233" s="103" t="n">
        <f aca="false">('Income Statement'!BC35)*$H$233*$J$233</f>
        <v>-157.999</v>
      </c>
      <c r="BD233" s="103" t="n">
        <f aca="false">('Income Statement'!BD35)*$H$233*$J$233</f>
        <v>-196.923</v>
      </c>
      <c r="BE233" s="103" t="n">
        <f aca="false">('Income Statement'!BE35)*$H$233*$J$233</f>
        <v>-262.688</v>
      </c>
      <c r="BF233" s="103" t="n">
        <f aca="false">('Income Statement'!BF35)*$H$233*$J$233</f>
        <v>4.092</v>
      </c>
      <c r="BG233" s="103" t="n">
        <f aca="false">('Income Statement'!BG35)*$H$233*$J$233</f>
        <v>3.24</v>
      </c>
      <c r="BH233" s="103" t="n">
        <f aca="false">('Income Statement'!BH35)*$H$233*$J$233</f>
        <v>-21.917</v>
      </c>
      <c r="BI233" s="103" t="n">
        <f aca="false">('Income Statement'!BI35)*$H$233*$J$233</f>
        <v>-47.426</v>
      </c>
      <c r="BJ233" s="103" t="n">
        <f aca="false">('Income Statement'!BJ35)*$H$233*$J$233</f>
        <v>38.759</v>
      </c>
      <c r="BK233" s="103" t="n">
        <f aca="false">('Income Statement'!BK35)*$H$233*$J$233</f>
        <v>268.381</v>
      </c>
      <c r="BL233" s="103" t="n">
        <f aca="false">('Income Statement'!BL35)*$H$233*$J$233</f>
        <v>231.072</v>
      </c>
      <c r="BM233" s="103" t="n">
        <f aca="false">('Income Statement'!BM35)*$H$233*$J$233</f>
        <v>323</v>
      </c>
      <c r="BN233" s="103" t="n">
        <f aca="false">('Income Statement'!BN35)*$H$233*$J$233</f>
        <v>1</v>
      </c>
      <c r="BO233" s="103" t="n">
        <f aca="false">('Income Statement'!BO35)*$H$233*$J$233</f>
        <v>47</v>
      </c>
      <c r="BP233" s="103" t="n">
        <f aca="false">('Income Statement'!BP35)*$H$233*$J$233</f>
        <v>154</v>
      </c>
      <c r="BQ233" s="103" t="n">
        <f aca="false">('Income Statement'!BQ35)*$H$233*$J$233</f>
        <v>360</v>
      </c>
      <c r="BR233" s="103" t="n">
        <f aca="false">('Income Statement'!BR35)*$H$233*$J$233</f>
        <v>344</v>
      </c>
      <c r="BS233" s="103" t="n">
        <f aca="false">('Income Statement'!BS35)*$H$233*$J$233</f>
        <v>643</v>
      </c>
      <c r="BT233" s="103" t="n">
        <f aca="false">('Income Statement'!BT35)*$H$233*$J$233</f>
        <v>748</v>
      </c>
      <c r="BU233" s="103" t="n">
        <f aca="false">('Income Statement'!BU35)*$H$233*$J$233</f>
        <v>1110</v>
      </c>
      <c r="BV233" s="103" t="n">
        <f aca="false">('Income Statement'!BV35)*$H$233*$J$233</f>
        <v>392</v>
      </c>
      <c r="BW233" s="103" t="n">
        <f aca="false">('Income Statement'!BW35)*$H$233*$J$233</f>
        <v>0</v>
      </c>
      <c r="BX233" s="103" t="n">
        <f aca="false">('Income Statement'!BX35)*$H$233*$J$233</f>
        <v>0</v>
      </c>
      <c r="BY233" s="91"/>
      <c r="BZ233" s="91"/>
      <c r="CA233" s="91"/>
      <c r="CB233" s="100"/>
      <c r="CC233" s="100"/>
      <c r="CD233" s="100"/>
      <c r="CE233" s="100"/>
      <c r="CF233" s="100"/>
    </row>
    <row r="234" s="37" customFormat="true" ht="15" hidden="false" customHeight="true" outlineLevel="1" collapsed="false">
      <c r="B234" s="24"/>
      <c r="C234" s="24"/>
      <c r="D234" s="24"/>
      <c r="E234" s="24" t="n">
        <v>1</v>
      </c>
      <c r="F234" s="24"/>
      <c r="G234" s="24"/>
      <c r="H234" s="24" t="n">
        <v>1</v>
      </c>
      <c r="I234" s="24"/>
      <c r="J234" s="24" t="n">
        <v>1</v>
      </c>
      <c r="K234" s="24"/>
      <c r="L234" s="24" t="n">
        <v>166</v>
      </c>
      <c r="M234" s="24"/>
      <c r="N234" s="24" t="s">
        <v>2497</v>
      </c>
      <c r="O234" s="24" t="s">
        <v>2999</v>
      </c>
      <c r="P234" s="24"/>
      <c r="Q234" s="24"/>
      <c r="R234" s="24" t="n">
        <v>2</v>
      </c>
      <c r="S234" s="24"/>
      <c r="T234" s="24"/>
      <c r="U234" s="24" t="n">
        <v>8</v>
      </c>
      <c r="V234" s="24" t="s">
        <v>160</v>
      </c>
      <c r="W234" s="24" t="s">
        <v>781</v>
      </c>
      <c r="X234" s="24" t="s">
        <v>162</v>
      </c>
      <c r="Y234" s="24" t="s">
        <v>2370</v>
      </c>
      <c r="Z234" s="24" t="s">
        <v>163</v>
      </c>
      <c r="AA234" s="24" t="s">
        <v>2499</v>
      </c>
      <c r="AB234" s="91" t="n">
        <f aca="false">('Income Statement'!AB35)*$H$234*$J$234</f>
        <v>-96.911</v>
      </c>
      <c r="AC234" s="103" t="n">
        <f aca="false">('Income Statement'!AC35)*$H$234*$J$234</f>
        <v>-61.088</v>
      </c>
      <c r="AD234" s="103" t="n">
        <f aca="false">('Income Statement'!AD35)*$H$234*$J$234</f>
        <v>-38.924</v>
      </c>
      <c r="AE234" s="103" t="n">
        <f aca="false">('Income Statement'!AE35)*$H$234*$J$234</f>
        <v>-65.765</v>
      </c>
      <c r="AF234" s="103" t="n">
        <f aca="false">('Income Statement'!AF35)*$H$234*$J$234</f>
        <v>-262.688</v>
      </c>
      <c r="AG234" s="103" t="n">
        <f aca="false">('Income Statement'!AG35)*$H$234*$J$234</f>
        <v>4.092</v>
      </c>
      <c r="AH234" s="103" t="n">
        <f aca="false">('Income Statement'!AH35)*$H$234*$J$234</f>
        <v>-0.852</v>
      </c>
      <c r="AI234" s="103" t="n">
        <f aca="false">('Income Statement'!AI35)*$H$234*$J$234</f>
        <v>-25.157</v>
      </c>
      <c r="AJ234" s="103" t="n">
        <f aca="false">('Income Statement'!AJ35)*$H$234*$J$234</f>
        <v>-25.509</v>
      </c>
      <c r="AK234" s="103" t="n">
        <f aca="false">('Income Statement'!AK35)*$H$234*$J$234</f>
        <v>-47.426</v>
      </c>
      <c r="AL234" s="103" t="n">
        <f aca="false">('Income Statement'!AL35)*$H$234*$J$234</f>
        <v>38.759</v>
      </c>
      <c r="AM234" s="103" t="n">
        <f aca="false">('Income Statement'!AM35)*$H$234*$J$234</f>
        <v>229.622</v>
      </c>
      <c r="AN234" s="103" t="n">
        <f aca="false">('Income Statement'!AN35)*$H$234*$J$234</f>
        <v>-37.309</v>
      </c>
      <c r="AO234" s="103" t="n">
        <f aca="false">('Income Statement'!AO35)*$H$234*$J$234</f>
        <v>-51.44</v>
      </c>
      <c r="AP234" s="103" t="n">
        <f aca="false">('Income Statement'!AP35)*$H$234*$J$234</f>
        <v>323</v>
      </c>
      <c r="AQ234" s="103" t="n">
        <f aca="false">('Income Statement'!AQ35)*$H$234*$J$234</f>
        <v>1</v>
      </c>
      <c r="AR234" s="103" t="n">
        <f aca="false">('Income Statement'!AR35)*$H$234*$J$234</f>
        <v>46</v>
      </c>
      <c r="AS234" s="103" t="n">
        <f aca="false">('Income Statement'!AS35)*$H$234*$J$234</f>
        <v>107</v>
      </c>
      <c r="AT234" s="103" t="n">
        <f aca="false">('Income Statement'!AT35)*$H$234*$J$234</f>
        <v>206</v>
      </c>
      <c r="AU234" s="103" t="n">
        <f aca="false">('Income Statement'!AU35)*$H$234*$J$234</f>
        <v>360</v>
      </c>
      <c r="AV234" s="103" t="n">
        <f aca="false">('Income Statement'!AV35)*$H$234*$J$234</f>
        <v>344</v>
      </c>
      <c r="AW234" s="103" t="n">
        <f aca="false">('Income Statement'!AW35)*$H$234*$J$234</f>
        <v>299</v>
      </c>
      <c r="AX234" s="103" t="n">
        <f aca="false">('Income Statement'!AX35)*$H$234*$J$234</f>
        <v>105</v>
      </c>
      <c r="AY234" s="103" t="n">
        <f aca="false">('Income Statement'!AY35)*$H$234*$J$234</f>
        <v>362</v>
      </c>
      <c r="AZ234" s="103" t="n">
        <f aca="false">('Income Statement'!AZ35)*$H$234*$J$234</f>
        <v>1110</v>
      </c>
      <c r="BA234" s="103" t="n">
        <f aca="false">('Income Statement'!BA35)*$H$234*$J$234</f>
        <v>392</v>
      </c>
      <c r="BB234" s="103" t="n">
        <f aca="false">('Income Statement'!BB35)*$H$234*$J$234</f>
        <v>-96.911</v>
      </c>
      <c r="BC234" s="103" t="n">
        <f aca="false">('Income Statement'!BC35)*$H$234*$J$234</f>
        <v>-157.999</v>
      </c>
      <c r="BD234" s="103" t="n">
        <f aca="false">('Income Statement'!BD35)*$H$234*$J$234</f>
        <v>-196.923</v>
      </c>
      <c r="BE234" s="103" t="n">
        <f aca="false">('Income Statement'!BE35)*$H$234*$J$234</f>
        <v>-262.688</v>
      </c>
      <c r="BF234" s="103" t="n">
        <f aca="false">('Income Statement'!BF35)*$H$234*$J$234</f>
        <v>4.092</v>
      </c>
      <c r="BG234" s="103" t="n">
        <f aca="false">('Income Statement'!BG35)*$H$234*$J$234</f>
        <v>3.24</v>
      </c>
      <c r="BH234" s="103" t="n">
        <f aca="false">('Income Statement'!BH35)*$H$234*$J$234</f>
        <v>-21.917</v>
      </c>
      <c r="BI234" s="103" t="n">
        <f aca="false">('Income Statement'!BI35)*$H$234*$J$234</f>
        <v>-47.426</v>
      </c>
      <c r="BJ234" s="103" t="n">
        <f aca="false">('Income Statement'!BJ35)*$H$234*$J$234</f>
        <v>38.759</v>
      </c>
      <c r="BK234" s="103" t="n">
        <f aca="false">('Income Statement'!BK35)*$H$234*$J$234</f>
        <v>268.381</v>
      </c>
      <c r="BL234" s="103" t="n">
        <f aca="false">('Income Statement'!BL35)*$H$234*$J$234</f>
        <v>231.072</v>
      </c>
      <c r="BM234" s="103" t="n">
        <f aca="false">('Income Statement'!BM35)*$H$234*$J$234</f>
        <v>323</v>
      </c>
      <c r="BN234" s="103" t="n">
        <f aca="false">('Income Statement'!BN35)*$H$234*$J$234</f>
        <v>1</v>
      </c>
      <c r="BO234" s="103" t="n">
        <f aca="false">('Income Statement'!BO35)*$H$234*$J$234</f>
        <v>47</v>
      </c>
      <c r="BP234" s="103" t="n">
        <f aca="false">('Income Statement'!BP35)*$H$234*$J$234</f>
        <v>154</v>
      </c>
      <c r="BQ234" s="103" t="n">
        <f aca="false">('Income Statement'!BQ35)*$H$234*$J$234</f>
        <v>360</v>
      </c>
      <c r="BR234" s="103" t="n">
        <f aca="false">('Income Statement'!BR35)*$H$234*$J$234</f>
        <v>344</v>
      </c>
      <c r="BS234" s="103" t="n">
        <f aca="false">('Income Statement'!BS35)*$H$234*$J$234</f>
        <v>643</v>
      </c>
      <c r="BT234" s="103" t="n">
        <f aca="false">('Income Statement'!BT35)*$H$234*$J$234</f>
        <v>748</v>
      </c>
      <c r="BU234" s="103" t="n">
        <f aca="false">('Income Statement'!BU35)*$H$234*$J$234</f>
        <v>1110</v>
      </c>
      <c r="BV234" s="103" t="n">
        <f aca="false">('Income Statement'!BV35)*$H$234*$J$234</f>
        <v>392</v>
      </c>
      <c r="BW234" s="103" t="n">
        <f aca="false">('Income Statement'!BW35)*$H$234*$J$234</f>
        <v>0</v>
      </c>
      <c r="BX234" s="103" t="n">
        <f aca="false">('Income Statement'!BX35)*$H$234*$J$234</f>
        <v>0</v>
      </c>
      <c r="BY234" s="91"/>
      <c r="BZ234" s="91"/>
      <c r="CA234" s="91"/>
      <c r="CB234" s="100"/>
      <c r="CC234" s="100"/>
      <c r="CD234" s="100"/>
      <c r="CE234" s="100"/>
      <c r="CF234" s="100"/>
    </row>
    <row r="235" s="37" customFormat="true" ht="15" hidden="false" customHeight="true" outlineLevel="1" collapsed="false">
      <c r="B235" s="24"/>
      <c r="C235" s="24"/>
      <c r="D235" s="24"/>
      <c r="E235" s="24" t="n">
        <v>1</v>
      </c>
      <c r="F235" s="24"/>
      <c r="G235" s="24"/>
      <c r="H235" s="24" t="n">
        <v>1</v>
      </c>
      <c r="I235" s="24"/>
      <c r="J235" s="24" t="n">
        <v>1</v>
      </c>
      <c r="K235" s="24"/>
      <c r="L235" s="24" t="n">
        <v>161</v>
      </c>
      <c r="M235" s="24"/>
      <c r="N235" s="24" t="s">
        <v>2500</v>
      </c>
      <c r="O235" s="24" t="s">
        <v>3000</v>
      </c>
      <c r="P235" s="24"/>
      <c r="Q235" s="24"/>
      <c r="R235" s="24" t="n">
        <v>2</v>
      </c>
      <c r="S235" s="24"/>
      <c r="T235" s="24"/>
      <c r="U235" s="24" t="n">
        <v>8</v>
      </c>
      <c r="V235" s="24" t="s">
        <v>1215</v>
      </c>
      <c r="W235" s="24" t="s">
        <v>781</v>
      </c>
      <c r="X235" s="24" t="s">
        <v>162</v>
      </c>
      <c r="Y235" s="24" t="s">
        <v>2370</v>
      </c>
      <c r="Z235" s="24" t="s">
        <v>1216</v>
      </c>
      <c r="AA235" s="24" t="s">
        <v>2502</v>
      </c>
      <c r="AB235" s="97" t="n">
        <f aca="false">('Income Statement'!AB36)*$H$235*$J$235</f>
        <v>-0.16</v>
      </c>
      <c r="AC235" s="104" t="n">
        <f aca="false">('Income Statement'!AC36)*$H$235*$J$235</f>
        <v>-0.1</v>
      </c>
      <c r="AD235" s="104" t="n">
        <f aca="false">('Income Statement'!AD36)*$H$235*$J$235</f>
        <v>-0.06</v>
      </c>
      <c r="AE235" s="104" t="n">
        <f aca="false">('Income Statement'!AE36)*$H$235*$J$235</f>
        <v>-0.1</v>
      </c>
      <c r="AF235" s="104" t="n">
        <f aca="false">('Income Statement'!AF36)*$H$235*$J$235</f>
        <v>-0.42</v>
      </c>
      <c r="AG235" s="104" t="n">
        <f aca="false">('Income Statement'!AG36)*$H$235*$J$235</f>
        <v>0.01</v>
      </c>
      <c r="AH235" s="104" t="n">
        <f aca="false">('Income Statement'!AH36)*$H$235*$J$235</f>
        <v>0</v>
      </c>
      <c r="AI235" s="104" t="n">
        <f aca="false">('Income Statement'!AI36)*$H$235*$J$235</f>
        <v>-0.04</v>
      </c>
      <c r="AJ235" s="104" t="n">
        <f aca="false">('Income Statement'!AJ36)*$H$235*$J$235</f>
        <v>-0.04</v>
      </c>
      <c r="AK235" s="104" t="n">
        <f aca="false">('Income Statement'!AK36)*$H$235*$J$235</f>
        <v>-0.07</v>
      </c>
      <c r="AL235" s="104" t="n">
        <f aca="false">('Income Statement'!AL36)*$H$235*$J$235</f>
        <v>0.06</v>
      </c>
      <c r="AM235" s="104" t="n">
        <f aca="false">('Income Statement'!AM36)*$H$235*$J$235</f>
        <v>0.34</v>
      </c>
      <c r="AN235" s="104" t="n">
        <f aca="false">('Income Statement'!AN36)*$H$235*$J$235</f>
        <v>-0.05</v>
      </c>
      <c r="AO235" s="104" t="n">
        <f aca="false">('Income Statement'!AO36)*$H$235*$J$235</f>
        <v>-0.07</v>
      </c>
      <c r="AP235" s="104" t="n">
        <f aca="false">('Income Statement'!AP36)*$H$235*$J$235</f>
        <v>0.47</v>
      </c>
      <c r="AQ235" s="104" t="n">
        <f aca="false">('Income Statement'!AQ36)*$H$235*$J$235</f>
        <v>0</v>
      </c>
      <c r="AR235" s="104" t="n">
        <f aca="false">('Income Statement'!AR36)*$H$235*$J$235</f>
        <v>0.06</v>
      </c>
      <c r="AS235" s="104" t="n">
        <f aca="false">('Income Statement'!AS36)*$H$235*$J$235</f>
        <v>0.15</v>
      </c>
      <c r="AT235" s="104" t="n">
        <f aca="false">('Income Statement'!AT36)*$H$235*$J$235</f>
        <v>0.28</v>
      </c>
      <c r="AU235" s="104" t="n">
        <f aca="false">('Income Statement'!AU36)*$H$235*$J$235</f>
        <v>0.5</v>
      </c>
      <c r="AV235" s="104" t="n">
        <f aca="false">('Income Statement'!AV36)*$H$235*$J$235</f>
        <v>0.47</v>
      </c>
      <c r="AW235" s="104" t="n">
        <f aca="false">('Income Statement'!AW36)*$H$235*$J$235</f>
        <v>0.4</v>
      </c>
      <c r="AX235" s="104" t="n">
        <f aca="false">('Income Statement'!AX36)*$H$235*$J$235</f>
        <v>0.14</v>
      </c>
      <c r="AY235" s="104" t="n">
        <f aca="false">('Income Statement'!AY36)*$H$235*$J$235</f>
        <v>0.47</v>
      </c>
      <c r="AZ235" s="104" t="n">
        <f aca="false">('Income Statement'!AZ36)*$H$235*$J$235</f>
        <v>1.48</v>
      </c>
      <c r="BA235" s="104" t="n">
        <f aca="false">('Income Statement'!BA36)*$H$235*$J$235</f>
        <v>0.51</v>
      </c>
      <c r="BB235" s="104" t="n">
        <f aca="false">('Income Statement'!BB36)*$H$235*$J$235</f>
        <v>-0.16</v>
      </c>
      <c r="BC235" s="104" t="n">
        <f aca="false">('Income Statement'!BC36)*$H$235*$J$235</f>
        <v>-0.26</v>
      </c>
      <c r="BD235" s="104" t="n">
        <f aca="false">('Income Statement'!BD36)*$H$235*$J$235</f>
        <v>-0.32</v>
      </c>
      <c r="BE235" s="104" t="n">
        <f aca="false">('Income Statement'!BE36)*$H$235*$J$235</f>
        <v>-0.42</v>
      </c>
      <c r="BF235" s="104" t="n">
        <f aca="false">('Income Statement'!BF36)*$H$235*$J$235</f>
        <v>0.01</v>
      </c>
      <c r="BG235" s="104" t="n">
        <f aca="false">('Income Statement'!BG36)*$H$235*$J$235</f>
        <v>0</v>
      </c>
      <c r="BH235" s="104" t="n">
        <f aca="false">('Income Statement'!BH36)*$H$235*$J$235</f>
        <v>-0.03</v>
      </c>
      <c r="BI235" s="104" t="n">
        <f aca="false">('Income Statement'!BI36)*$H$235*$J$235</f>
        <v>-0.07</v>
      </c>
      <c r="BJ235" s="104" t="n">
        <f aca="false">('Income Statement'!BJ36)*$H$235*$J$235</f>
        <v>0.06</v>
      </c>
      <c r="BK235" s="104" t="n">
        <f aca="false">('Income Statement'!BK36)*$H$235*$J$235</f>
        <v>0.4</v>
      </c>
      <c r="BL235" s="104" t="n">
        <f aca="false">('Income Statement'!BL36)*$H$235*$J$235</f>
        <v>0.34</v>
      </c>
      <c r="BM235" s="104" t="n">
        <f aca="false">('Income Statement'!BM36)*$H$235*$J$235</f>
        <v>0.47</v>
      </c>
      <c r="BN235" s="104" t="n">
        <f aca="false">('Income Statement'!BN36)*$H$235*$J$235</f>
        <v>0</v>
      </c>
      <c r="BO235" s="104" t="n">
        <f aca="false">('Income Statement'!BO36)*$H$235*$J$235</f>
        <v>0.07</v>
      </c>
      <c r="BP235" s="104" t="n">
        <f aca="false">('Income Statement'!BP36)*$H$235*$J$235</f>
        <v>0.22</v>
      </c>
      <c r="BQ235" s="104" t="n">
        <f aca="false">('Income Statement'!BQ36)*$H$235*$J$235</f>
        <v>0.5</v>
      </c>
      <c r="BR235" s="104" t="n">
        <f aca="false">('Income Statement'!BR36)*$H$235*$J$235</f>
        <v>0.47</v>
      </c>
      <c r="BS235" s="104" t="n">
        <f aca="false">('Income Statement'!BS36)*$H$235*$J$235</f>
        <v>0.87</v>
      </c>
      <c r="BT235" s="104" t="n">
        <f aca="false">('Income Statement'!BT36)*$H$235*$J$235</f>
        <v>1</v>
      </c>
      <c r="BU235" s="104" t="n">
        <f aca="false">('Income Statement'!BU36)*$H$235*$J$235</f>
        <v>1.48</v>
      </c>
      <c r="BV235" s="104" t="n">
        <f aca="false">('Income Statement'!BV36)*$H$235*$J$235</f>
        <v>0.51</v>
      </c>
      <c r="BW235" s="104" t="n">
        <f aca="false">('Income Statement'!BW36)*$H$235*$J$235</f>
        <v>0</v>
      </c>
      <c r="BX235" s="104" t="n">
        <f aca="false">('Income Statement'!BX36)*$H$235*$J$235</f>
        <v>0</v>
      </c>
      <c r="BY235" s="97"/>
      <c r="BZ235" s="97"/>
      <c r="CA235" s="97"/>
      <c r="CB235" s="100"/>
      <c r="CC235" s="100"/>
      <c r="CD235" s="100"/>
      <c r="CE235" s="100"/>
      <c r="CF235" s="100"/>
    </row>
    <row r="236" s="37" customFormat="true" ht="15" hidden="false" customHeight="true" outlineLevel="0" collapsed="false">
      <c r="B236" s="24"/>
      <c r="C236" s="24"/>
      <c r="D236" s="24"/>
      <c r="E236" s="24" t="n">
        <v>1</v>
      </c>
      <c r="F236" s="24"/>
      <c r="G236" s="24"/>
      <c r="H236" s="24" t="n">
        <v>1</v>
      </c>
      <c r="I236" s="24"/>
      <c r="J236" s="24" t="n">
        <v>1</v>
      </c>
      <c r="K236" s="24"/>
      <c r="L236" s="24" t="n">
        <v>162</v>
      </c>
      <c r="M236" s="24"/>
      <c r="N236" s="24" t="s">
        <v>2503</v>
      </c>
      <c r="O236" s="24" t="s">
        <v>3001</v>
      </c>
      <c r="P236" s="24"/>
      <c r="Q236" s="24"/>
      <c r="R236" s="24" t="n">
        <v>2</v>
      </c>
      <c r="S236" s="24"/>
      <c r="T236" s="24"/>
      <c r="U236" s="24" t="n">
        <v>8</v>
      </c>
      <c r="V236" s="24" t="s">
        <v>1215</v>
      </c>
      <c r="W236" s="24" t="s">
        <v>781</v>
      </c>
      <c r="X236" s="24" t="s">
        <v>162</v>
      </c>
      <c r="Y236" s="24" t="s">
        <v>2370</v>
      </c>
      <c r="Z236" s="24" t="s">
        <v>1216</v>
      </c>
      <c r="AA236" s="24" t="s">
        <v>2505</v>
      </c>
      <c r="AB236" s="97" t="n">
        <f aca="false">('Income Statement'!AB37)*$H$236*$J$236</f>
        <v>-0.16</v>
      </c>
      <c r="AC236" s="104" t="n">
        <f aca="false">('Income Statement'!AC37)*$H$236*$J$236</f>
        <v>-0.1</v>
      </c>
      <c r="AD236" s="104" t="n">
        <f aca="false">('Income Statement'!AD37)*$H$236*$J$236</f>
        <v>-0.06</v>
      </c>
      <c r="AE236" s="104" t="n">
        <f aca="false">('Income Statement'!AE37)*$H$236*$J$236</f>
        <v>-0.1</v>
      </c>
      <c r="AF236" s="104" t="n">
        <f aca="false">('Income Statement'!AF37)*$H$236*$J$236</f>
        <v>-0.42</v>
      </c>
      <c r="AG236" s="104" t="n">
        <f aca="false">('Income Statement'!AG37)*$H$236*$J$236</f>
        <v>0.01</v>
      </c>
      <c r="AH236" s="104" t="n">
        <f aca="false">('Income Statement'!AH37)*$H$236*$J$236</f>
        <v>0</v>
      </c>
      <c r="AI236" s="104" t="n">
        <f aca="false">('Income Statement'!AI37)*$H$236*$J$236</f>
        <v>-0.04</v>
      </c>
      <c r="AJ236" s="104" t="n">
        <f aca="false">('Income Statement'!AJ37)*$H$236*$J$236</f>
        <v>-0.04</v>
      </c>
      <c r="AK236" s="104" t="n">
        <f aca="false">('Income Statement'!AK37)*$H$236*$J$236</f>
        <v>-0.07</v>
      </c>
      <c r="AL236" s="104" t="n">
        <f aca="false">('Income Statement'!AL37)*$H$236*$J$236</f>
        <v>0.06</v>
      </c>
      <c r="AM236" s="104" t="n">
        <f aca="false">('Income Statement'!AM37)*$H$236*$J$236</f>
        <v>0.33</v>
      </c>
      <c r="AN236" s="104" t="n">
        <f aca="false">('Income Statement'!AN37)*$H$236*$J$236</f>
        <v>-0.05</v>
      </c>
      <c r="AO236" s="104" t="n">
        <f aca="false">('Income Statement'!AO37)*$H$236*$J$236</f>
        <v>-0.07</v>
      </c>
      <c r="AP236" s="104" t="n">
        <f aca="false">('Income Statement'!AP37)*$H$236*$J$236</f>
        <v>0.46</v>
      </c>
      <c r="AQ236" s="104" t="n">
        <f aca="false">('Income Statement'!AQ37)*$H$236*$J$236</f>
        <v>0</v>
      </c>
      <c r="AR236" s="104" t="n">
        <f aca="false">('Income Statement'!AR37)*$H$236*$J$236</f>
        <v>0.06</v>
      </c>
      <c r="AS236" s="104" t="n">
        <f aca="false">('Income Statement'!AS37)*$H$236*$J$236</f>
        <v>0.14</v>
      </c>
      <c r="AT236" s="104" t="n">
        <f aca="false">('Income Statement'!AT37)*$H$236*$J$236</f>
        <v>0.28</v>
      </c>
      <c r="AU236" s="104" t="n">
        <f aca="false">('Income Statement'!AU37)*$H$236*$J$236</f>
        <v>0.49</v>
      </c>
      <c r="AV236" s="104" t="n">
        <f aca="false">('Income Statement'!AV37)*$H$236*$J$236</f>
        <v>0.46</v>
      </c>
      <c r="AW236" s="104" t="n">
        <f aca="false">('Income Statement'!AW37)*$H$236*$J$236</f>
        <v>0.39</v>
      </c>
      <c r="AX236" s="104" t="n">
        <f aca="false">('Income Statement'!AX37)*$H$236*$J$236</f>
        <v>0.13</v>
      </c>
      <c r="AY236" s="104" t="n">
        <f aca="false">('Income Statement'!AY37)*$H$236*$J$236</f>
        <v>0.46</v>
      </c>
      <c r="AZ236" s="104" t="n">
        <f aca="false">('Income Statement'!AZ37)*$H$236*$J$236</f>
        <v>1.43</v>
      </c>
      <c r="BA236" s="104" t="n">
        <f aca="false">('Income Statement'!BA37)*$H$236*$J$236</f>
        <v>0.49</v>
      </c>
      <c r="BB236" s="104" t="n">
        <f aca="false">('Income Statement'!BB37)*$H$236*$J$236</f>
        <v>-0.16</v>
      </c>
      <c r="BC236" s="104" t="n">
        <f aca="false">('Income Statement'!BC37)*$H$236*$J$236</f>
        <v>-0.26</v>
      </c>
      <c r="BD236" s="104" t="n">
        <f aca="false">('Income Statement'!BD37)*$H$236*$J$236</f>
        <v>-0.32</v>
      </c>
      <c r="BE236" s="104" t="n">
        <f aca="false">('Income Statement'!BE37)*$H$236*$J$236</f>
        <v>-0.42</v>
      </c>
      <c r="BF236" s="104" t="n">
        <f aca="false">('Income Statement'!BF37)*$H$236*$J$236</f>
        <v>0.01</v>
      </c>
      <c r="BG236" s="104" t="n">
        <f aca="false">('Income Statement'!BG37)*$H$236*$J$236</f>
        <v>0</v>
      </c>
      <c r="BH236" s="104" t="n">
        <f aca="false">('Income Statement'!BH37)*$H$236*$J$236</f>
        <v>-0.03</v>
      </c>
      <c r="BI236" s="104" t="n">
        <f aca="false">('Income Statement'!BI37)*$H$236*$J$236</f>
        <v>-0.07</v>
      </c>
      <c r="BJ236" s="104" t="n">
        <f aca="false">('Income Statement'!BJ37)*$H$236*$J$236</f>
        <v>0.06</v>
      </c>
      <c r="BK236" s="104" t="n">
        <f aca="false">('Income Statement'!BK37)*$H$236*$J$236</f>
        <v>0.39</v>
      </c>
      <c r="BL236" s="104" t="n">
        <f aca="false">('Income Statement'!BL37)*$H$236*$J$236</f>
        <v>0.33</v>
      </c>
      <c r="BM236" s="104" t="n">
        <f aca="false">('Income Statement'!BM37)*$H$236*$J$236</f>
        <v>0.46</v>
      </c>
      <c r="BN236" s="104" t="n">
        <f aca="false">('Income Statement'!BN37)*$H$236*$J$236</f>
        <v>0</v>
      </c>
      <c r="BO236" s="104" t="n">
        <f aca="false">('Income Statement'!BO37)*$H$236*$J$236</f>
        <v>0.06</v>
      </c>
      <c r="BP236" s="104" t="n">
        <f aca="false">('Income Statement'!BP37)*$H$236*$J$236</f>
        <v>0.21</v>
      </c>
      <c r="BQ236" s="104" t="n">
        <f aca="false">('Income Statement'!BQ37)*$H$236*$J$236</f>
        <v>0.49</v>
      </c>
      <c r="BR236" s="104" t="n">
        <f aca="false">('Income Statement'!BR37)*$H$236*$J$236</f>
        <v>0.46</v>
      </c>
      <c r="BS236" s="104" t="n">
        <f aca="false">('Income Statement'!BS37)*$H$236*$J$236</f>
        <v>0.84</v>
      </c>
      <c r="BT236" s="104" t="n">
        <f aca="false">('Income Statement'!BT37)*$H$236*$J$236</f>
        <v>0.97</v>
      </c>
      <c r="BU236" s="104" t="n">
        <f aca="false">('Income Statement'!BU37)*$H$236*$J$236</f>
        <v>1.43</v>
      </c>
      <c r="BV236" s="104" t="n">
        <f aca="false">('Income Statement'!BV37)*$H$236*$J$236</f>
        <v>0.49</v>
      </c>
      <c r="BW236" s="104" t="n">
        <f aca="false">('Income Statement'!BW37)*$H$236*$J$236</f>
        <v>0</v>
      </c>
      <c r="BX236" s="104" t="n">
        <f aca="false">('Income Statement'!BX37)*$H$236*$J$236</f>
        <v>0</v>
      </c>
      <c r="BY236" s="97"/>
      <c r="BZ236" s="97"/>
      <c r="CA236" s="97"/>
      <c r="CB236" s="100"/>
      <c r="CC236" s="100"/>
      <c r="CD236" s="100"/>
      <c r="CE236" s="100"/>
      <c r="CF236" s="100"/>
    </row>
    <row r="237" s="37" customFormat="true" ht="15" hidden="false" customHeight="true" outlineLevel="0" collapsed="false">
      <c r="B237" s="38"/>
      <c r="C237" s="38"/>
      <c r="D237" s="38"/>
      <c r="E237" s="38" t="n">
        <v>1</v>
      </c>
      <c r="F237" s="38"/>
      <c r="G237" s="38"/>
      <c r="H237" s="38"/>
      <c r="I237" s="38"/>
      <c r="J237" s="38"/>
      <c r="K237" s="38"/>
      <c r="L237" s="38" t="n">
        <v>1</v>
      </c>
      <c r="M237" s="38"/>
      <c r="N237" s="38" t="s">
        <v>2515</v>
      </c>
      <c r="O237" s="38" t="s">
        <v>3002</v>
      </c>
      <c r="P237" s="38"/>
      <c r="Q237" s="38"/>
      <c r="R237" s="38" t="n">
        <v>1</v>
      </c>
      <c r="S237" s="38"/>
      <c r="T237" s="38"/>
      <c r="U237" s="38" t="n">
        <v>8</v>
      </c>
      <c r="V237" s="38" t="s">
        <v>153</v>
      </c>
      <c r="W237" s="38"/>
      <c r="X237" s="38"/>
      <c r="Y237" s="38" t="s">
        <v>2370</v>
      </c>
      <c r="Z237" s="38"/>
      <c r="AA237" s="38" t="s">
        <v>2517</v>
      </c>
      <c r="AB237" s="1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11"/>
      <c r="BZ237" s="11"/>
      <c r="CA237" s="11"/>
      <c r="CB237" s="11"/>
      <c r="CC237" s="11"/>
      <c r="CD237" s="11"/>
      <c r="CE237" s="11"/>
      <c r="CF237" s="11"/>
    </row>
    <row r="238" s="37" customFormat="true" ht="15" hidden="false" customHeight="true" outlineLevel="1" collapsed="false">
      <c r="B238" s="24"/>
      <c r="C238" s="24"/>
      <c r="D238" s="24" t="n">
        <v>4</v>
      </c>
      <c r="E238" s="24" t="n">
        <v>1</v>
      </c>
      <c r="F238" s="24"/>
      <c r="G238" s="24"/>
      <c r="H238" s="24" t="n">
        <v>1</v>
      </c>
      <c r="I238" s="24"/>
      <c r="J238" s="24" t="n">
        <v>1</v>
      </c>
      <c r="K238" s="24"/>
      <c r="L238" s="24" t="n">
        <v>7</v>
      </c>
      <c r="M238" s="24"/>
      <c r="N238" s="24" t="s">
        <v>2571</v>
      </c>
      <c r="O238" s="24" t="s">
        <v>3003</v>
      </c>
      <c r="P238" s="24"/>
      <c r="Q238" s="24"/>
      <c r="R238" s="24" t="n">
        <v>1</v>
      </c>
      <c r="S238" s="24"/>
      <c r="T238" s="24"/>
      <c r="U238" s="24" t="n">
        <v>8</v>
      </c>
      <c r="V238" s="24" t="s">
        <v>160</v>
      </c>
      <c r="W238" s="24" t="s">
        <v>161</v>
      </c>
      <c r="X238" s="24" t="s">
        <v>162</v>
      </c>
      <c r="Y238" s="24" t="s">
        <v>2370</v>
      </c>
      <c r="Z238" s="24" t="s">
        <v>163</v>
      </c>
      <c r="AA238" s="24" t="s">
        <v>2573</v>
      </c>
      <c r="AB238" s="91" t="n">
        <f aca="false">('Balance Sheet'!AB21)*$H$238*$J$238</f>
        <v>2039.381</v>
      </c>
      <c r="AC238" s="103" t="n">
        <f aca="false">('Balance Sheet'!AC21)*$H$238*$J$238</f>
        <v>2304.687</v>
      </c>
      <c r="AD238" s="103" t="n">
        <f aca="false">('Balance Sheet'!AD21)*$H$238*$J$238</f>
        <v>2439.155</v>
      </c>
      <c r="AE238" s="103" t="n">
        <f aca="false">('Balance Sheet'!AE21)*$H$238*$J$238</f>
        <v>3514.544</v>
      </c>
      <c r="AF238" s="103" t="n">
        <f aca="false">('Balance Sheet'!AF21)*$H$238*$J$238</f>
        <v>3514.544</v>
      </c>
      <c r="AG238" s="103" t="n">
        <f aca="false">('Balance Sheet'!AG21)*$H$238*$J$238</f>
        <v>2604.825</v>
      </c>
      <c r="AH238" s="103" t="n">
        <f aca="false">('Balance Sheet'!AH21)*$H$238*$J$238</f>
        <v>2916.787</v>
      </c>
      <c r="AI238" s="103" t="n">
        <f aca="false">('Balance Sheet'!AI21)*$H$238*$J$238</f>
        <v>2938.773</v>
      </c>
      <c r="AJ238" s="103" t="n">
        <f aca="false">('Balance Sheet'!AJ21)*$H$238*$J$238</f>
        <v>5731.323</v>
      </c>
      <c r="AK238" s="103" t="n">
        <f aca="false">('Balance Sheet'!AK21)*$H$238*$J$238</f>
        <v>5731.323</v>
      </c>
      <c r="AL238" s="103" t="n">
        <f aca="false">('Balance Sheet'!AL21)*$H$238*$J$238</f>
        <v>3774.672</v>
      </c>
      <c r="AM238" s="103" t="n">
        <f aca="false">('Balance Sheet'!AM21)*$H$238*$J$238</f>
        <v>3277.999</v>
      </c>
      <c r="AN238" s="103" t="n">
        <f aca="false">('Balance Sheet'!AN21)*$H$238*$J$238</f>
        <v>3001.554</v>
      </c>
      <c r="AO238" s="103" t="n">
        <f aca="false">('Balance Sheet'!AO21)*$H$238*$J$238</f>
        <v>5996.827</v>
      </c>
      <c r="AP238" s="103" t="n">
        <f aca="false">('Balance Sheet'!AP21)*$H$238*$J$238</f>
        <v>5996.827</v>
      </c>
      <c r="AQ238" s="103" t="n">
        <f aca="false">('Balance Sheet'!AQ21)*$H$238*$J$238</f>
        <v>5404.491</v>
      </c>
      <c r="AR238" s="103" t="n">
        <f aca="false">('Balance Sheet'!AR21)*$H$238*$J$238</f>
        <v>5811.341</v>
      </c>
      <c r="AS238" s="103" t="n">
        <f aca="false">('Balance Sheet'!AS21)*$H$238*$J$238</f>
        <v>5946.17</v>
      </c>
      <c r="AT238" s="103" t="n">
        <f aca="false">('Balance Sheet'!AT21)*$H$238*$J$238</f>
        <v>9584</v>
      </c>
      <c r="AU238" s="103" t="n">
        <f aca="false">('Balance Sheet'!AU21)*$H$238*$J$238</f>
        <v>9584</v>
      </c>
      <c r="AV238" s="103" t="n">
        <f aca="false">('Balance Sheet'!AV21)*$H$238*$J$238</f>
        <v>10151</v>
      </c>
      <c r="AW238" s="103" t="n">
        <f aca="false">('Balance Sheet'!AW21)*$H$238*$J$238</f>
        <v>6802</v>
      </c>
      <c r="AX238" s="103" t="n">
        <f aca="false">('Balance Sheet'!AX21)*$H$238*$J$238</f>
        <v>6870</v>
      </c>
      <c r="AY238" s="103" t="n">
        <f aca="false">('Balance Sheet'!AY21)*$H$238*$J$238</f>
        <v>10683</v>
      </c>
      <c r="AZ238" s="103" t="n">
        <f aca="false">('Balance Sheet'!AZ21)*$H$238*$J$238</f>
        <v>10683</v>
      </c>
      <c r="BA238" s="103" t="n">
        <f aca="false">('Balance Sheet'!BA21)*$H$238*$J$238</f>
        <v>10035</v>
      </c>
      <c r="BB238" s="103" t="n">
        <f aca="false">('Balance Sheet'!BB21)*$H$238*$J$238</f>
        <v>0</v>
      </c>
      <c r="BC238" s="103" t="n">
        <f aca="false">('Balance Sheet'!BC21)*$H$238*$J$238</f>
        <v>0</v>
      </c>
      <c r="BD238" s="103" t="n">
        <f aca="false">('Balance Sheet'!BD21)*$H$238*$J$238</f>
        <v>0</v>
      </c>
      <c r="BE238" s="103" t="n">
        <f aca="false">('Balance Sheet'!BE21)*$H$238*$J$238</f>
        <v>0</v>
      </c>
      <c r="BF238" s="103" t="n">
        <f aca="false">('Balance Sheet'!BF21)*$H$238*$J$238</f>
        <v>0</v>
      </c>
      <c r="BG238" s="103" t="n">
        <f aca="false">('Balance Sheet'!BG21)*$H$238*$J$238</f>
        <v>0</v>
      </c>
      <c r="BH238" s="103" t="n">
        <f aca="false">('Balance Sheet'!BH21)*$H$238*$J$238</f>
        <v>0</v>
      </c>
      <c r="BI238" s="103" t="n">
        <f aca="false">('Balance Sheet'!BI21)*$H$238*$J$238</f>
        <v>0</v>
      </c>
      <c r="BJ238" s="103" t="n">
        <f aca="false">('Balance Sheet'!BJ21)*$H$238*$J$238</f>
        <v>0</v>
      </c>
      <c r="BK238" s="103" t="n">
        <f aca="false">('Balance Sheet'!BK21)*$H$238*$J$238</f>
        <v>0</v>
      </c>
      <c r="BL238" s="103" t="n">
        <f aca="false">('Balance Sheet'!BL21)*$H$238*$J$238</f>
        <v>0</v>
      </c>
      <c r="BM238" s="103" t="n">
        <f aca="false">('Balance Sheet'!BM21)*$H$238*$J$238</f>
        <v>0</v>
      </c>
      <c r="BN238" s="103" t="n">
        <f aca="false">('Balance Sheet'!BN21)*$H$238*$J$238</f>
        <v>0</v>
      </c>
      <c r="BO238" s="103" t="n">
        <f aca="false">('Balance Sheet'!BO21)*$H$238*$J$238</f>
        <v>0</v>
      </c>
      <c r="BP238" s="103" t="n">
        <f aca="false">('Balance Sheet'!BP21)*$H$238*$J$238</f>
        <v>0</v>
      </c>
      <c r="BQ238" s="103" t="n">
        <f aca="false">('Balance Sheet'!BQ21)*$H$238*$J$238</f>
        <v>0</v>
      </c>
      <c r="BR238" s="103" t="n">
        <f aca="false">('Balance Sheet'!BR21)*$H$238*$J$238</f>
        <v>0</v>
      </c>
      <c r="BS238" s="103" t="n">
        <f aca="false">('Balance Sheet'!BS21)*$H$238*$J$238</f>
        <v>0</v>
      </c>
      <c r="BT238" s="103" t="n">
        <f aca="false">('Balance Sheet'!BT21)*$H$238*$J$238</f>
        <v>0</v>
      </c>
      <c r="BU238" s="103" t="n">
        <f aca="false">('Balance Sheet'!BU21)*$H$238*$J$238</f>
        <v>0</v>
      </c>
      <c r="BV238" s="103" t="n">
        <f aca="false">('Balance Sheet'!BV21)*$H$238*$J$238</f>
        <v>0</v>
      </c>
      <c r="BW238" s="103" t="n">
        <f aca="false">('Balance Sheet'!BW21)*$H$238*$J$238</f>
        <v>0</v>
      </c>
      <c r="BX238" s="103" t="n">
        <f aca="false">('Balance Sheet'!BX21)*$H$238*$J$238</f>
        <v>0</v>
      </c>
      <c r="BY238" s="91"/>
      <c r="BZ238" s="91"/>
      <c r="CA238" s="91"/>
      <c r="CB238" s="100"/>
      <c r="CC238" s="100"/>
      <c r="CD238" s="100"/>
      <c r="CE238" s="100"/>
      <c r="CF238" s="100"/>
    </row>
    <row r="239" s="37" customFormat="true" ht="15" hidden="false" customHeight="true" outlineLevel="1" collapsed="false">
      <c r="B239" s="24"/>
      <c r="C239" s="24"/>
      <c r="D239" s="24"/>
      <c r="E239" s="24" t="n">
        <v>1</v>
      </c>
      <c r="F239" s="24"/>
      <c r="G239" s="24"/>
      <c r="H239" s="24" t="n">
        <v>1</v>
      </c>
      <c r="I239" s="24"/>
      <c r="J239" s="24" t="n">
        <v>1</v>
      </c>
      <c r="K239" s="24"/>
      <c r="L239" s="24" t="n">
        <v>4</v>
      </c>
      <c r="M239" s="24"/>
      <c r="N239" s="24" t="s">
        <v>2621</v>
      </c>
      <c r="O239" s="24" t="s">
        <v>3004</v>
      </c>
      <c r="P239" s="24"/>
      <c r="Q239" s="24"/>
      <c r="R239" s="24" t="n">
        <v>1</v>
      </c>
      <c r="S239" s="24"/>
      <c r="T239" s="24"/>
      <c r="U239" s="24" t="n">
        <v>8</v>
      </c>
      <c r="V239" s="24" t="s">
        <v>160</v>
      </c>
      <c r="W239" s="24" t="s">
        <v>161</v>
      </c>
      <c r="X239" s="24" t="s">
        <v>162</v>
      </c>
      <c r="Y239" s="24" t="s">
        <v>2370</v>
      </c>
      <c r="Z239" s="24" t="s">
        <v>163</v>
      </c>
      <c r="AA239" s="24" t="s">
        <v>2623</v>
      </c>
      <c r="AB239" s="91" t="n">
        <f aca="false">('Balance Sheet'!AB33)*$H$239*$J$239</f>
        <v>8641.344</v>
      </c>
      <c r="AC239" s="103" t="n">
        <f aca="false">('Balance Sheet'!AC33)*$H$239*$J$239</f>
        <v>9009.828</v>
      </c>
      <c r="AD239" s="103" t="n">
        <f aca="false">('Balance Sheet'!AD33)*$H$239*$J$239</f>
        <v>9412.663</v>
      </c>
      <c r="AE239" s="103" t="n">
        <f aca="false">('Balance Sheet'!AE33)*$H$239*$J$239</f>
        <v>10665.127</v>
      </c>
      <c r="AF239" s="103" t="n">
        <f aca="false">('Balance Sheet'!AF33)*$H$239*$J$239</f>
        <v>10665.127</v>
      </c>
      <c r="AG239" s="103" t="n">
        <f aca="false">('Balance Sheet'!AG33)*$H$239*$J$239</f>
        <v>10365.682</v>
      </c>
      <c r="AH239" s="103" t="n">
        <f aca="false">('Balance Sheet'!AH33)*$H$239*$J$239</f>
        <v>10793.977</v>
      </c>
      <c r="AI239" s="103" t="n">
        <f aca="false">('Balance Sheet'!AI33)*$H$239*$J$239</f>
        <v>10911.966</v>
      </c>
      <c r="AJ239" s="103" t="n">
        <f aca="false">('Balance Sheet'!AJ33)*$H$239*$J$239</f>
        <v>12762.92</v>
      </c>
      <c r="AK239" s="103" t="n">
        <f aca="false">('Balance Sheet'!AK33)*$H$239*$J$239</f>
        <v>12762.92</v>
      </c>
      <c r="AL239" s="103" t="n">
        <f aca="false">('Balance Sheet'!AL33)*$H$239*$J$239</f>
        <v>12817.27</v>
      </c>
      <c r="AM239" s="103" t="n">
        <f aca="false">('Balance Sheet'!AM33)*$H$239*$J$239</f>
        <v>14381.314</v>
      </c>
      <c r="AN239" s="103" t="n">
        <f aca="false">('Balance Sheet'!AN33)*$H$239*$J$239</f>
        <v>14387.669</v>
      </c>
      <c r="AO239" s="103" t="n">
        <f aca="false">('Balance Sheet'!AO33)*$H$239*$J$239</f>
        <v>17584.923</v>
      </c>
      <c r="AP239" s="103" t="n">
        <f aca="false">('Balance Sheet'!AP33)*$H$239*$J$239</f>
        <v>17584.923</v>
      </c>
      <c r="AQ239" s="103" t="n">
        <f aca="false">('Balance Sheet'!AQ33)*$H$239*$J$239</f>
        <v>17058.93</v>
      </c>
      <c r="AR239" s="103" t="n">
        <f aca="false">('Balance Sheet'!AR33)*$H$239*$J$239</f>
        <v>17418.803</v>
      </c>
      <c r="AS239" s="103" t="n">
        <f aca="false">('Balance Sheet'!AS33)*$H$239*$J$239</f>
        <v>17490.036</v>
      </c>
      <c r="AT239" s="103" t="n">
        <f aca="false">('Balance Sheet'!AT33)*$H$239*$J$239</f>
        <v>21984</v>
      </c>
      <c r="AU239" s="103" t="n">
        <f aca="false">('Balance Sheet'!AU33)*$H$239*$J$239</f>
        <v>21984</v>
      </c>
      <c r="AV239" s="103" t="n">
        <f aca="false">('Balance Sheet'!AV33)*$H$239*$J$239</f>
        <v>22963</v>
      </c>
      <c r="AW239" s="103" t="n">
        <f aca="false">('Balance Sheet'!AW33)*$H$239*$J$239</f>
        <v>25823</v>
      </c>
      <c r="AX239" s="103" t="n">
        <f aca="false">('Balance Sheet'!AX33)*$H$239*$J$239</f>
        <v>26588</v>
      </c>
      <c r="AY239" s="103" t="n">
        <f aca="false">('Balance Sheet'!AY33)*$H$239*$J$239</f>
        <v>30737</v>
      </c>
      <c r="AZ239" s="103" t="n">
        <f aca="false">('Balance Sheet'!AZ33)*$H$239*$J$239</f>
        <v>30737</v>
      </c>
      <c r="BA239" s="103" t="n">
        <f aca="false">('Balance Sheet'!BA33)*$H$239*$J$239</f>
        <v>33154</v>
      </c>
      <c r="BB239" s="103" t="n">
        <f aca="false">('Balance Sheet'!BB33)*$H$239*$J$239</f>
        <v>0</v>
      </c>
      <c r="BC239" s="103" t="n">
        <f aca="false">('Balance Sheet'!BC33)*$H$239*$J$239</f>
        <v>0</v>
      </c>
      <c r="BD239" s="103" t="n">
        <f aca="false">('Balance Sheet'!BD33)*$H$239*$J$239</f>
        <v>0</v>
      </c>
      <c r="BE239" s="103" t="n">
        <f aca="false">('Balance Sheet'!BE33)*$H$239*$J$239</f>
        <v>0</v>
      </c>
      <c r="BF239" s="103" t="n">
        <f aca="false">('Balance Sheet'!BF33)*$H$239*$J$239</f>
        <v>0</v>
      </c>
      <c r="BG239" s="103" t="n">
        <f aca="false">('Balance Sheet'!BG33)*$H$239*$J$239</f>
        <v>0</v>
      </c>
      <c r="BH239" s="103" t="n">
        <f aca="false">('Balance Sheet'!BH33)*$H$239*$J$239</f>
        <v>0</v>
      </c>
      <c r="BI239" s="103" t="n">
        <f aca="false">('Balance Sheet'!BI33)*$H$239*$J$239</f>
        <v>0</v>
      </c>
      <c r="BJ239" s="103" t="n">
        <f aca="false">('Balance Sheet'!BJ33)*$H$239*$J$239</f>
        <v>0</v>
      </c>
      <c r="BK239" s="103" t="n">
        <f aca="false">('Balance Sheet'!BK33)*$H$239*$J$239</f>
        <v>0</v>
      </c>
      <c r="BL239" s="103" t="n">
        <f aca="false">('Balance Sheet'!BL33)*$H$239*$J$239</f>
        <v>0</v>
      </c>
      <c r="BM239" s="103" t="n">
        <f aca="false">('Balance Sheet'!BM33)*$H$239*$J$239</f>
        <v>0</v>
      </c>
      <c r="BN239" s="103" t="n">
        <f aca="false">('Balance Sheet'!BN33)*$H$239*$J$239</f>
        <v>0</v>
      </c>
      <c r="BO239" s="103" t="n">
        <f aca="false">('Balance Sheet'!BO33)*$H$239*$J$239</f>
        <v>0</v>
      </c>
      <c r="BP239" s="103" t="n">
        <f aca="false">('Balance Sheet'!BP33)*$H$239*$J$239</f>
        <v>0</v>
      </c>
      <c r="BQ239" s="103" t="n">
        <f aca="false">('Balance Sheet'!BQ33)*$H$239*$J$239</f>
        <v>0</v>
      </c>
      <c r="BR239" s="103" t="n">
        <f aca="false">('Balance Sheet'!BR33)*$H$239*$J$239</f>
        <v>0</v>
      </c>
      <c r="BS239" s="103" t="n">
        <f aca="false">('Balance Sheet'!BS33)*$H$239*$J$239</f>
        <v>0</v>
      </c>
      <c r="BT239" s="103" t="n">
        <f aca="false">('Balance Sheet'!BT33)*$H$239*$J$239</f>
        <v>0</v>
      </c>
      <c r="BU239" s="103" t="n">
        <f aca="false">('Balance Sheet'!BU33)*$H$239*$J$239</f>
        <v>0</v>
      </c>
      <c r="BV239" s="103" t="n">
        <f aca="false">('Balance Sheet'!BV33)*$H$239*$J$239</f>
        <v>0</v>
      </c>
      <c r="BW239" s="103" t="n">
        <f aca="false">('Balance Sheet'!BW33)*$H$239*$J$239</f>
        <v>0</v>
      </c>
      <c r="BX239" s="103" t="n">
        <f aca="false">('Balance Sheet'!BX33)*$H$239*$J$239</f>
        <v>0</v>
      </c>
      <c r="BY239" s="103" t="n">
        <f aca="false">('Balance Sheet'!BY33)*$H$239*$J$239</f>
        <v>0</v>
      </c>
      <c r="BZ239" s="103" t="n">
        <f aca="false">('Balance Sheet'!BZ33)*$H$239*$J$239</f>
        <v>0</v>
      </c>
      <c r="CA239" s="103" t="n">
        <f aca="false">('Balance Sheet'!CA33)*$H$239*$J$239</f>
        <v>0</v>
      </c>
      <c r="CB239" s="103" t="n">
        <f aca="false">('Balance Sheet'!CB33)*$H$239*$J$239</f>
        <v>0</v>
      </c>
      <c r="CC239" s="100"/>
      <c r="CD239" s="100"/>
      <c r="CE239" s="100"/>
      <c r="CF239" s="100"/>
    </row>
    <row r="240" s="37" customFormat="true" ht="15" hidden="false" customHeight="true" outlineLevel="1" collapsed="false">
      <c r="B240" s="24"/>
      <c r="C240" s="24"/>
      <c r="D240" s="24" t="n">
        <v>11</v>
      </c>
      <c r="E240" s="24" t="n">
        <v>1</v>
      </c>
      <c r="F240" s="24"/>
      <c r="G240" s="24"/>
      <c r="H240" s="24" t="n">
        <v>1</v>
      </c>
      <c r="I240" s="24"/>
      <c r="J240" s="24" t="n">
        <v>1</v>
      </c>
      <c r="K240" s="24"/>
      <c r="L240" s="24" t="n">
        <v>13</v>
      </c>
      <c r="M240" s="24"/>
      <c r="N240" s="24" t="s">
        <v>2672</v>
      </c>
      <c r="O240" s="24" t="s">
        <v>3005</v>
      </c>
      <c r="P240" s="24"/>
      <c r="Q240" s="24"/>
      <c r="R240" s="24" t="n">
        <v>1</v>
      </c>
      <c r="S240" s="24"/>
      <c r="T240" s="24"/>
      <c r="U240" s="24" t="n">
        <v>8</v>
      </c>
      <c r="V240" s="24" t="s">
        <v>160</v>
      </c>
      <c r="W240" s="24" t="s">
        <v>161</v>
      </c>
      <c r="X240" s="24" t="s">
        <v>162</v>
      </c>
      <c r="Y240" s="24" t="s">
        <v>2370</v>
      </c>
      <c r="Z240" s="24" t="s">
        <v>163</v>
      </c>
      <c r="AA240" s="24" t="s">
        <v>2674</v>
      </c>
      <c r="AB240" s="91" t="n">
        <f aca="false">('Balance Sheet'!AB46)*$H$240*$J$240</f>
        <v>3359.954</v>
      </c>
      <c r="AC240" s="103" t="n">
        <f aca="false">('Balance Sheet'!AC46)*$H$240*$J$240</f>
        <v>3502.738</v>
      </c>
      <c r="AD240" s="103" t="n">
        <f aca="false">('Balance Sheet'!AD46)*$H$240*$J$240</f>
        <v>3308.352</v>
      </c>
      <c r="AE240" s="103" t="n">
        <f aca="false">('Balance Sheet'!AE46)*$H$240*$J$240</f>
        <v>4390.103</v>
      </c>
      <c r="AF240" s="103" t="n">
        <f aca="false">('Balance Sheet'!AF46)*$H$240*$J$240</f>
        <v>4390.103</v>
      </c>
      <c r="AG240" s="103" t="n">
        <f aca="false">('Balance Sheet'!AG46)*$H$240*$J$240</f>
        <v>3960.876</v>
      </c>
      <c r="AH240" s="103" t="n">
        <f aca="false">('Balance Sheet'!AH46)*$H$240*$J$240</f>
        <v>4112.994</v>
      </c>
      <c r="AI240" s="103" t="n">
        <f aca="false">('Balance Sheet'!AI46)*$H$240*$J$240</f>
        <v>3976.978</v>
      </c>
      <c r="AJ240" s="103" t="n">
        <f aca="false">('Balance Sheet'!AJ46)*$H$240*$J$240</f>
        <v>5617.005</v>
      </c>
      <c r="AK240" s="103" t="n">
        <f aca="false">('Balance Sheet'!AK46)*$H$240*$J$240</f>
        <v>5617.005</v>
      </c>
      <c r="AL240" s="103" t="n">
        <f aca="false">('Balance Sheet'!AL46)*$H$240*$J$240</f>
        <v>5085.103</v>
      </c>
      <c r="AM240" s="103" t="n">
        <f aca="false">('Balance Sheet'!AM46)*$H$240*$J$240</f>
        <v>5376.096</v>
      </c>
      <c r="AN240" s="103" t="n">
        <f aca="false">('Balance Sheet'!AN46)*$H$240*$J$240</f>
        <v>4975.534</v>
      </c>
      <c r="AO240" s="103" t="n">
        <f aca="false">('Balance Sheet'!AO46)*$H$240*$J$240</f>
        <v>7295.466</v>
      </c>
      <c r="AP240" s="103" t="n">
        <f aca="false">('Balance Sheet'!AP46)*$H$240*$J$240</f>
        <v>7295.466</v>
      </c>
      <c r="AQ240" s="103" t="n">
        <f aca="false">('Balance Sheet'!AQ46)*$H$240*$J$240</f>
        <v>7625.863</v>
      </c>
      <c r="AR240" s="103" t="n">
        <f aca="false">('Balance Sheet'!AR46)*$H$240*$J$240</f>
        <v>7526.185</v>
      </c>
      <c r="AS240" s="103" t="n">
        <f aca="false">('Balance Sheet'!AS46)*$H$240*$J$240</f>
        <v>7216.444</v>
      </c>
      <c r="AT240" s="103" t="n">
        <f aca="false">('Balance Sheet'!AT46)*$H$240*$J$240</f>
        <v>10067</v>
      </c>
      <c r="AU240" s="103" t="n">
        <f aca="false">('Balance Sheet'!AU46)*$H$240*$J$240</f>
        <v>10067</v>
      </c>
      <c r="AV240" s="103" t="n">
        <f aca="false">('Balance Sheet'!AV46)*$H$240*$J$240</f>
        <v>7895</v>
      </c>
      <c r="AW240" s="103" t="n">
        <f aca="false">('Balance Sheet'!AW46)*$H$240*$J$240</f>
        <v>8469</v>
      </c>
      <c r="AX240" s="103" t="n">
        <f aca="false">('Balance Sheet'!AX46)*$H$240*$J$240</f>
        <v>8022</v>
      </c>
      <c r="AY240" s="103" t="n">
        <f aca="false">('Balance Sheet'!AY46)*$H$240*$J$240</f>
        <v>11255</v>
      </c>
      <c r="AZ240" s="103" t="n">
        <f aca="false">('Balance Sheet'!AZ46)*$H$240*$J$240</f>
        <v>11255</v>
      </c>
      <c r="BA240" s="103" t="n">
        <f aca="false">('Balance Sheet'!BA46)*$H$240*$J$240</f>
        <v>10488</v>
      </c>
      <c r="BB240" s="103" t="n">
        <f aca="false">('Balance Sheet'!BB46)*$H$240*$J$240</f>
        <v>0</v>
      </c>
      <c r="BC240" s="103" t="n">
        <f aca="false">('Balance Sheet'!BC46)*$H$240*$J$240</f>
        <v>0</v>
      </c>
      <c r="BD240" s="103" t="n">
        <f aca="false">('Balance Sheet'!BD46)*$H$240*$J$240</f>
        <v>0</v>
      </c>
      <c r="BE240" s="103" t="n">
        <f aca="false">('Balance Sheet'!BE46)*$H$240*$J$240</f>
        <v>0</v>
      </c>
      <c r="BF240" s="103" t="n">
        <f aca="false">('Balance Sheet'!BF46)*$H$240*$J$240</f>
        <v>0</v>
      </c>
      <c r="BG240" s="103" t="n">
        <f aca="false">('Balance Sheet'!BG46)*$H$240*$J$240</f>
        <v>0</v>
      </c>
      <c r="BH240" s="103" t="n">
        <f aca="false">('Balance Sheet'!BH46)*$H$240*$J$240</f>
        <v>0</v>
      </c>
      <c r="BI240" s="103" t="n">
        <f aca="false">('Balance Sheet'!BI46)*$H$240*$J$240</f>
        <v>0</v>
      </c>
      <c r="BJ240" s="103" t="n">
        <f aca="false">('Balance Sheet'!BJ46)*$H$240*$J$240</f>
        <v>0</v>
      </c>
      <c r="BK240" s="103" t="n">
        <f aca="false">('Balance Sheet'!BK46)*$H$240*$J$240</f>
        <v>0</v>
      </c>
      <c r="BL240" s="103" t="n">
        <f aca="false">('Balance Sheet'!BL46)*$H$240*$J$240</f>
        <v>0</v>
      </c>
      <c r="BM240" s="103" t="n">
        <f aca="false">('Balance Sheet'!BM46)*$H$240*$J$240</f>
        <v>0</v>
      </c>
      <c r="BN240" s="103" t="n">
        <f aca="false">('Balance Sheet'!BN46)*$H$240*$J$240</f>
        <v>0</v>
      </c>
      <c r="BO240" s="103" t="n">
        <f aca="false">('Balance Sheet'!BO46)*$H$240*$J$240</f>
        <v>0</v>
      </c>
      <c r="BP240" s="103" t="n">
        <f aca="false">('Balance Sheet'!BP46)*$H$240*$J$240</f>
        <v>0</v>
      </c>
      <c r="BQ240" s="103" t="n">
        <f aca="false">('Balance Sheet'!BQ46)*$H$240*$J$240</f>
        <v>0</v>
      </c>
      <c r="BR240" s="103" t="n">
        <f aca="false">('Balance Sheet'!BR46)*$H$240*$J$240</f>
        <v>0</v>
      </c>
      <c r="BS240" s="103" t="n">
        <f aca="false">('Balance Sheet'!BS46)*$H$240*$J$240</f>
        <v>0</v>
      </c>
      <c r="BT240" s="103" t="n">
        <f aca="false">('Balance Sheet'!BT46)*$H$240*$J$240</f>
        <v>0</v>
      </c>
      <c r="BU240" s="103" t="n">
        <f aca="false">('Balance Sheet'!BU46)*$H$240*$J$240</f>
        <v>0</v>
      </c>
      <c r="BV240" s="103" t="n">
        <f aca="false">('Balance Sheet'!BV46)*$H$240*$J$240</f>
        <v>0</v>
      </c>
      <c r="BW240" s="103" t="n">
        <f aca="false">('Balance Sheet'!BW46)*$H$240*$J$240</f>
        <v>0</v>
      </c>
      <c r="BX240" s="103" t="n">
        <f aca="false">('Balance Sheet'!BX46)*$H$240*$J$240</f>
        <v>0</v>
      </c>
      <c r="BY240" s="91"/>
      <c r="BZ240" s="91"/>
      <c r="CA240" s="91"/>
      <c r="CB240" s="100"/>
      <c r="CC240" s="100"/>
      <c r="CD240" s="100"/>
      <c r="CE240" s="100"/>
      <c r="CF240" s="100"/>
    </row>
    <row r="241" s="37" customFormat="true" ht="15" hidden="false" customHeight="true" outlineLevel="1" collapsed="false">
      <c r="B241" s="24"/>
      <c r="C241" s="24"/>
      <c r="D241" s="24" t="n">
        <v>5</v>
      </c>
      <c r="E241" s="24" t="n">
        <v>1</v>
      </c>
      <c r="F241" s="24"/>
      <c r="G241" s="24"/>
      <c r="H241" s="24" t="n">
        <v>1</v>
      </c>
      <c r="I241" s="24"/>
      <c r="J241" s="24" t="n">
        <v>1</v>
      </c>
      <c r="K241" s="24"/>
      <c r="L241" s="24" t="n">
        <v>11</v>
      </c>
      <c r="M241" s="24"/>
      <c r="N241" s="24" t="s">
        <v>2706</v>
      </c>
      <c r="O241" s="24" t="s">
        <v>3006</v>
      </c>
      <c r="P241" s="24"/>
      <c r="Q241" s="24"/>
      <c r="R241" s="24" t="n">
        <v>1</v>
      </c>
      <c r="S241" s="24"/>
      <c r="T241" s="24"/>
      <c r="U241" s="24" t="n">
        <v>8</v>
      </c>
      <c r="V241" s="24" t="s">
        <v>160</v>
      </c>
      <c r="W241" s="24" t="s">
        <v>161</v>
      </c>
      <c r="X241" s="24" t="s">
        <v>162</v>
      </c>
      <c r="Y241" s="24" t="s">
        <v>2370</v>
      </c>
      <c r="Z241" s="24" t="s">
        <v>163</v>
      </c>
      <c r="AA241" s="24" t="s">
        <v>2708</v>
      </c>
      <c r="AB241" s="91" t="n">
        <f aca="false">('Balance Sheet'!AB55)*$H$241*$J$241</f>
        <v>5499.487</v>
      </c>
      <c r="AC241" s="103" t="n">
        <f aca="false">('Balance Sheet'!AC55)*$H$241*$J$241</f>
        <v>5703.082</v>
      </c>
      <c r="AD241" s="103" t="n">
        <f aca="false">('Balance Sheet'!AD55)*$H$241*$J$241</f>
        <v>5620.167</v>
      </c>
      <c r="AE241" s="103" t="n">
        <f aca="false">('Balance Sheet'!AE55)*$H$241*$J$241</f>
        <v>6689.944</v>
      </c>
      <c r="AF241" s="103" t="n">
        <f aca="false">('Balance Sheet'!AF55)*$H$241*$J$241</f>
        <v>6689.944</v>
      </c>
      <c r="AG241" s="103" t="n">
        <f aca="false">('Balance Sheet'!AG55)*$H$241*$J$241</f>
        <v>6130.479</v>
      </c>
      <c r="AH241" s="103" t="n">
        <f aca="false">('Balance Sheet'!AH55)*$H$241*$J$241</f>
        <v>6258.174</v>
      </c>
      <c r="AI241" s="103" t="n">
        <f aca="false">('Balance Sheet'!AI55)*$H$241*$J$241</f>
        <v>6162.012</v>
      </c>
      <c r="AJ241" s="103" t="n">
        <f aca="false">('Balance Sheet'!AJ55)*$H$241*$J$241</f>
        <v>7760.051</v>
      </c>
      <c r="AK241" s="103" t="n">
        <f aca="false">('Balance Sheet'!AK55)*$H$241*$J$241</f>
        <v>7760.051</v>
      </c>
      <c r="AL241" s="103" t="n">
        <f aca="false">('Balance Sheet'!AL55)*$H$241*$J$241</f>
        <v>7233.006</v>
      </c>
      <c r="AM241" s="103" t="n">
        <f aca="false">('Balance Sheet'!AM55)*$H$241*$J$241</f>
        <v>8248.738</v>
      </c>
      <c r="AN241" s="103" t="n">
        <f aca="false">('Balance Sheet'!AN55)*$H$241*$J$241</f>
        <v>7581.632</v>
      </c>
      <c r="AO241" s="103" t="n">
        <f aca="false">('Balance Sheet'!AO55)*$H$241*$J$241</f>
        <v>10084.796</v>
      </c>
      <c r="AP241" s="103" t="n">
        <f aca="false">('Balance Sheet'!AP55)*$H$241*$J$241</f>
        <v>10084.796</v>
      </c>
      <c r="AQ241" s="103" t="n">
        <f aca="false">('Balance Sheet'!AQ55)*$H$241*$J$241</f>
        <v>9124.442</v>
      </c>
      <c r="AR241" s="103" t="n">
        <f aca="false">('Balance Sheet'!AR55)*$H$241*$J$241</f>
        <v>8950.266</v>
      </c>
      <c r="AS241" s="103" t="n">
        <f aca="false">('Balance Sheet'!AS55)*$H$241*$J$241</f>
        <v>8649.869</v>
      </c>
      <c r="AT241" s="103" t="n">
        <f aca="false">('Balance Sheet'!AT55)*$H$241*$J$241</f>
        <v>11608</v>
      </c>
      <c r="AU241" s="103" t="n">
        <f aca="false">('Balance Sheet'!AU55)*$H$241*$J$241</f>
        <v>11608</v>
      </c>
      <c r="AV241" s="103" t="n">
        <f aca="false">('Balance Sheet'!AV55)*$H$241*$J$241</f>
        <v>11903</v>
      </c>
      <c r="AW241" s="103" t="n">
        <f aca="false">('Balance Sheet'!AW55)*$H$241*$J$241</f>
        <v>12295</v>
      </c>
      <c r="AX241" s="103" t="n">
        <f aca="false">('Balance Sheet'!AX55)*$H$241*$J$241</f>
        <v>11895</v>
      </c>
      <c r="AY241" s="103" t="n">
        <f aca="false">('Balance Sheet'!AY55)*$H$241*$J$241</f>
        <v>15132</v>
      </c>
      <c r="AZ241" s="103" t="n">
        <f aca="false">('Balance Sheet'!AZ55)*$H$241*$J$241</f>
        <v>15132</v>
      </c>
      <c r="BA241" s="103" t="n">
        <f aca="false">('Balance Sheet'!BA55)*$H$241*$J$241</f>
        <v>16708</v>
      </c>
      <c r="BB241" s="103" t="n">
        <f aca="false">('Balance Sheet'!BB55)*$H$241*$J$241</f>
        <v>0</v>
      </c>
      <c r="BC241" s="103" t="n">
        <f aca="false">('Balance Sheet'!BC55)*$H$241*$J$241</f>
        <v>0</v>
      </c>
      <c r="BD241" s="103" t="n">
        <f aca="false">('Balance Sheet'!BD55)*$H$241*$J$241</f>
        <v>0</v>
      </c>
      <c r="BE241" s="103" t="n">
        <f aca="false">('Balance Sheet'!BE55)*$H$241*$J$241</f>
        <v>0</v>
      </c>
      <c r="BF241" s="103" t="n">
        <f aca="false">('Balance Sheet'!BF55)*$H$241*$J$241</f>
        <v>0</v>
      </c>
      <c r="BG241" s="103" t="n">
        <f aca="false">('Balance Sheet'!BG55)*$H$241*$J$241</f>
        <v>0</v>
      </c>
      <c r="BH241" s="103" t="n">
        <f aca="false">('Balance Sheet'!BH55)*$H$241*$J$241</f>
        <v>0</v>
      </c>
      <c r="BI241" s="103" t="n">
        <f aca="false">('Balance Sheet'!BI55)*$H$241*$J$241</f>
        <v>0</v>
      </c>
      <c r="BJ241" s="103" t="n">
        <f aca="false">('Balance Sheet'!BJ55)*$H$241*$J$241</f>
        <v>0</v>
      </c>
      <c r="BK241" s="103" t="n">
        <f aca="false">('Balance Sheet'!BK55)*$H$241*$J$241</f>
        <v>0</v>
      </c>
      <c r="BL241" s="103" t="n">
        <f aca="false">('Balance Sheet'!BL55)*$H$241*$J$241</f>
        <v>0</v>
      </c>
      <c r="BM241" s="103" t="n">
        <f aca="false">('Balance Sheet'!BM55)*$H$241*$J$241</f>
        <v>0</v>
      </c>
      <c r="BN241" s="103" t="n">
        <f aca="false">('Balance Sheet'!BN55)*$H$241*$J$241</f>
        <v>0</v>
      </c>
      <c r="BO241" s="103" t="n">
        <f aca="false">('Balance Sheet'!BO55)*$H$241*$J$241</f>
        <v>0</v>
      </c>
      <c r="BP241" s="103" t="n">
        <f aca="false">('Balance Sheet'!BP55)*$H$241*$J$241</f>
        <v>0</v>
      </c>
      <c r="BQ241" s="103" t="n">
        <f aca="false">('Balance Sheet'!BQ55)*$H$241*$J$241</f>
        <v>0</v>
      </c>
      <c r="BR241" s="103" t="n">
        <f aca="false">('Balance Sheet'!BR55)*$H$241*$J$241</f>
        <v>0</v>
      </c>
      <c r="BS241" s="103" t="n">
        <f aca="false">('Balance Sheet'!BS55)*$H$241*$J$241</f>
        <v>0</v>
      </c>
      <c r="BT241" s="103" t="n">
        <f aca="false">('Balance Sheet'!BT55)*$H$241*$J$241</f>
        <v>0</v>
      </c>
      <c r="BU241" s="103" t="n">
        <f aca="false">('Balance Sheet'!BU55)*$H$241*$J$241</f>
        <v>0</v>
      </c>
      <c r="BV241" s="103" t="n">
        <f aca="false">('Balance Sheet'!BV55)*$H$241*$J$241</f>
        <v>0</v>
      </c>
      <c r="BW241" s="103" t="n">
        <f aca="false">('Balance Sheet'!BW55)*$H$241*$J$241</f>
        <v>0</v>
      </c>
      <c r="BX241" s="103" t="n">
        <f aca="false">('Balance Sheet'!BX55)*$H$241*$J$241</f>
        <v>0</v>
      </c>
      <c r="BY241" s="103" t="n">
        <f aca="false">('Balance Sheet'!BY55)*$H$241*$J$241</f>
        <v>0</v>
      </c>
      <c r="BZ241" s="103" t="n">
        <f aca="false">('Balance Sheet'!BZ55)*$H$241*$J$241</f>
        <v>0</v>
      </c>
      <c r="CA241" s="103" t="n">
        <f aca="false">('Balance Sheet'!CA55)*$H$241*$J$241</f>
        <v>0</v>
      </c>
      <c r="CB241" s="103" t="n">
        <f aca="false">('Balance Sheet'!CB55)*$H$241*$J$241</f>
        <v>0</v>
      </c>
      <c r="CC241" s="103" t="n">
        <f aca="false">('Balance Sheet'!CC55)*$H$241*$J$241</f>
        <v>0</v>
      </c>
      <c r="CD241" s="103" t="n">
        <f aca="false">('Balance Sheet'!CD55)*$H$241*$J$241</f>
        <v>0</v>
      </c>
      <c r="CE241" s="100"/>
      <c r="CF241" s="100"/>
    </row>
    <row r="242" s="37" customFormat="true" ht="15" hidden="false" customHeight="true" outlineLevel="1" collapsed="false">
      <c r="B242" s="24"/>
      <c r="C242" s="24"/>
      <c r="D242" s="24" t="n">
        <v>5</v>
      </c>
      <c r="E242" s="24" t="n">
        <v>1</v>
      </c>
      <c r="F242" s="24"/>
      <c r="G242" s="24"/>
      <c r="H242" s="24" t="n">
        <v>1</v>
      </c>
      <c r="I242" s="24"/>
      <c r="J242" s="24" t="n">
        <v>1</v>
      </c>
      <c r="K242" s="24"/>
      <c r="L242" s="24" t="n">
        <v>10</v>
      </c>
      <c r="M242" s="24"/>
      <c r="N242" s="24" t="s">
        <v>2712</v>
      </c>
      <c r="O242" s="24" t="s">
        <v>3007</v>
      </c>
      <c r="P242" s="24"/>
      <c r="Q242" s="24"/>
      <c r="R242" s="24" t="n">
        <v>1</v>
      </c>
      <c r="S242" s="24"/>
      <c r="T242" s="24"/>
      <c r="U242" s="24" t="n">
        <v>8</v>
      </c>
      <c r="V242" s="24" t="s">
        <v>160</v>
      </c>
      <c r="W242" s="24" t="s">
        <v>161</v>
      </c>
      <c r="X242" s="24" t="s">
        <v>162</v>
      </c>
      <c r="Y242" s="24" t="s">
        <v>2370</v>
      </c>
      <c r="Z242" s="24" t="s">
        <v>163</v>
      </c>
      <c r="AA242" s="24" t="s">
        <v>2714</v>
      </c>
      <c r="AB242" s="91" t="n">
        <f aca="false">('Balance Sheet'!AB65)*$H$242*$J$242</f>
        <v>3131.914</v>
      </c>
      <c r="AC242" s="103" t="n">
        <f aca="false">('Balance Sheet'!AC65)*$H$242*$J$242</f>
        <v>3300.568</v>
      </c>
      <c r="AD242" s="103" t="n">
        <f aca="false">('Balance Sheet'!AD65)*$H$242*$J$242</f>
        <v>3790.614</v>
      </c>
      <c r="AE242" s="103" t="n">
        <f aca="false">('Balance Sheet'!AE65)*$H$242*$J$242</f>
        <v>3975.183</v>
      </c>
      <c r="AF242" s="103" t="n">
        <f aca="false">('Balance Sheet'!AF65)*$H$242*$J$242</f>
        <v>3975.183</v>
      </c>
      <c r="AG242" s="103" t="n">
        <f aca="false">('Balance Sheet'!AG65)*$H$242*$J$242</f>
        <v>4235.203</v>
      </c>
      <c r="AH242" s="103" t="n">
        <f aca="false">('Balance Sheet'!AH65)*$H$242*$J$242</f>
        <v>4535.803</v>
      </c>
      <c r="AI242" s="103" t="n">
        <f aca="false">('Balance Sheet'!AI65)*$H$242*$J$242</f>
        <v>4749.954</v>
      </c>
      <c r="AJ242" s="103" t="n">
        <f aca="false">('Balance Sheet'!AJ65)*$H$242*$J$242</f>
        <v>5002.869</v>
      </c>
      <c r="AK242" s="103" t="n">
        <f aca="false">('Balance Sheet'!AK65)*$H$242*$J$242</f>
        <v>5002.869</v>
      </c>
      <c r="AL242" s="103" t="n">
        <f aca="false">('Balance Sheet'!AL65)*$H$242*$J$242</f>
        <v>5584.264</v>
      </c>
      <c r="AM242" s="103" t="n">
        <f aca="false">('Balance Sheet'!AM65)*$H$242*$J$242</f>
        <v>6132.576</v>
      </c>
      <c r="AN242" s="103" t="n">
        <f aca="false">('Balance Sheet'!AN65)*$H$242*$J$242</f>
        <v>6806.037</v>
      </c>
      <c r="AO242" s="103" t="n">
        <f aca="false">('Balance Sheet'!AO65)*$H$242*$J$242</f>
        <v>7500.127</v>
      </c>
      <c r="AP242" s="103" t="n">
        <f aca="false">('Balance Sheet'!AP65)*$H$242*$J$242</f>
        <v>7500.127</v>
      </c>
      <c r="AQ242" s="103" t="n">
        <f aca="false">('Balance Sheet'!AQ65)*$H$242*$J$242</f>
        <v>7934.488</v>
      </c>
      <c r="AR242" s="103" t="n">
        <f aca="false">('Balance Sheet'!AR65)*$H$242*$J$242</f>
        <v>8451.314</v>
      </c>
      <c r="AS242" s="103" t="n">
        <f aca="false">('Balance Sheet'!AS65)*$H$242*$J$242</f>
        <v>8829.37</v>
      </c>
      <c r="AT242" s="103" t="n">
        <f aca="false">('Balance Sheet'!AT65)*$H$242*$J$242</f>
        <v>10376</v>
      </c>
      <c r="AU242" s="103" t="n">
        <f aca="false">('Balance Sheet'!AU65)*$H$242*$J$242</f>
        <v>10376</v>
      </c>
      <c r="AV242" s="103" t="n">
        <f aca="false">('Balance Sheet'!AV65)*$H$242*$J$242</f>
        <v>11060</v>
      </c>
      <c r="AW242" s="103" t="n">
        <f aca="false">('Balance Sheet'!AW65)*$H$242*$J$242</f>
        <v>13528</v>
      </c>
      <c r="AX242" s="103" t="n">
        <f aca="false">('Balance Sheet'!AX65)*$H$242*$J$242</f>
        <v>14693</v>
      </c>
      <c r="AY242" s="103" t="n">
        <f aca="false">('Balance Sheet'!AY65)*$H$242*$J$242</f>
        <v>15605</v>
      </c>
      <c r="AZ242" s="103" t="n">
        <f aca="false">('Balance Sheet'!AZ65)*$H$242*$J$242</f>
        <v>15605</v>
      </c>
      <c r="BA242" s="103" t="n">
        <f aca="false">('Balance Sheet'!BA65)*$H$242*$J$242</f>
        <v>16446</v>
      </c>
      <c r="BB242" s="103" t="n">
        <f aca="false">('Balance Sheet'!BB65)*$H$242*$J$242</f>
        <v>0</v>
      </c>
      <c r="BC242" s="103" t="n">
        <f aca="false">('Balance Sheet'!BC65)*$H$242*$J$242</f>
        <v>0</v>
      </c>
      <c r="BD242" s="103" t="n">
        <f aca="false">('Balance Sheet'!BD65)*$H$242*$J$242</f>
        <v>0</v>
      </c>
      <c r="BE242" s="103" t="n">
        <f aca="false">('Balance Sheet'!BE65)*$H$242*$J$242</f>
        <v>0</v>
      </c>
      <c r="BF242" s="103" t="n">
        <f aca="false">('Balance Sheet'!BF65)*$H$242*$J$242</f>
        <v>0</v>
      </c>
      <c r="BG242" s="103" t="n">
        <f aca="false">('Balance Sheet'!BG65)*$H$242*$J$242</f>
        <v>0</v>
      </c>
      <c r="BH242" s="103" t="n">
        <f aca="false">('Balance Sheet'!BH65)*$H$242*$J$242</f>
        <v>0</v>
      </c>
      <c r="BI242" s="103" t="n">
        <f aca="false">('Balance Sheet'!BI65)*$H$242*$J$242</f>
        <v>0</v>
      </c>
      <c r="BJ242" s="103" t="n">
        <f aca="false">('Balance Sheet'!BJ65)*$H$242*$J$242</f>
        <v>0</v>
      </c>
      <c r="BK242" s="103" t="n">
        <f aca="false">('Balance Sheet'!BK65)*$H$242*$J$242</f>
        <v>0</v>
      </c>
      <c r="BL242" s="103" t="n">
        <f aca="false">('Balance Sheet'!BL65)*$H$242*$J$242</f>
        <v>0</v>
      </c>
      <c r="BM242" s="103" t="n">
        <f aca="false">('Balance Sheet'!BM65)*$H$242*$J$242</f>
        <v>0</v>
      </c>
      <c r="BN242" s="103" t="n">
        <f aca="false">('Balance Sheet'!BN65)*$H$242*$J$242</f>
        <v>0</v>
      </c>
      <c r="BO242" s="103" t="n">
        <f aca="false">('Balance Sheet'!BO65)*$H$242*$J$242</f>
        <v>0</v>
      </c>
      <c r="BP242" s="103" t="n">
        <f aca="false">('Balance Sheet'!BP65)*$H$242*$J$242</f>
        <v>0</v>
      </c>
      <c r="BQ242" s="103" t="n">
        <f aca="false">('Balance Sheet'!BQ65)*$H$242*$J$242</f>
        <v>0</v>
      </c>
      <c r="BR242" s="103" t="n">
        <f aca="false">('Balance Sheet'!BR65)*$H$242*$J$242</f>
        <v>0</v>
      </c>
      <c r="BS242" s="103" t="n">
        <f aca="false">('Balance Sheet'!BS65)*$H$242*$J$242</f>
        <v>0</v>
      </c>
      <c r="BT242" s="103" t="n">
        <f aca="false">('Balance Sheet'!BT65)*$H$242*$J$242</f>
        <v>0</v>
      </c>
      <c r="BU242" s="103" t="n">
        <f aca="false">('Balance Sheet'!BU65)*$H$242*$J$242</f>
        <v>0</v>
      </c>
      <c r="BV242" s="103" t="n">
        <f aca="false">('Balance Sheet'!BV65)*$H$242*$J$242</f>
        <v>0</v>
      </c>
      <c r="BW242" s="103" t="n">
        <f aca="false">('Balance Sheet'!BW65)*$H$242*$J$242</f>
        <v>0</v>
      </c>
      <c r="BX242" s="103" t="n">
        <f aca="false">('Balance Sheet'!BX65)*$H$242*$J$242</f>
        <v>0</v>
      </c>
      <c r="BY242" s="91"/>
      <c r="BZ242" s="91"/>
      <c r="CA242" s="91"/>
      <c r="CB242" s="100"/>
      <c r="CC242" s="100"/>
      <c r="CD242" s="100"/>
      <c r="CE242" s="100"/>
      <c r="CF242" s="100"/>
    </row>
    <row r="243" s="37" customFormat="true" ht="15" hidden="false" customHeight="true" outlineLevel="0" collapsed="false">
      <c r="B243" s="24"/>
      <c r="C243" s="24"/>
      <c r="D243" s="24"/>
      <c r="E243" s="24" t="n">
        <v>1</v>
      </c>
      <c r="F243" s="24"/>
      <c r="G243" s="24"/>
      <c r="H243" s="24" t="n">
        <v>1</v>
      </c>
      <c r="I243" s="24"/>
      <c r="J243" s="24" t="n">
        <v>1</v>
      </c>
      <c r="K243" s="24"/>
      <c r="L243" s="24" t="n">
        <v>5</v>
      </c>
      <c r="M243" s="24"/>
      <c r="N243" s="24" t="s">
        <v>2746</v>
      </c>
      <c r="O243" s="24" t="s">
        <v>3008</v>
      </c>
      <c r="P243" s="24"/>
      <c r="Q243" s="24"/>
      <c r="R243" s="24" t="n">
        <v>1</v>
      </c>
      <c r="S243" s="24"/>
      <c r="T243" s="24"/>
      <c r="U243" s="24" t="n">
        <v>8</v>
      </c>
      <c r="V243" s="24" t="s">
        <v>160</v>
      </c>
      <c r="W243" s="24" t="s">
        <v>161</v>
      </c>
      <c r="X243" s="24" t="s">
        <v>162</v>
      </c>
      <c r="Y243" s="24" t="s">
        <v>2370</v>
      </c>
      <c r="Z243" s="24" t="s">
        <v>163</v>
      </c>
      <c r="AA243" s="24" t="s">
        <v>2748</v>
      </c>
      <c r="AB243" s="91" t="n">
        <f aca="false">('Balance Sheet'!AB66)*$H$243*$J$243</f>
        <v>8641.344</v>
      </c>
      <c r="AC243" s="103" t="n">
        <f aca="false">('Balance Sheet'!AC66)*$H$243*$J$243</f>
        <v>9009.828</v>
      </c>
      <c r="AD243" s="103" t="n">
        <f aca="false">('Balance Sheet'!AD66)*$H$243*$J$243</f>
        <v>9412.663</v>
      </c>
      <c r="AE243" s="103" t="n">
        <f aca="false">('Balance Sheet'!AE66)*$H$243*$J$243</f>
        <v>10665.127</v>
      </c>
      <c r="AF243" s="103" t="n">
        <f aca="false">('Balance Sheet'!AF66)*$H$243*$J$243</f>
        <v>10665.127</v>
      </c>
      <c r="AG243" s="103" t="n">
        <f aca="false">('Balance Sheet'!AG66)*$H$243*$J$243</f>
        <v>10365.682</v>
      </c>
      <c r="AH243" s="103" t="n">
        <f aca="false">('Balance Sheet'!AH66)*$H$243*$J$243</f>
        <v>10793.977</v>
      </c>
      <c r="AI243" s="103" t="n">
        <f aca="false">('Balance Sheet'!AI66)*$H$243*$J$243</f>
        <v>10911.966</v>
      </c>
      <c r="AJ243" s="103" t="n">
        <f aca="false">('Balance Sheet'!AJ66)*$H$243*$J$243</f>
        <v>12762.92</v>
      </c>
      <c r="AK243" s="103" t="n">
        <f aca="false">('Balance Sheet'!AK66)*$H$243*$J$243</f>
        <v>12762.92</v>
      </c>
      <c r="AL243" s="103" t="n">
        <f aca="false">('Balance Sheet'!AL66)*$H$243*$J$243</f>
        <v>12817.27</v>
      </c>
      <c r="AM243" s="103" t="n">
        <f aca="false">('Balance Sheet'!AM66)*$H$243*$J$243</f>
        <v>14381.314</v>
      </c>
      <c r="AN243" s="103" t="n">
        <f aca="false">('Balance Sheet'!AN66)*$H$243*$J$243</f>
        <v>14387.669</v>
      </c>
      <c r="AO243" s="103" t="n">
        <f aca="false">('Balance Sheet'!AO66)*$H$243*$J$243</f>
        <v>17584.923</v>
      </c>
      <c r="AP243" s="103" t="n">
        <f aca="false">('Balance Sheet'!AP66)*$H$243*$J$243</f>
        <v>17584.923</v>
      </c>
      <c r="AQ243" s="103" t="n">
        <f aca="false">('Balance Sheet'!AQ66)*$H$243*$J$243</f>
        <v>17058.93</v>
      </c>
      <c r="AR243" s="103" t="n">
        <f aca="false">('Balance Sheet'!AR66)*$H$243*$J$243</f>
        <v>17418.803</v>
      </c>
      <c r="AS243" s="103" t="n">
        <f aca="false">('Balance Sheet'!AS66)*$H$243*$J$243</f>
        <v>17490.036</v>
      </c>
      <c r="AT243" s="103" t="n">
        <f aca="false">('Balance Sheet'!AT66)*$H$243*$J$243</f>
        <v>21984</v>
      </c>
      <c r="AU243" s="103" t="n">
        <f aca="false">('Balance Sheet'!AU66)*$H$243*$J$243</f>
        <v>21984</v>
      </c>
      <c r="AV243" s="103" t="n">
        <f aca="false">('Balance Sheet'!AV66)*$H$243*$J$243</f>
        <v>22963</v>
      </c>
      <c r="AW243" s="103" t="n">
        <f aca="false">('Balance Sheet'!AW66)*$H$243*$J$243</f>
        <v>25823</v>
      </c>
      <c r="AX243" s="103" t="n">
        <f aca="false">('Balance Sheet'!AX66)*$H$243*$J$243</f>
        <v>26588</v>
      </c>
      <c r="AY243" s="103" t="n">
        <f aca="false">('Balance Sheet'!AY66)*$H$243*$J$243</f>
        <v>30737</v>
      </c>
      <c r="AZ243" s="103" t="n">
        <f aca="false">('Balance Sheet'!AZ66)*$H$243*$J$243</f>
        <v>30737</v>
      </c>
      <c r="BA243" s="103" t="n">
        <f aca="false">('Balance Sheet'!BA66)*$H$243*$J$243</f>
        <v>33154</v>
      </c>
      <c r="BB243" s="103" t="n">
        <f aca="false">('Balance Sheet'!BB66)*$H$243*$J$243</f>
        <v>0</v>
      </c>
      <c r="BC243" s="103" t="n">
        <f aca="false">('Balance Sheet'!BC66)*$H$243*$J$243</f>
        <v>0</v>
      </c>
      <c r="BD243" s="103" t="n">
        <f aca="false">('Balance Sheet'!BD66)*$H$243*$J$243</f>
        <v>0</v>
      </c>
      <c r="BE243" s="103" t="n">
        <f aca="false">('Balance Sheet'!BE66)*$H$243*$J$243</f>
        <v>0</v>
      </c>
      <c r="BF243" s="103" t="n">
        <f aca="false">('Balance Sheet'!BF66)*$H$243*$J$243</f>
        <v>0</v>
      </c>
      <c r="BG243" s="103" t="n">
        <f aca="false">('Balance Sheet'!BG66)*$H$243*$J$243</f>
        <v>0</v>
      </c>
      <c r="BH243" s="103" t="n">
        <f aca="false">('Balance Sheet'!BH66)*$H$243*$J$243</f>
        <v>0</v>
      </c>
      <c r="BI243" s="103" t="n">
        <f aca="false">('Balance Sheet'!BI66)*$H$243*$J$243</f>
        <v>0</v>
      </c>
      <c r="BJ243" s="103" t="n">
        <f aca="false">('Balance Sheet'!BJ66)*$H$243*$J$243</f>
        <v>0</v>
      </c>
      <c r="BK243" s="103" t="n">
        <f aca="false">('Balance Sheet'!BK66)*$H$243*$J$243</f>
        <v>0</v>
      </c>
      <c r="BL243" s="103" t="n">
        <f aca="false">('Balance Sheet'!BL66)*$H$243*$J$243</f>
        <v>0</v>
      </c>
      <c r="BM243" s="103" t="n">
        <f aca="false">('Balance Sheet'!BM66)*$H$243*$J$243</f>
        <v>0</v>
      </c>
      <c r="BN243" s="103" t="n">
        <f aca="false">('Balance Sheet'!BN66)*$H$243*$J$243</f>
        <v>0</v>
      </c>
      <c r="BO243" s="103" t="n">
        <f aca="false">('Balance Sheet'!BO66)*$H$243*$J$243</f>
        <v>0</v>
      </c>
      <c r="BP243" s="103" t="n">
        <f aca="false">('Balance Sheet'!BP66)*$H$243*$J$243</f>
        <v>0</v>
      </c>
      <c r="BQ243" s="103" t="n">
        <f aca="false">('Balance Sheet'!BQ66)*$H$243*$J$243</f>
        <v>0</v>
      </c>
      <c r="BR243" s="103" t="n">
        <f aca="false">('Balance Sheet'!BR66)*$H$243*$J$243</f>
        <v>0</v>
      </c>
      <c r="BS243" s="103" t="n">
        <f aca="false">('Balance Sheet'!BS66)*$H$243*$J$243</f>
        <v>0</v>
      </c>
      <c r="BT243" s="103" t="n">
        <f aca="false">('Balance Sheet'!BT66)*$H$243*$J$243</f>
        <v>0</v>
      </c>
      <c r="BU243" s="103" t="n">
        <f aca="false">('Balance Sheet'!BU66)*$H$243*$J$243</f>
        <v>0</v>
      </c>
      <c r="BV243" s="103" t="n">
        <f aca="false">('Balance Sheet'!BV66)*$H$243*$J$243</f>
        <v>0</v>
      </c>
      <c r="BW243" s="103" t="n">
        <f aca="false">('Balance Sheet'!BW66)*$H$243*$J$243</f>
        <v>0</v>
      </c>
      <c r="BX243" s="103" t="n">
        <f aca="false">('Balance Sheet'!BX66)*$H$243*$J$243</f>
        <v>0</v>
      </c>
      <c r="BY243" s="91"/>
      <c r="BZ243" s="91"/>
      <c r="CA243" s="91"/>
      <c r="CB243" s="100"/>
      <c r="CC243" s="100"/>
      <c r="CD243" s="100"/>
      <c r="CE243" s="100"/>
      <c r="CF243" s="100"/>
    </row>
    <row r="244" s="37" customFormat="true" ht="15" hidden="false" customHeight="true" outlineLevel="0" collapsed="false">
      <c r="B244" s="38"/>
      <c r="C244" s="38"/>
      <c r="D244" s="38"/>
      <c r="E244" s="38" t="n">
        <v>1</v>
      </c>
      <c r="F244" s="38"/>
      <c r="G244" s="38"/>
      <c r="H244" s="38"/>
      <c r="I244" s="38"/>
      <c r="J244" s="38"/>
      <c r="K244" s="38"/>
      <c r="L244" s="38" t="n">
        <v>81</v>
      </c>
      <c r="M244" s="38"/>
      <c r="N244" s="38" t="s">
        <v>2749</v>
      </c>
      <c r="O244" s="38" t="s">
        <v>3009</v>
      </c>
      <c r="P244" s="38"/>
      <c r="Q244" s="38"/>
      <c r="R244" s="38" t="n">
        <v>3</v>
      </c>
      <c r="S244" s="38"/>
      <c r="T244" s="38"/>
      <c r="U244" s="38" t="n">
        <v>8</v>
      </c>
      <c r="V244" s="38" t="s">
        <v>153</v>
      </c>
      <c r="W244" s="38"/>
      <c r="X244" s="38"/>
      <c r="Y244" s="38" t="s">
        <v>2370</v>
      </c>
      <c r="Z244" s="38"/>
      <c r="AA244" s="38" t="s">
        <v>2751</v>
      </c>
      <c r="AB244" s="1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11"/>
      <c r="BZ244" s="11"/>
      <c r="CA244" s="11"/>
      <c r="CB244" s="11"/>
      <c r="CC244" s="11"/>
      <c r="CD244" s="11"/>
      <c r="CE244" s="11"/>
      <c r="CF244" s="11"/>
    </row>
    <row r="245" s="37" customFormat="true" ht="15" hidden="false" customHeight="true" outlineLevel="1" collapsed="false">
      <c r="B245" s="24"/>
      <c r="C245" s="24"/>
      <c r="D245" s="24" t="n">
        <v>83</v>
      </c>
      <c r="E245" s="24" t="n">
        <v>1</v>
      </c>
      <c r="F245" s="24"/>
      <c r="G245" s="24"/>
      <c r="H245" s="24" t="n">
        <v>1</v>
      </c>
      <c r="I245" s="24"/>
      <c r="J245" s="24" t="n">
        <v>1</v>
      </c>
      <c r="K245" s="24"/>
      <c r="L245" s="24" t="n">
        <v>88</v>
      </c>
      <c r="M245" s="24"/>
      <c r="N245" s="24" t="s">
        <v>2752</v>
      </c>
      <c r="O245" s="24" t="s">
        <v>3010</v>
      </c>
      <c r="P245" s="24"/>
      <c r="Q245" s="24"/>
      <c r="R245" s="24" t="n">
        <v>3</v>
      </c>
      <c r="S245" s="24"/>
      <c r="T245" s="24"/>
      <c r="U245" s="24" t="n">
        <v>8</v>
      </c>
      <c r="V245" s="24" t="s">
        <v>160</v>
      </c>
      <c r="W245" s="24" t="s">
        <v>781</v>
      </c>
      <c r="X245" s="24" t="s">
        <v>162</v>
      </c>
      <c r="Y245" s="24" t="s">
        <v>2370</v>
      </c>
      <c r="Z245" s="24" t="s">
        <v>163</v>
      </c>
      <c r="AA245" s="24" t="s">
        <v>2754</v>
      </c>
      <c r="AB245" s="91" t="n">
        <f aca="false">('Cash Flow'!AB36)*$H$245*$J$245</f>
        <v>473.087</v>
      </c>
      <c r="AC245" s="103" t="n">
        <f aca="false">('Cash Flow'!AC36)*$H$245*$J$245</f>
        <v>245.893</v>
      </c>
      <c r="AD245" s="103" t="n">
        <f aca="false">('Cash Flow'!AD36)*$H$245*$J$245</f>
        <v>122.511</v>
      </c>
      <c r="AE245" s="103" t="n">
        <f aca="false">('Cash Flow'!AE36)*$H$245*$J$245</f>
        <v>332.223</v>
      </c>
      <c r="AF245" s="103" t="n">
        <f aca="false">('Cash Flow'!AF36)*$H$245*$J$245</f>
        <v>1181.444</v>
      </c>
      <c r="AG245" s="103" t="n">
        <f aca="false">('Cash Flow'!AG36)*$H$245*$J$245</f>
        <v>735.081</v>
      </c>
      <c r="AH245" s="103" t="n">
        <f aca="false">('Cash Flow'!AH36)*$H$245*$J$245</f>
        <v>304.278</v>
      </c>
      <c r="AI245" s="103" t="n">
        <f aca="false">('Cash Flow'!AI36)*$H$245*$J$245</f>
        <v>162.514</v>
      </c>
      <c r="AJ245" s="103" t="n">
        <f aca="false">('Cash Flow'!AJ36)*$H$245*$J$245</f>
        <v>470.208</v>
      </c>
      <c r="AK245" s="103" t="n">
        <f aca="false">('Cash Flow'!AK36)*$H$245*$J$245</f>
        <v>1672.081</v>
      </c>
      <c r="AL245" s="103" t="n">
        <f aca="false">('Cash Flow'!AL36)*$H$245*$J$245</f>
        <v>1051.062</v>
      </c>
      <c r="AM245" s="103" t="n">
        <f aca="false">('Cash Flow'!AM36)*$H$245*$J$245</f>
        <v>250.678</v>
      </c>
      <c r="AN245" s="103" t="n">
        <f aca="false">('Cash Flow'!AN36)*$H$245*$J$245</f>
        <v>154.312</v>
      </c>
      <c r="AO245" s="103" t="n">
        <f aca="false">('Cash Flow'!AO36)*$H$245*$J$245</f>
        <v>705.948</v>
      </c>
      <c r="AP245" s="103" t="n">
        <f aca="false">('Cash Flow'!AP36)*$H$245*$J$245</f>
        <v>2162</v>
      </c>
      <c r="AQ245" s="103" t="n">
        <f aca="false">('Cash Flow'!AQ36)*$H$245*$J$245</f>
        <v>1230</v>
      </c>
      <c r="AR245" s="103" t="n">
        <f aca="false">('Cash Flow'!AR36)*$H$245*$J$245</f>
        <v>331</v>
      </c>
      <c r="AS245" s="103" t="n">
        <f aca="false">('Cash Flow'!AS36)*$H$245*$J$245</f>
        <v>125</v>
      </c>
      <c r="AT245" s="103" t="n">
        <f aca="false">('Cash Flow'!AT36)*$H$245*$J$245</f>
        <v>1052</v>
      </c>
      <c r="AU245" s="103" t="n">
        <f aca="false">('Cash Flow'!AU36)*$H$245*$J$245</f>
        <v>2738</v>
      </c>
      <c r="AV245" s="103" t="n">
        <f aca="false">('Cash Flow'!AV36)*$H$245*$J$245</f>
        <v>1466</v>
      </c>
      <c r="AW245" s="103" t="n">
        <f aca="false">('Cash Flow'!AW36)*$H$245*$J$245</f>
        <v>458</v>
      </c>
      <c r="AX245" s="103" t="n">
        <f aca="false">('Cash Flow'!AX36)*$H$245*$J$245</f>
        <v>143</v>
      </c>
      <c r="AY245" s="103" t="n">
        <f aca="false">('Cash Flow'!AY36)*$H$245*$J$245</f>
        <v>1331</v>
      </c>
      <c r="AZ245" s="103" t="n">
        <f aca="false">('Cash Flow'!AZ36)*$H$245*$J$245</f>
        <v>3398</v>
      </c>
      <c r="BA245" s="103" t="n">
        <f aca="false">('Cash Flow'!BA36)*$H$245*$J$245</f>
        <v>1965</v>
      </c>
      <c r="BB245" s="103" t="n">
        <f aca="false">('Cash Flow'!BB36)*$H$245*$J$245</f>
        <v>473.087</v>
      </c>
      <c r="BC245" s="103" t="n">
        <f aca="false">('Cash Flow'!BC36)*$H$245*$J$245</f>
        <v>718.98</v>
      </c>
      <c r="BD245" s="103" t="n">
        <f aca="false">('Cash Flow'!BD36)*$H$245*$J$245</f>
        <v>841.491</v>
      </c>
      <c r="BE245" s="103" t="n">
        <f aca="false">('Cash Flow'!BE36)*$H$245*$J$245</f>
        <v>1181.444</v>
      </c>
      <c r="BF245" s="103" t="n">
        <f aca="false">('Cash Flow'!BF36)*$H$245*$J$245</f>
        <v>735.081</v>
      </c>
      <c r="BG245" s="103" t="n">
        <f aca="false">('Cash Flow'!BG36)*$H$245*$J$245</f>
        <v>1039.359</v>
      </c>
      <c r="BH245" s="103" t="n">
        <f aca="false">('Cash Flow'!BH36)*$H$245*$J$245</f>
        <v>1201.873</v>
      </c>
      <c r="BI245" s="103" t="n">
        <f aca="false">('Cash Flow'!BI36)*$H$245*$J$245</f>
        <v>1672.081</v>
      </c>
      <c r="BJ245" s="103" t="n">
        <f aca="false">('Cash Flow'!BJ36)*$H$245*$J$245</f>
        <v>1051.062</v>
      </c>
      <c r="BK245" s="103" t="n">
        <f aca="false">('Cash Flow'!BK36)*$H$245*$J$245</f>
        <v>1301.74</v>
      </c>
      <c r="BL245" s="103" t="n">
        <f aca="false">('Cash Flow'!BL36)*$H$245*$J$245</f>
        <v>1456.052</v>
      </c>
      <c r="BM245" s="103" t="n">
        <f aca="false">('Cash Flow'!BM36)*$H$245*$J$245</f>
        <v>2162</v>
      </c>
      <c r="BN245" s="103" t="n">
        <f aca="false">('Cash Flow'!BN36)*$H$245*$J$245</f>
        <v>1230</v>
      </c>
      <c r="BO245" s="103" t="n">
        <f aca="false">('Cash Flow'!BO36)*$H$245*$J$245</f>
        <v>1561</v>
      </c>
      <c r="BP245" s="103" t="n">
        <f aca="false">('Cash Flow'!BP36)*$H$245*$J$245</f>
        <v>1686</v>
      </c>
      <c r="BQ245" s="103" t="n">
        <f aca="false">('Cash Flow'!BQ36)*$H$245*$J$245</f>
        <v>2738</v>
      </c>
      <c r="BR245" s="103" t="n">
        <f aca="false">('Cash Flow'!BR36)*$H$245*$J$245</f>
        <v>1466</v>
      </c>
      <c r="BS245" s="103" t="n">
        <f aca="false">('Cash Flow'!BS36)*$H$245*$J$245</f>
        <v>1924</v>
      </c>
      <c r="BT245" s="103" t="n">
        <f aca="false">('Cash Flow'!BT36)*$H$245*$J$245</f>
        <v>2067</v>
      </c>
      <c r="BU245" s="103" t="n">
        <f aca="false">('Cash Flow'!BU36)*$H$245*$J$245</f>
        <v>3398</v>
      </c>
      <c r="BV245" s="103" t="n">
        <f aca="false">('Cash Flow'!BV36)*$H$245*$J$245</f>
        <v>1965</v>
      </c>
      <c r="BW245" s="103" t="n">
        <f aca="false">('Cash Flow'!BW36)*$H$245*$J$245</f>
        <v>0</v>
      </c>
      <c r="BX245" s="103" t="n">
        <f aca="false">('Cash Flow'!BX36)*$H$245*$J$245</f>
        <v>0</v>
      </c>
      <c r="BY245" s="91"/>
      <c r="BZ245" s="91"/>
      <c r="CA245" s="91"/>
      <c r="CB245" s="100"/>
      <c r="CC245" s="100"/>
      <c r="CD245" s="100"/>
      <c r="CE245" s="100"/>
      <c r="CF245" s="100"/>
    </row>
    <row r="246" s="37" customFormat="true" ht="15" hidden="false" customHeight="true" outlineLevel="1" collapsed="false">
      <c r="B246" s="24"/>
      <c r="C246" s="24"/>
      <c r="D246" s="24" t="n">
        <v>83</v>
      </c>
      <c r="E246" s="24" t="n">
        <v>1</v>
      </c>
      <c r="F246" s="24"/>
      <c r="G246" s="24"/>
      <c r="H246" s="24" t="n">
        <v>1</v>
      </c>
      <c r="I246" s="24"/>
      <c r="J246" s="24" t="n">
        <v>1</v>
      </c>
      <c r="K246" s="24"/>
      <c r="L246" s="24" t="n">
        <v>89</v>
      </c>
      <c r="M246" s="24"/>
      <c r="N246" s="24" t="s">
        <v>2897</v>
      </c>
      <c r="O246" s="24" t="s">
        <v>3011</v>
      </c>
      <c r="P246" s="24"/>
      <c r="Q246" s="24"/>
      <c r="R246" s="24" t="n">
        <v>3</v>
      </c>
      <c r="S246" s="24"/>
      <c r="T246" s="24"/>
      <c r="U246" s="24" t="n">
        <v>8</v>
      </c>
      <c r="V246" s="24" t="s">
        <v>160</v>
      </c>
      <c r="W246" s="24" t="s">
        <v>781</v>
      </c>
      <c r="X246" s="24" t="s">
        <v>162</v>
      </c>
      <c r="Y246" s="24" t="s">
        <v>2370</v>
      </c>
      <c r="Z246" s="24" t="s">
        <v>163</v>
      </c>
      <c r="AA246" s="24" t="s">
        <v>2899</v>
      </c>
      <c r="AB246" s="91" t="n">
        <f aca="false">('Cash Flow'!AB49)*$H$246*$J$246</f>
        <v>-210.37</v>
      </c>
      <c r="AC246" s="103" t="n">
        <f aca="false">('Cash Flow'!AC49)*$H$246*$J$246</f>
        <v>-286.476</v>
      </c>
      <c r="AD246" s="103" t="n">
        <f aca="false">('Cash Flow'!AD49)*$H$246*$J$246</f>
        <v>-56.266</v>
      </c>
      <c r="AE246" s="103" t="n">
        <f aca="false">('Cash Flow'!AE49)*$H$246*$J$246</f>
        <v>-145.248</v>
      </c>
      <c r="AF246" s="103" t="n">
        <f aca="false">('Cash Flow'!AF49)*$H$246*$J$246</f>
        <v>-698.36</v>
      </c>
      <c r="AG246" s="103" t="n">
        <f aca="false">('Cash Flow'!AG49)*$H$246*$J$246</f>
        <v>-536.123</v>
      </c>
      <c r="AH246" s="103" t="n">
        <f aca="false">('Cash Flow'!AH49)*$H$246*$J$246</f>
        <v>-233.777</v>
      </c>
      <c r="AI246" s="103" t="n">
        <f aca="false">('Cash Flow'!AI49)*$H$246*$J$246</f>
        <v>-112.746</v>
      </c>
      <c r="AJ246" s="103" t="n">
        <f aca="false">('Cash Flow'!AJ49)*$H$246*$J$246</f>
        <v>-605.232</v>
      </c>
      <c r="AK246" s="103" t="n">
        <f aca="false">('Cash Flow'!AK49)*$H$246*$J$246</f>
        <v>-1487.878</v>
      </c>
      <c r="AL246" s="103" t="n">
        <f aca="false">('Cash Flow'!AL49)*$H$246*$J$246</f>
        <v>-450.278</v>
      </c>
      <c r="AM246" s="103" t="n">
        <f aca="false">('Cash Flow'!AM49)*$H$246*$J$246</f>
        <v>-1542.432</v>
      </c>
      <c r="AN246" s="103" t="n">
        <f aca="false">('Cash Flow'!AN49)*$H$246*$J$246</f>
        <v>-193.784</v>
      </c>
      <c r="AO246" s="103" t="n">
        <f aca="false">('Cash Flow'!AO49)*$H$246*$J$246</f>
        <v>-497.506</v>
      </c>
      <c r="AP246" s="103" t="n">
        <f aca="false">('Cash Flow'!AP49)*$H$246*$J$246</f>
        <v>-2684</v>
      </c>
      <c r="AQ246" s="103" t="n">
        <f aca="false">('Cash Flow'!AQ49)*$H$246*$J$246</f>
        <v>-768</v>
      </c>
      <c r="AR246" s="103" t="n">
        <f aca="false">('Cash Flow'!AR49)*$H$246*$J$246</f>
        <v>-524</v>
      </c>
      <c r="AS246" s="103" t="n">
        <f aca="false">('Cash Flow'!AS49)*$H$246*$J$246</f>
        <v>-135</v>
      </c>
      <c r="AT246" s="103" t="n">
        <f aca="false">('Cash Flow'!AT49)*$H$246*$J$246</f>
        <v>-584</v>
      </c>
      <c r="AU246" s="103" t="n">
        <f aca="false">('Cash Flow'!AU49)*$H$246*$J$246</f>
        <v>-2011</v>
      </c>
      <c r="AV246" s="103" t="n">
        <f aca="false">('Cash Flow'!AV49)*$H$246*$J$246</f>
        <v>276</v>
      </c>
      <c r="AW246" s="103" t="n">
        <f aca="false">('Cash Flow'!AW49)*$H$246*$J$246</f>
        <v>-4661</v>
      </c>
      <c r="AX246" s="103" t="n">
        <f aca="false">('Cash Flow'!AX49)*$H$246*$J$246</f>
        <v>-545</v>
      </c>
      <c r="AY246" s="103" t="n">
        <f aca="false">('Cash Flow'!AY49)*$H$246*$J$246</f>
        <v>-378</v>
      </c>
      <c r="AZ246" s="103" t="n">
        <f aca="false">('Cash Flow'!AZ49)*$H$246*$J$246</f>
        <v>-5308</v>
      </c>
      <c r="BA246" s="103" t="n">
        <f aca="false">('Cash Flow'!BA49)*$H$246*$J$246</f>
        <v>-726</v>
      </c>
      <c r="BB246" s="103" t="n">
        <f aca="false">('Cash Flow'!BB49)*$H$246*$J$246</f>
        <v>-210.37</v>
      </c>
      <c r="BC246" s="103" t="n">
        <f aca="false">('Cash Flow'!BC49)*$H$246*$J$246</f>
        <v>-496.846</v>
      </c>
      <c r="BD246" s="103" t="n">
        <f aca="false">('Cash Flow'!BD49)*$H$246*$J$246</f>
        <v>-553.112</v>
      </c>
      <c r="BE246" s="103" t="n">
        <f aca="false">('Cash Flow'!BE49)*$H$246*$J$246</f>
        <v>-698.36</v>
      </c>
      <c r="BF246" s="103" t="n">
        <f aca="false">('Cash Flow'!BF49)*$H$246*$J$246</f>
        <v>-536.123</v>
      </c>
      <c r="BG246" s="103" t="n">
        <f aca="false">('Cash Flow'!BG49)*$H$246*$J$246</f>
        <v>-769.9</v>
      </c>
      <c r="BH246" s="103" t="n">
        <f aca="false">('Cash Flow'!BH49)*$H$246*$J$246</f>
        <v>-882.646</v>
      </c>
      <c r="BI246" s="103" t="n">
        <f aca="false">('Cash Flow'!BI49)*$H$246*$J$246</f>
        <v>-1487.878</v>
      </c>
      <c r="BJ246" s="103" t="n">
        <f aca="false">('Cash Flow'!BJ49)*$H$246*$J$246</f>
        <v>-450.278</v>
      </c>
      <c r="BK246" s="103" t="n">
        <f aca="false">('Cash Flow'!BK49)*$H$246*$J$246</f>
        <v>-1992.71</v>
      </c>
      <c r="BL246" s="103" t="n">
        <f aca="false">('Cash Flow'!BL49)*$H$246*$J$246</f>
        <v>-2186.494</v>
      </c>
      <c r="BM246" s="103" t="n">
        <f aca="false">('Cash Flow'!BM49)*$H$246*$J$246</f>
        <v>-2684</v>
      </c>
      <c r="BN246" s="103" t="n">
        <f aca="false">('Cash Flow'!BN49)*$H$246*$J$246</f>
        <v>-768</v>
      </c>
      <c r="BO246" s="103" t="n">
        <f aca="false">('Cash Flow'!BO49)*$H$246*$J$246</f>
        <v>-1292</v>
      </c>
      <c r="BP246" s="103" t="n">
        <f aca="false">('Cash Flow'!BP49)*$H$246*$J$246</f>
        <v>-1427</v>
      </c>
      <c r="BQ246" s="103" t="n">
        <f aca="false">('Cash Flow'!BQ49)*$H$246*$J$246</f>
        <v>-2011</v>
      </c>
      <c r="BR246" s="103" t="n">
        <f aca="false">('Cash Flow'!BR49)*$H$246*$J$246</f>
        <v>276</v>
      </c>
      <c r="BS246" s="103" t="n">
        <f aca="false">('Cash Flow'!BS49)*$H$246*$J$246</f>
        <v>-4385</v>
      </c>
      <c r="BT246" s="103" t="n">
        <f aca="false">('Cash Flow'!BT49)*$H$246*$J$246</f>
        <v>-4930</v>
      </c>
      <c r="BU246" s="103" t="n">
        <f aca="false">('Cash Flow'!BU49)*$H$246*$J$246</f>
        <v>-5308</v>
      </c>
      <c r="BV246" s="103" t="n">
        <f aca="false">('Cash Flow'!BV49)*$H$246*$J$246</f>
        <v>-726</v>
      </c>
      <c r="BW246" s="103" t="n">
        <f aca="false">('Cash Flow'!BW49)*$H$246*$J$246</f>
        <v>0</v>
      </c>
      <c r="BX246" s="103" t="n">
        <f aca="false">('Cash Flow'!BX49)*$H$246*$J$246</f>
        <v>0</v>
      </c>
      <c r="BY246" s="103" t="n">
        <f aca="false">('Cash Flow'!BY49)*$H$246*$J$246</f>
        <v>0</v>
      </c>
      <c r="BZ246" s="91"/>
      <c r="CA246" s="91"/>
      <c r="CB246" s="100"/>
      <c r="CC246" s="100"/>
      <c r="CD246" s="100"/>
      <c r="CE246" s="100"/>
      <c r="CF246" s="100"/>
    </row>
    <row r="247" s="37" customFormat="true" ht="15" hidden="false" customHeight="true" outlineLevel="1" collapsed="false">
      <c r="B247" s="24"/>
      <c r="C247" s="24"/>
      <c r="D247" s="24" t="n">
        <v>83</v>
      </c>
      <c r="E247" s="24" t="n">
        <v>1</v>
      </c>
      <c r="F247" s="24"/>
      <c r="G247" s="24"/>
      <c r="H247" s="24" t="n">
        <v>1</v>
      </c>
      <c r="I247" s="24"/>
      <c r="J247" s="24" t="n">
        <v>1</v>
      </c>
      <c r="K247" s="24"/>
      <c r="L247" s="24" t="n">
        <v>90</v>
      </c>
      <c r="M247" s="24"/>
      <c r="N247" s="24" t="s">
        <v>2900</v>
      </c>
      <c r="O247" s="24" t="s">
        <v>3012</v>
      </c>
      <c r="P247" s="24"/>
      <c r="Q247" s="24"/>
      <c r="R247" s="24" t="n">
        <v>3</v>
      </c>
      <c r="S247" s="24"/>
      <c r="T247" s="24"/>
      <c r="U247" s="24" t="n">
        <v>8</v>
      </c>
      <c r="V247" s="24" t="s">
        <v>160</v>
      </c>
      <c r="W247" s="24" t="s">
        <v>781</v>
      </c>
      <c r="X247" s="24" t="s">
        <v>162</v>
      </c>
      <c r="Y247" s="24" t="s">
        <v>2370</v>
      </c>
      <c r="Z247" s="24" t="s">
        <v>163</v>
      </c>
      <c r="AA247" s="24" t="s">
        <v>2902</v>
      </c>
      <c r="AB247" s="91" t="n">
        <f aca="false">('Cash Flow'!AB65)*$H$247*$J$247</f>
        <v>-219.15</v>
      </c>
      <c r="AC247" s="103" t="n">
        <f aca="false">('Cash Flow'!AC65)*$H$247*$J$247</f>
        <v>-6.919</v>
      </c>
      <c r="AD247" s="103" t="n">
        <f aca="false">('Cash Flow'!AD65)*$H$247*$J$247</f>
        <v>19.893</v>
      </c>
      <c r="AE247" s="103" t="n">
        <f aca="false">('Cash Flow'!AE65)*$H$247*$J$247</f>
        <v>-104.305</v>
      </c>
      <c r="AF247" s="103" t="n">
        <f aca="false">('Cash Flow'!AF65)*$H$247*$J$247</f>
        <v>-318.211</v>
      </c>
      <c r="AG247" s="103" t="n">
        <f aca="false">('Cash Flow'!AG65)*$H$247*$J$247</f>
        <v>-161.81</v>
      </c>
      <c r="AH247" s="103" t="n">
        <f aca="false">('Cash Flow'!AH65)*$H$247*$J$247</f>
        <v>73.725</v>
      </c>
      <c r="AI247" s="103" t="n">
        <f aca="false">('Cash Flow'!AI65)*$H$247*$J$247</f>
        <v>87.071</v>
      </c>
      <c r="AJ247" s="103" t="n">
        <f aca="false">('Cash Flow'!AJ65)*$H$247*$J$247</f>
        <v>74.166</v>
      </c>
      <c r="AK247" s="103" t="n">
        <f aca="false">('Cash Flow'!AK65)*$H$247*$J$247</f>
        <v>73.152</v>
      </c>
      <c r="AL247" s="103" t="n">
        <f aca="false">('Cash Flow'!AL65)*$H$247*$J$247</f>
        <v>39.173</v>
      </c>
      <c r="AM247" s="103" t="n">
        <f aca="false">('Cash Flow'!AM65)*$H$247*$J$247</f>
        <v>616.633</v>
      </c>
      <c r="AN247" s="103" t="n">
        <f aca="false">('Cash Flow'!AN65)*$H$247*$J$247</f>
        <v>81.8489999999999</v>
      </c>
      <c r="AO247" s="103" t="n">
        <f aca="false">('Cash Flow'!AO65)*$H$247*$J$247</f>
        <v>260.345</v>
      </c>
      <c r="AP247" s="103" t="n">
        <f aca="false">('Cash Flow'!AP65)*$H$247*$J$247</f>
        <v>998</v>
      </c>
      <c r="AQ247" s="103" t="n">
        <f aca="false">('Cash Flow'!AQ65)*$H$247*$J$247</f>
        <v>-49</v>
      </c>
      <c r="AR247" s="103" t="n">
        <f aca="false">('Cash Flow'!AR65)*$H$247*$J$247</f>
        <v>117</v>
      </c>
      <c r="AS247" s="103" t="n">
        <f aca="false">('Cash Flow'!AS65)*$H$247*$J$247</f>
        <v>134</v>
      </c>
      <c r="AT247" s="103" t="n">
        <f aca="false">('Cash Flow'!AT65)*$H$247*$J$247</f>
        <v>19</v>
      </c>
      <c r="AU247" s="103" t="n">
        <f aca="false">('Cash Flow'!AU65)*$H$247*$J$247</f>
        <v>221</v>
      </c>
      <c r="AV247" s="103" t="n">
        <f aca="false">('Cash Flow'!AV65)*$H$247*$J$247</f>
        <v>1625</v>
      </c>
      <c r="AW247" s="103" t="n">
        <f aca="false">('Cash Flow'!AW65)*$H$247*$J$247</f>
        <v>589</v>
      </c>
      <c r="AX247" s="103" t="n">
        <f aca="false">('Cash Flow'!AX65)*$H$247*$J$247</f>
        <v>182</v>
      </c>
      <c r="AY247" s="103" t="n">
        <f aca="false">('Cash Flow'!AY65)*$H$247*$J$247</f>
        <v>-386</v>
      </c>
      <c r="AZ247" s="103" t="n">
        <f aca="false">('Cash Flow'!AZ65)*$H$247*$J$247</f>
        <v>2010</v>
      </c>
      <c r="BA247" s="103" t="n">
        <f aca="false">('Cash Flow'!BA65)*$H$247*$J$247</f>
        <v>207</v>
      </c>
      <c r="BB247" s="103" t="n">
        <f aca="false">('Cash Flow'!BB65)*$H$247*$J$247</f>
        <v>-219.15</v>
      </c>
      <c r="BC247" s="103" t="n">
        <f aca="false">('Cash Flow'!BC65)*$H$247*$J$247</f>
        <v>-226.069</v>
      </c>
      <c r="BD247" s="103" t="n">
        <f aca="false">('Cash Flow'!BD65)*$H$247*$J$247</f>
        <v>-206.176</v>
      </c>
      <c r="BE247" s="103" t="n">
        <f aca="false">('Cash Flow'!BE65)*$H$247*$J$247</f>
        <v>-318.211</v>
      </c>
      <c r="BF247" s="103" t="n">
        <f aca="false">('Cash Flow'!BF65)*$H$247*$J$247</f>
        <v>-161.81</v>
      </c>
      <c r="BG247" s="103" t="n">
        <f aca="false">('Cash Flow'!BG65)*$H$247*$J$247</f>
        <v>-88.085</v>
      </c>
      <c r="BH247" s="103" t="n">
        <f aca="false">('Cash Flow'!BH65)*$H$247*$J$247</f>
        <v>-1.014</v>
      </c>
      <c r="BI247" s="103" t="n">
        <f aca="false">('Cash Flow'!BI65)*$H$247*$J$247</f>
        <v>73.152</v>
      </c>
      <c r="BJ247" s="103" t="n">
        <f aca="false">('Cash Flow'!BJ65)*$H$247*$J$247</f>
        <v>39.173</v>
      </c>
      <c r="BK247" s="103" t="n">
        <f aca="false">('Cash Flow'!BK65)*$H$247*$J$247</f>
        <v>655.806</v>
      </c>
      <c r="BL247" s="103" t="n">
        <f aca="false">('Cash Flow'!BL65)*$H$247*$J$247</f>
        <v>737.655</v>
      </c>
      <c r="BM247" s="103" t="n">
        <f aca="false">('Cash Flow'!BM65)*$H$247*$J$247</f>
        <v>998</v>
      </c>
      <c r="BN247" s="103" t="n">
        <f aca="false">('Cash Flow'!BN65)*$H$247*$J$247</f>
        <v>-49</v>
      </c>
      <c r="BO247" s="103" t="n">
        <f aca="false">('Cash Flow'!BO65)*$H$247*$J$247</f>
        <v>68</v>
      </c>
      <c r="BP247" s="103" t="n">
        <f aca="false">('Cash Flow'!BP65)*$H$247*$J$247</f>
        <v>202</v>
      </c>
      <c r="BQ247" s="103" t="n">
        <f aca="false">('Cash Flow'!BQ65)*$H$247*$J$247</f>
        <v>221</v>
      </c>
      <c r="BR247" s="103" t="n">
        <f aca="false">('Cash Flow'!BR65)*$H$247*$J$247</f>
        <v>1625</v>
      </c>
      <c r="BS247" s="103" t="n">
        <f aca="false">('Cash Flow'!BS65)*$H$247*$J$247</f>
        <v>2214</v>
      </c>
      <c r="BT247" s="103" t="n">
        <f aca="false">('Cash Flow'!BT65)*$H$247*$J$247</f>
        <v>2396</v>
      </c>
      <c r="BU247" s="103" t="n">
        <f aca="false">('Cash Flow'!BU65)*$H$247*$J$247</f>
        <v>2010</v>
      </c>
      <c r="BV247" s="103" t="n">
        <f aca="false">('Cash Flow'!BV65)*$H$247*$J$247</f>
        <v>207</v>
      </c>
      <c r="BW247" s="103" t="n">
        <f aca="false">('Cash Flow'!BW65)*$H$247*$J$247</f>
        <v>0</v>
      </c>
      <c r="BX247" s="103" t="n">
        <f aca="false">('Cash Flow'!BX65)*$H$247*$J$247</f>
        <v>0</v>
      </c>
      <c r="BY247" s="91"/>
      <c r="BZ247" s="91"/>
      <c r="CA247" s="91"/>
      <c r="CB247" s="100"/>
      <c r="CC247" s="100"/>
      <c r="CD247" s="100"/>
      <c r="CE247" s="100"/>
      <c r="CF247" s="100"/>
    </row>
    <row r="248" s="37" customFormat="true" ht="15" hidden="false" customHeight="true" outlineLevel="1" collapsed="false">
      <c r="B248" s="24"/>
      <c r="C248" s="24"/>
      <c r="D248" s="24" t="n">
        <v>82</v>
      </c>
      <c r="E248" s="24" t="n">
        <v>1</v>
      </c>
      <c r="F248" s="24"/>
      <c r="G248" s="24"/>
      <c r="H248" s="24" t="n">
        <v>1</v>
      </c>
      <c r="I248" s="24"/>
      <c r="J248" s="24" t="n">
        <v>1</v>
      </c>
      <c r="K248" s="24"/>
      <c r="L248" s="24" t="n">
        <v>83</v>
      </c>
      <c r="M248" s="24"/>
      <c r="N248" s="24" t="s">
        <v>2970</v>
      </c>
      <c r="O248" s="24" t="s">
        <v>3013</v>
      </c>
      <c r="P248" s="24"/>
      <c r="Q248" s="24"/>
      <c r="R248" s="24" t="n">
        <v>3</v>
      </c>
      <c r="S248" s="24"/>
      <c r="T248" s="24"/>
      <c r="U248" s="24" t="n">
        <v>8</v>
      </c>
      <c r="V248" s="24" t="s">
        <v>160</v>
      </c>
      <c r="W248" s="24" t="s">
        <v>781</v>
      </c>
      <c r="X248" s="24" t="s">
        <v>162</v>
      </c>
      <c r="Y248" s="24" t="s">
        <v>2370</v>
      </c>
      <c r="Z248" s="24" t="s">
        <v>163</v>
      </c>
      <c r="AA248" s="24" t="s">
        <v>2972</v>
      </c>
      <c r="AB248" s="91" t="n">
        <f aca="false">('Cash Flow'!AB67)*$H$248*$J$248</f>
        <v>46.256</v>
      </c>
      <c r="AC248" s="103" t="n">
        <f aca="false">('Cash Flow'!AC67)*$H$248*$J$248</f>
        <v>-53.166</v>
      </c>
      <c r="AD248" s="103" t="n">
        <f aca="false">('Cash Flow'!AD67)*$H$248*$J$248</f>
        <v>71.6</v>
      </c>
      <c r="AE248" s="103" t="n">
        <f aca="false">('Cash Flow'!AE67)*$H$248*$J$248</f>
        <v>61.792</v>
      </c>
      <c r="AF248" s="103" t="n">
        <f aca="false">('Cash Flow'!AF67)*$H$248*$J$248</f>
        <v>126.482</v>
      </c>
      <c r="AG248" s="103" t="n">
        <f aca="false">('Cash Flow'!AG67)*$H$248*$J$248</f>
        <v>33.839</v>
      </c>
      <c r="AH248" s="103" t="n">
        <f aca="false">('Cash Flow'!AH67)*$H$248*$J$248</f>
        <v>147.395</v>
      </c>
      <c r="AI248" s="103" t="n">
        <f aca="false">('Cash Flow'!AI67)*$H$248*$J$248</f>
        <v>133.967</v>
      </c>
      <c r="AJ248" s="103" t="n">
        <f aca="false">('Cash Flow'!AJ67)*$H$248*$J$248</f>
        <v>-64.955</v>
      </c>
      <c r="AK248" s="103" t="n">
        <f aca="false">('Cash Flow'!AK67)*$H$248*$J$248</f>
        <v>250.246</v>
      </c>
      <c r="AL248" s="103" t="n">
        <f aca="false">('Cash Flow'!AL67)*$H$248*$J$248</f>
        <v>640.72</v>
      </c>
      <c r="AM248" s="103" t="n">
        <f aca="false">('Cash Flow'!AM67)*$H$248*$J$248</f>
        <v>-683.857</v>
      </c>
      <c r="AN248" s="103" t="n">
        <f aca="false">('Cash Flow'!AN67)*$H$248*$J$248</f>
        <v>30.51</v>
      </c>
      <c r="AO248" s="103" t="n">
        <f aca="false">('Cash Flow'!AO67)*$H$248*$J$248</f>
        <v>461.627</v>
      </c>
      <c r="AP248" s="103" t="n">
        <f aca="false">('Cash Flow'!AP67)*$H$248*$J$248</f>
        <v>449</v>
      </c>
      <c r="AQ248" s="103" t="n">
        <f aca="false">('Cash Flow'!AQ67)*$H$248*$J$248</f>
        <v>418</v>
      </c>
      <c r="AR248" s="103" t="n">
        <f aca="false">('Cash Flow'!AR67)*$H$248*$J$248</f>
        <v>-76</v>
      </c>
      <c r="AS248" s="103" t="n">
        <f aca="false">('Cash Flow'!AS67)*$H$248*$J$248</f>
        <v>123</v>
      </c>
      <c r="AT248" s="103" t="n">
        <f aca="false">('Cash Flow'!AT67)*$H$248*$J$248</f>
        <v>471</v>
      </c>
      <c r="AU248" s="103" t="n">
        <f aca="false">('Cash Flow'!AU67)*$H$248*$J$248</f>
        <v>936</v>
      </c>
      <c r="AV248" s="103" t="n">
        <f aca="false">('Cash Flow'!AV67)*$H$248*$J$248</f>
        <v>3379</v>
      </c>
      <c r="AW248" s="103" t="n">
        <f aca="false">('Cash Flow'!AW67)*$H$248*$J$248</f>
        <v>-3603</v>
      </c>
      <c r="AX248" s="103" t="n">
        <f aca="false">('Cash Flow'!AX67)*$H$248*$J$248</f>
        <v>-214</v>
      </c>
      <c r="AY248" s="103" t="n">
        <f aca="false">('Cash Flow'!AY67)*$H$248*$J$248</f>
        <v>564</v>
      </c>
      <c r="AZ248" s="103" t="n">
        <f aca="false">('Cash Flow'!AZ67)*$H$248*$J$248</f>
        <v>126</v>
      </c>
      <c r="BA248" s="103" t="n">
        <f aca="false">('Cash Flow'!BA67)*$H$248*$J$248</f>
        <v>1441</v>
      </c>
      <c r="BB248" s="103" t="n">
        <f aca="false">('Cash Flow'!BB67)*$H$248*$J$248</f>
        <v>46.256</v>
      </c>
      <c r="BC248" s="103" t="n">
        <f aca="false">('Cash Flow'!BC67)*$H$248*$J$248</f>
        <v>-6.91</v>
      </c>
      <c r="BD248" s="103" t="n">
        <f aca="false">('Cash Flow'!BD67)*$H$248*$J$248</f>
        <v>64.69</v>
      </c>
      <c r="BE248" s="103" t="n">
        <f aca="false">('Cash Flow'!BE67)*$H$248*$J$248</f>
        <v>126.482</v>
      </c>
      <c r="BF248" s="103" t="n">
        <f aca="false">('Cash Flow'!BF67)*$H$248*$J$248</f>
        <v>33.839</v>
      </c>
      <c r="BG248" s="103" t="n">
        <f aca="false">('Cash Flow'!BG67)*$H$248*$J$248</f>
        <v>181.234</v>
      </c>
      <c r="BH248" s="103" t="n">
        <f aca="false">('Cash Flow'!BH67)*$H$248*$J$248</f>
        <v>315.201</v>
      </c>
      <c r="BI248" s="103" t="n">
        <f aca="false">('Cash Flow'!BI67)*$H$248*$J$248</f>
        <v>250.246</v>
      </c>
      <c r="BJ248" s="103" t="n">
        <f aca="false">('Cash Flow'!BJ67)*$H$248*$J$248</f>
        <v>640.72</v>
      </c>
      <c r="BK248" s="103" t="n">
        <f aca="false">('Cash Flow'!BK67)*$H$248*$J$248</f>
        <v>-43.137</v>
      </c>
      <c r="BL248" s="103" t="n">
        <f aca="false">('Cash Flow'!BL67)*$H$248*$J$248</f>
        <v>-12.627</v>
      </c>
      <c r="BM248" s="103" t="n">
        <f aca="false">('Cash Flow'!BM67)*$H$248*$J$248</f>
        <v>449</v>
      </c>
      <c r="BN248" s="103" t="n">
        <f aca="false">('Cash Flow'!BN67)*$H$248*$J$248</f>
        <v>418</v>
      </c>
      <c r="BO248" s="103" t="n">
        <f aca="false">('Cash Flow'!BO67)*$H$248*$J$248</f>
        <v>342</v>
      </c>
      <c r="BP248" s="103" t="n">
        <f aca="false">('Cash Flow'!BP67)*$H$248*$J$248</f>
        <v>465</v>
      </c>
      <c r="BQ248" s="103" t="n">
        <f aca="false">('Cash Flow'!BQ67)*$H$248*$J$248</f>
        <v>936</v>
      </c>
      <c r="BR248" s="103" t="n">
        <f aca="false">('Cash Flow'!BR67)*$H$248*$J$248</f>
        <v>3379</v>
      </c>
      <c r="BS248" s="103" t="n">
        <f aca="false">('Cash Flow'!BS67)*$H$248*$J$248</f>
        <v>-224</v>
      </c>
      <c r="BT248" s="103" t="n">
        <f aca="false">('Cash Flow'!BT67)*$H$248*$J$248</f>
        <v>-438</v>
      </c>
      <c r="BU248" s="103" t="n">
        <f aca="false">('Cash Flow'!BU67)*$H$248*$J$248</f>
        <v>126</v>
      </c>
      <c r="BV248" s="103" t="n">
        <f aca="false">('Cash Flow'!BV67)*$H$248*$J$248</f>
        <v>1441</v>
      </c>
      <c r="BW248" s="103" t="n">
        <f aca="false">('Cash Flow'!BW67)*$H$248*$J$248</f>
        <v>0</v>
      </c>
      <c r="BX248" s="103" t="n">
        <f aca="false">('Cash Flow'!BX67)*$H$248*$J$248</f>
        <v>0</v>
      </c>
      <c r="BY248" s="91"/>
      <c r="BZ248" s="91"/>
      <c r="CA248" s="91"/>
      <c r="CB248" s="100"/>
      <c r="CC248" s="100"/>
      <c r="CD248" s="100"/>
      <c r="CE248" s="100"/>
      <c r="CF248" s="100"/>
    </row>
    <row r="249" s="37" customFormat="true" ht="15" hidden="false" customHeight="true" outlineLevel="0" collapsed="false">
      <c r="B249" s="24"/>
      <c r="C249" s="24"/>
      <c r="D249" s="24"/>
      <c r="E249" s="24" t="n">
        <v>1</v>
      </c>
      <c r="F249" s="24"/>
      <c r="G249" s="24"/>
      <c r="H249" s="24" t="n">
        <v>1</v>
      </c>
      <c r="I249" s="24"/>
      <c r="J249" s="24" t="n">
        <v>1</v>
      </c>
      <c r="K249" s="24"/>
      <c r="L249" s="24" t="n">
        <v>82</v>
      </c>
      <c r="M249" s="24"/>
      <c r="N249" s="24" t="s">
        <v>2976</v>
      </c>
      <c r="O249" s="24" t="s">
        <v>3014</v>
      </c>
      <c r="P249" s="24"/>
      <c r="Q249" s="24"/>
      <c r="R249" s="24" t="n">
        <v>3</v>
      </c>
      <c r="S249" s="24"/>
      <c r="T249" s="24"/>
      <c r="U249" s="24" t="n">
        <v>8</v>
      </c>
      <c r="V249" s="24" t="s">
        <v>160</v>
      </c>
      <c r="W249" s="24" t="s">
        <v>161</v>
      </c>
      <c r="X249" s="24" t="s">
        <v>162</v>
      </c>
      <c r="Y249" s="24" t="s">
        <v>2370</v>
      </c>
      <c r="Z249" s="24" t="s">
        <v>163</v>
      </c>
      <c r="AA249" s="24" t="s">
        <v>2978</v>
      </c>
      <c r="AB249" s="91" t="n">
        <f aca="false">('Cash Flow'!AB69)*$H$249*$J$249</f>
        <v>827.891</v>
      </c>
      <c r="AC249" s="103" t="n">
        <f aca="false">('Cash Flow'!AC69)*$H$249*$J$249</f>
        <v>774.725</v>
      </c>
      <c r="AD249" s="103" t="n">
        <f aca="false">('Cash Flow'!AD69)*$H$249*$J$249</f>
        <v>846.325</v>
      </c>
      <c r="AE249" s="103" t="n">
        <f aca="false">('Cash Flow'!AE69)*$H$249*$J$249</f>
        <v>908.117</v>
      </c>
      <c r="AF249" s="103" t="n">
        <f aca="false">('Cash Flow'!AF69)*$H$249*$J$249</f>
        <v>908.117</v>
      </c>
      <c r="AG249" s="103" t="n">
        <f aca="false">('Cash Flow'!AG69)*$H$249*$J$249</f>
        <v>941.956</v>
      </c>
      <c r="AH249" s="103" t="n">
        <f aca="false">('Cash Flow'!AH69)*$H$249*$J$249</f>
        <v>1089.351</v>
      </c>
      <c r="AI249" s="103" t="n">
        <f aca="false">('Cash Flow'!AI69)*$H$249*$J$249</f>
        <v>1223.318</v>
      </c>
      <c r="AJ249" s="103" t="n">
        <f aca="false">('Cash Flow'!AJ69)*$H$249*$J$249</f>
        <v>1158.363</v>
      </c>
      <c r="AK249" s="103" t="n">
        <f aca="false">('Cash Flow'!AK69)*$H$249*$J$249</f>
        <v>1158.363</v>
      </c>
      <c r="AL249" s="103" t="n">
        <f aca="false">('Cash Flow'!AL69)*$H$249*$J$249</f>
        <v>1799.083</v>
      </c>
      <c r="AM249" s="103" t="n">
        <f aca="false">('Cash Flow'!AM69)*$H$249*$J$249</f>
        <v>1115.226</v>
      </c>
      <c r="AN249" s="103" t="n">
        <f aca="false">('Cash Flow'!AN69)*$H$249*$J$249</f>
        <v>1145.736</v>
      </c>
      <c r="AO249" s="103" t="n">
        <f aca="false">('Cash Flow'!AO69)*$H$249*$J$249</f>
        <v>1607.363</v>
      </c>
      <c r="AP249" s="103" t="n">
        <f aca="false">('Cash Flow'!AP69)*$H$249*$J$249</f>
        <v>1607</v>
      </c>
      <c r="AQ249" s="103" t="n">
        <f aca="false">('Cash Flow'!AQ69)*$H$249*$J$249</f>
        <v>2025</v>
      </c>
      <c r="AR249" s="103" t="n">
        <f aca="false">('Cash Flow'!AR69)*$H$249*$J$249</f>
        <v>1949</v>
      </c>
      <c r="AS249" s="103" t="n">
        <f aca="false">('Cash Flow'!AS69)*$H$249*$J$249</f>
        <v>2072</v>
      </c>
      <c r="AT249" s="103" t="n">
        <f aca="false">('Cash Flow'!AT69)*$H$249*$J$249</f>
        <v>2543</v>
      </c>
      <c r="AU249" s="103" t="n">
        <f aca="false">('Cash Flow'!AU69)*$H$249*$J$249</f>
        <v>2543</v>
      </c>
      <c r="AV249" s="103" t="n">
        <f aca="false">('Cash Flow'!AV69)*$H$249*$J$249</f>
        <v>5922</v>
      </c>
      <c r="AW249" s="103" t="n">
        <f aca="false">('Cash Flow'!AW69)*$H$249*$J$249</f>
        <v>2319</v>
      </c>
      <c r="AX249" s="103" t="n">
        <f aca="false">('Cash Flow'!AX69)*$H$249*$J$249</f>
        <v>2329</v>
      </c>
      <c r="AY249" s="103" t="n">
        <f aca="false">('Cash Flow'!AY69)*$H$249*$J$249</f>
        <v>2893</v>
      </c>
      <c r="AZ249" s="103" t="n">
        <f aca="false">('Cash Flow'!AZ69)*$H$249*$J$249</f>
        <v>2669</v>
      </c>
      <c r="BA249" s="103" t="n">
        <f aca="false">('Cash Flow'!BA69)*$H$249*$J$249</f>
        <v>4110</v>
      </c>
      <c r="BB249" s="103" t="n">
        <f aca="false">('Cash Flow'!BB69)*$H$249*$J$249</f>
        <v>827.891</v>
      </c>
      <c r="BC249" s="103" t="n">
        <f aca="false">('Cash Flow'!BC69)*$H$249*$J$249</f>
        <v>774.725</v>
      </c>
      <c r="BD249" s="103" t="n">
        <f aca="false">('Cash Flow'!BD69)*$H$249*$J$249</f>
        <v>846.325</v>
      </c>
      <c r="BE249" s="103" t="n">
        <f aca="false">('Cash Flow'!BE69)*$H$249*$J$249</f>
        <v>908.117</v>
      </c>
      <c r="BF249" s="103" t="n">
        <f aca="false">('Cash Flow'!BF69)*$H$249*$J$249</f>
        <v>941.956</v>
      </c>
      <c r="BG249" s="103" t="n">
        <f aca="false">('Cash Flow'!BG69)*$H$249*$J$249</f>
        <v>1089.351</v>
      </c>
      <c r="BH249" s="103" t="n">
        <f aca="false">('Cash Flow'!BH69)*$H$249*$J$249</f>
        <v>1223.318</v>
      </c>
      <c r="BI249" s="103" t="n">
        <f aca="false">('Cash Flow'!BI69)*$H$249*$J$249</f>
        <v>1158.363</v>
      </c>
      <c r="BJ249" s="103" t="n">
        <f aca="false">('Cash Flow'!BJ69)*$H$249*$J$249</f>
        <v>1799.083</v>
      </c>
      <c r="BK249" s="103" t="n">
        <f aca="false">('Cash Flow'!BK69)*$H$249*$J$249</f>
        <v>1115.226</v>
      </c>
      <c r="BL249" s="103" t="n">
        <f aca="false">('Cash Flow'!BL69)*$H$249*$J$249</f>
        <v>1145.736</v>
      </c>
      <c r="BM249" s="103" t="n">
        <f aca="false">('Cash Flow'!BM69)*$H$249*$J$249</f>
        <v>1607</v>
      </c>
      <c r="BN249" s="103" t="n">
        <f aca="false">('Cash Flow'!BN69)*$H$249*$J$249</f>
        <v>2025</v>
      </c>
      <c r="BO249" s="103" t="n">
        <f aca="false">('Cash Flow'!BO69)*$H$249*$J$249</f>
        <v>1949</v>
      </c>
      <c r="BP249" s="103" t="n">
        <f aca="false">('Cash Flow'!BP69)*$H$249*$J$249</f>
        <v>2072</v>
      </c>
      <c r="BQ249" s="103" t="n">
        <f aca="false">('Cash Flow'!BQ69)*$H$249*$J$249</f>
        <v>2543</v>
      </c>
      <c r="BR249" s="103" t="n">
        <f aca="false">('Cash Flow'!BR69)*$H$249*$J$249</f>
        <v>5922</v>
      </c>
      <c r="BS249" s="103" t="n">
        <f aca="false">('Cash Flow'!BS69)*$H$249*$J$249</f>
        <v>2319</v>
      </c>
      <c r="BT249" s="103" t="n">
        <f aca="false">('Cash Flow'!BT69)*$H$249*$J$249</f>
        <v>2105</v>
      </c>
      <c r="BU249" s="103" t="n">
        <f aca="false">('Cash Flow'!BU69)*$H$249*$J$249</f>
        <v>2669</v>
      </c>
      <c r="BV249" s="103" t="n">
        <f aca="false">('Cash Flow'!BV69)*$H$249*$J$249</f>
        <v>4110</v>
      </c>
      <c r="BW249" s="103" t="n">
        <f aca="false">('Cash Flow'!BW69)*$H$249*$J$249</f>
        <v>0</v>
      </c>
      <c r="BX249" s="103" t="n">
        <f aca="false">('Cash Flow'!BX69)*$H$249*$J$249</f>
        <v>0</v>
      </c>
      <c r="BY249" s="91"/>
      <c r="BZ249" s="91"/>
      <c r="CA249" s="91"/>
      <c r="CB249" s="100"/>
      <c r="CC249" s="100"/>
      <c r="CD249" s="100"/>
      <c r="CE249" s="100"/>
      <c r="CF249" s="100"/>
    </row>
    <row r="250" s="37" customFormat="true" ht="15" hidden="false" customHeight="true" outlineLevel="0" collapsed="false">
      <c r="B250" s="24"/>
      <c r="C250" s="24"/>
      <c r="D250" s="24"/>
      <c r="E250" s="24" t="n">
        <v>1</v>
      </c>
      <c r="F250" s="24"/>
      <c r="G250" s="24"/>
      <c r="H250" s="24"/>
      <c r="I250" s="24"/>
      <c r="J250" s="24"/>
      <c r="K250" s="24"/>
      <c r="L250" s="24"/>
      <c r="M250" s="24"/>
      <c r="N250" s="24"/>
      <c r="O250" s="24" t="s">
        <v>3015</v>
      </c>
      <c r="P250" s="24"/>
      <c r="Q250" s="24"/>
      <c r="R250" s="24"/>
      <c r="S250" s="24"/>
      <c r="T250" s="24"/>
      <c r="U250" s="24" t="n">
        <v>19</v>
      </c>
      <c r="V250" s="24"/>
      <c r="W250" s="24"/>
      <c r="X250" s="24"/>
      <c r="Y250" s="24"/>
      <c r="Z250" s="24"/>
      <c r="AA250" s="24"/>
      <c r="AB250" s="35"/>
      <c r="AC250" s="35"/>
      <c r="AD250" s="35"/>
      <c r="AE250" s="35"/>
      <c r="AF250" s="35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5"/>
      <c r="BC250" s="105"/>
      <c r="BD250" s="105"/>
      <c r="BE250" s="105"/>
      <c r="BF250" s="105"/>
      <c r="BG250" s="105"/>
      <c r="BH250" s="105"/>
      <c r="BI250" s="105"/>
      <c r="BJ250" s="105"/>
      <c r="BK250" s="105"/>
      <c r="BL250" s="105"/>
      <c r="BM250" s="105"/>
      <c r="BN250" s="105"/>
      <c r="BO250" s="105"/>
      <c r="BP250" s="105"/>
      <c r="BQ250" s="105"/>
      <c r="BR250" s="105"/>
      <c r="BS250" s="105"/>
      <c r="BT250" s="105"/>
      <c r="BU250" s="105"/>
      <c r="BV250" s="10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</row>
    <row r="251" s="37" customFormat="true" ht="15" hidden="false" customHeight="true" outlineLevel="0" collapsed="false">
      <c r="B251" s="38"/>
      <c r="C251" s="38"/>
      <c r="D251" s="38"/>
      <c r="E251" s="38" t="n">
        <v>1</v>
      </c>
      <c r="F251" s="38"/>
      <c r="G251" s="38"/>
      <c r="H251" s="38"/>
      <c r="I251" s="38"/>
      <c r="J251" s="38"/>
      <c r="K251" s="38"/>
      <c r="L251" s="38"/>
      <c r="M251" s="38"/>
      <c r="N251" s="38"/>
      <c r="O251" s="38" t="s">
        <v>3016</v>
      </c>
      <c r="P251" s="38"/>
      <c r="Q251" s="38"/>
      <c r="R251" s="38"/>
      <c r="S251" s="38"/>
      <c r="T251" s="38"/>
      <c r="U251" s="38" t="n">
        <v>19</v>
      </c>
      <c r="V251" s="38" t="s">
        <v>153</v>
      </c>
      <c r="W251" s="38"/>
      <c r="X251" s="38"/>
      <c r="Y251" s="38"/>
      <c r="Z251" s="38"/>
      <c r="AA251" s="38" t="s">
        <v>3017</v>
      </c>
      <c r="AB251" s="39"/>
      <c r="AC251" s="39"/>
      <c r="AD251" s="39"/>
      <c r="AE251" s="39"/>
      <c r="AF251" s="39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39"/>
      <c r="BC251" s="106"/>
      <c r="BD251" s="106"/>
      <c r="BE251" s="106"/>
      <c r="BF251" s="106"/>
      <c r="BG251" s="106"/>
      <c r="BH251" s="106"/>
      <c r="BI251" s="106"/>
      <c r="BJ251" s="106"/>
      <c r="BK251" s="106"/>
      <c r="BL251" s="106"/>
      <c r="BM251" s="106"/>
      <c r="BN251" s="106"/>
      <c r="BO251" s="106"/>
      <c r="BP251" s="106"/>
      <c r="BQ251" s="106"/>
      <c r="BR251" s="106"/>
      <c r="BS251" s="106"/>
      <c r="BT251" s="106"/>
      <c r="BU251" s="106"/>
      <c r="BV251" s="106"/>
      <c r="BW251" s="39"/>
      <c r="BX251" s="39"/>
      <c r="BY251" s="39"/>
      <c r="BZ251" s="39"/>
      <c r="CA251" s="39"/>
      <c r="CB251" s="39"/>
      <c r="CC251" s="39"/>
      <c r="CD251" s="39"/>
      <c r="CE251" s="39"/>
      <c r="CF251" s="39"/>
    </row>
    <row r="252" s="37" customFormat="true" ht="15" hidden="false" customHeight="true" outlineLevel="0" collapsed="false">
      <c r="B252" s="38"/>
      <c r="C252" s="38"/>
      <c r="D252" s="38"/>
      <c r="E252" s="38" t="n">
        <v>1</v>
      </c>
      <c r="F252" s="38"/>
      <c r="G252" s="38"/>
      <c r="H252" s="38"/>
      <c r="I252" s="38"/>
      <c r="J252" s="38"/>
      <c r="K252" s="38"/>
      <c r="L252" s="38" t="n">
        <v>160</v>
      </c>
      <c r="M252" s="38"/>
      <c r="N252" s="38" t="s">
        <v>2368</v>
      </c>
      <c r="O252" s="38" t="s">
        <v>3018</v>
      </c>
      <c r="P252" s="38"/>
      <c r="Q252" s="38"/>
      <c r="R252" s="38" t="n">
        <v>2</v>
      </c>
      <c r="S252" s="38"/>
      <c r="T252" s="38"/>
      <c r="U252" s="38" t="n">
        <v>19</v>
      </c>
      <c r="V252" s="38" t="s">
        <v>153</v>
      </c>
      <c r="W252" s="38"/>
      <c r="X252" s="38"/>
      <c r="Y252" s="38" t="s">
        <v>2370</v>
      </c>
      <c r="Z252" s="38"/>
      <c r="AA252" s="38" t="s">
        <v>2371</v>
      </c>
      <c r="AB252" s="39"/>
      <c r="AC252" s="39"/>
      <c r="AD252" s="39"/>
      <c r="AE252" s="39"/>
      <c r="AF252" s="39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39"/>
      <c r="BC252" s="106"/>
      <c r="BD252" s="106"/>
      <c r="BE252" s="106"/>
      <c r="BF252" s="106"/>
      <c r="BG252" s="106"/>
      <c r="BH252" s="106"/>
      <c r="BI252" s="106"/>
      <c r="BJ252" s="106"/>
      <c r="BK252" s="106"/>
      <c r="BL252" s="106"/>
      <c r="BM252" s="106"/>
      <c r="BN252" s="106"/>
      <c r="BO252" s="106"/>
      <c r="BP252" s="106"/>
      <c r="BQ252" s="106"/>
      <c r="BR252" s="106"/>
      <c r="BS252" s="106"/>
      <c r="BT252" s="106"/>
      <c r="BU252" s="106"/>
      <c r="BV252" s="106"/>
      <c r="BW252" s="39"/>
      <c r="BX252" s="39"/>
      <c r="BY252" s="39"/>
      <c r="BZ252" s="39"/>
      <c r="CA252" s="39"/>
      <c r="CB252" s="39"/>
      <c r="CC252" s="39"/>
      <c r="CD252" s="39"/>
      <c r="CE252" s="39"/>
      <c r="CF252" s="39"/>
    </row>
    <row r="253" s="37" customFormat="true" ht="15" hidden="false" customHeight="true" outlineLevel="1" collapsed="false">
      <c r="B253" s="24"/>
      <c r="C253" s="24"/>
      <c r="D253" s="24"/>
      <c r="E253" s="24" t="n">
        <v>1</v>
      </c>
      <c r="F253" s="24"/>
      <c r="G253" s="24"/>
      <c r="H253" s="24"/>
      <c r="I253" s="24"/>
      <c r="J253" s="24" t="n">
        <v>1</v>
      </c>
      <c r="K253" s="24"/>
      <c r="L253" s="24" t="n">
        <v>175</v>
      </c>
      <c r="M253" s="24"/>
      <c r="N253" s="24" t="s">
        <v>2393</v>
      </c>
      <c r="O253" s="24" t="s">
        <v>3019</v>
      </c>
      <c r="P253" s="24"/>
      <c r="Q253" s="24"/>
      <c r="R253" s="24" t="n">
        <v>2</v>
      </c>
      <c r="S253" s="24"/>
      <c r="T253" s="24"/>
      <c r="U253" s="24" t="n">
        <v>19</v>
      </c>
      <c r="V253" s="24" t="s">
        <v>160</v>
      </c>
      <c r="W253" s="24" t="s">
        <v>781</v>
      </c>
      <c r="X253" s="24" t="s">
        <v>162</v>
      </c>
      <c r="Y253" s="24" t="s">
        <v>2370</v>
      </c>
      <c r="Z253" s="24" t="s">
        <v>163</v>
      </c>
      <c r="AA253" s="24" t="s">
        <v>2395</v>
      </c>
      <c r="AB253" s="35" t="n">
        <f aca="false">AB19-AB229</f>
        <v>0</v>
      </c>
      <c r="AC253" s="36" t="n">
        <f aca="false">AC19-AC229</f>
        <v>0</v>
      </c>
      <c r="AD253" s="36" t="n">
        <f aca="false">AD19-AD229</f>
        <v>0</v>
      </c>
      <c r="AE253" s="36" t="n">
        <f aca="false">AE19-AE229</f>
        <v>0</v>
      </c>
      <c r="AF253" s="36" t="n">
        <f aca="false">AF19-AF229</f>
        <v>0</v>
      </c>
      <c r="AG253" s="36" t="n">
        <f aca="false">AG19-AG229</f>
        <v>0</v>
      </c>
      <c r="AH253" s="36" t="n">
        <f aca="false">AH19-AH229</f>
        <v>0</v>
      </c>
      <c r="AI253" s="36" t="n">
        <f aca="false">AI19-AI229</f>
        <v>0</v>
      </c>
      <c r="AJ253" s="36" t="n">
        <f aca="false">AJ19-AJ229</f>
        <v>0</v>
      </c>
      <c r="AK253" s="36" t="n">
        <f aca="false">AK19-AK229</f>
        <v>0</v>
      </c>
      <c r="AL253" s="36" t="n">
        <f aca="false">AL19-AL229</f>
        <v>0</v>
      </c>
      <c r="AM253" s="36" t="n">
        <f aca="false">AM19-AM229</f>
        <v>0</v>
      </c>
      <c r="AN253" s="36" t="n">
        <f aca="false">AN19-AN229</f>
        <v>0</v>
      </c>
      <c r="AO253" s="36" t="n">
        <f aca="false">AO19-AO229</f>
        <v>0</v>
      </c>
      <c r="AP253" s="36" t="n">
        <f aca="false">AP19-AP229</f>
        <v>0</v>
      </c>
      <c r="AQ253" s="36" t="n">
        <f aca="false">AQ19-AQ229</f>
        <v>0</v>
      </c>
      <c r="AR253" s="36" t="n">
        <f aca="false">AR19-AR229</f>
        <v>0</v>
      </c>
      <c r="AS253" s="36" t="n">
        <f aca="false">AS19-AS229</f>
        <v>0</v>
      </c>
      <c r="AT253" s="36" t="n">
        <f aca="false">AT19-AT229</f>
        <v>0</v>
      </c>
      <c r="AU253" s="36" t="n">
        <f aca="false">AU19-AU229</f>
        <v>0</v>
      </c>
      <c r="AV253" s="36" t="n">
        <f aca="false">AV19-AV229</f>
        <v>0</v>
      </c>
      <c r="AW253" s="36" t="n">
        <f aca="false">AW19-AW229</f>
        <v>0</v>
      </c>
      <c r="AX253" s="36" t="n">
        <f aca="false">AX19-AX229</f>
        <v>0</v>
      </c>
      <c r="AY253" s="36" t="n">
        <f aca="false">AY19-AY229</f>
        <v>0</v>
      </c>
      <c r="AZ253" s="36" t="n">
        <f aca="false">AZ19-AZ229</f>
        <v>0</v>
      </c>
      <c r="BA253" s="36" t="n">
        <f aca="false">BA19-BA229</f>
        <v>0</v>
      </c>
      <c r="BB253" s="36" t="n">
        <f aca="false">BB19-BB229</f>
        <v>0</v>
      </c>
      <c r="BC253" s="36" t="n">
        <f aca="false">BC19-BC229</f>
        <v>0</v>
      </c>
      <c r="BD253" s="36" t="n">
        <f aca="false">BD19-BD229</f>
        <v>0</v>
      </c>
      <c r="BE253" s="36" t="n">
        <f aca="false">BE19-BE229</f>
        <v>0</v>
      </c>
      <c r="BF253" s="36" t="n">
        <f aca="false">BF19-BF229</f>
        <v>0</v>
      </c>
      <c r="BG253" s="36" t="n">
        <f aca="false">BG19-BG229</f>
        <v>0</v>
      </c>
      <c r="BH253" s="36" t="n">
        <f aca="false">BH19-BH229</f>
        <v>0</v>
      </c>
      <c r="BI253" s="36" t="n">
        <f aca="false">BI19-BI229</f>
        <v>0</v>
      </c>
      <c r="BJ253" s="36" t="n">
        <f aca="false">BJ19-BJ229</f>
        <v>0</v>
      </c>
      <c r="BK253" s="36" t="n">
        <f aca="false">BK19-BK229</f>
        <v>0</v>
      </c>
      <c r="BL253" s="36" t="n">
        <f aca="false">BL19-BL229</f>
        <v>0</v>
      </c>
      <c r="BM253" s="36" t="n">
        <f aca="false">BM19-BM229</f>
        <v>0</v>
      </c>
      <c r="BN253" s="36" t="n">
        <f aca="false">BN19-BN229</f>
        <v>0</v>
      </c>
      <c r="BO253" s="36" t="n">
        <f aca="false">BO19-BO229</f>
        <v>0</v>
      </c>
      <c r="BP253" s="36" t="n">
        <f aca="false">BP19-BP229</f>
        <v>0</v>
      </c>
      <c r="BQ253" s="36" t="n">
        <f aca="false">BQ19-BQ229</f>
        <v>0</v>
      </c>
      <c r="BR253" s="36" t="n">
        <f aca="false">BR19-BR229</f>
        <v>0</v>
      </c>
      <c r="BS253" s="36" t="n">
        <f aca="false">BS19-BS229</f>
        <v>0</v>
      </c>
      <c r="BT253" s="36" t="n">
        <f aca="false">BT19-BT229</f>
        <v>0</v>
      </c>
      <c r="BU253" s="36" t="n">
        <f aca="false">BU19-BU229</f>
        <v>0</v>
      </c>
      <c r="BV253" s="36" t="n">
        <f aca="false">BV19-BV229</f>
        <v>0</v>
      </c>
      <c r="BW253" s="36" t="n">
        <f aca="false">BW19-BW229</f>
        <v>0</v>
      </c>
      <c r="BX253" s="36" t="n">
        <f aca="false">BX19-BX229</f>
        <v>0</v>
      </c>
      <c r="BY253" s="35"/>
      <c r="BZ253" s="35"/>
      <c r="CA253" s="35"/>
      <c r="CB253" s="35"/>
      <c r="CC253" s="35"/>
      <c r="CD253" s="35"/>
      <c r="CE253" s="35"/>
      <c r="CF253" s="35"/>
    </row>
    <row r="254" s="37" customFormat="true" ht="15" hidden="false" customHeight="true" outlineLevel="1" collapsed="false">
      <c r="B254" s="24"/>
      <c r="C254" s="24"/>
      <c r="D254" s="24"/>
      <c r="E254" s="24" t="n">
        <v>1</v>
      </c>
      <c r="F254" s="24"/>
      <c r="G254" s="24"/>
      <c r="H254" s="24"/>
      <c r="I254" s="24"/>
      <c r="J254" s="24" t="n">
        <v>1</v>
      </c>
      <c r="K254" s="24"/>
      <c r="L254" s="24" t="n">
        <v>169</v>
      </c>
      <c r="M254" s="24"/>
      <c r="N254" s="24" t="s">
        <v>2432</v>
      </c>
      <c r="O254" s="24" t="s">
        <v>3020</v>
      </c>
      <c r="P254" s="24"/>
      <c r="Q254" s="24"/>
      <c r="R254" s="24" t="n">
        <v>2</v>
      </c>
      <c r="S254" s="24"/>
      <c r="T254" s="24"/>
      <c r="U254" s="24" t="n">
        <v>19</v>
      </c>
      <c r="V254" s="24" t="s">
        <v>160</v>
      </c>
      <c r="W254" s="24" t="s">
        <v>781</v>
      </c>
      <c r="X254" s="24" t="s">
        <v>162</v>
      </c>
      <c r="Y254" s="24" t="s">
        <v>2370</v>
      </c>
      <c r="Z254" s="24" t="s">
        <v>163</v>
      </c>
      <c r="AA254" s="24" t="s">
        <v>2434</v>
      </c>
      <c r="AB254" s="35" t="n">
        <f aca="false">AB32-AB230</f>
        <v>0</v>
      </c>
      <c r="AC254" s="36" t="n">
        <f aca="false">AC32-AC230</f>
        <v>0</v>
      </c>
      <c r="AD254" s="36" t="n">
        <f aca="false">AD32-AD230</f>
        <v>0</v>
      </c>
      <c r="AE254" s="36" t="n">
        <f aca="false">AE32-AE230</f>
        <v>0</v>
      </c>
      <c r="AF254" s="36" t="n">
        <f aca="false">AF32-AF230</f>
        <v>0</v>
      </c>
      <c r="AG254" s="36" t="n">
        <f aca="false">AG32-AG230</f>
        <v>0</v>
      </c>
      <c r="AH254" s="36" t="n">
        <f aca="false">AH32-AH230</f>
        <v>0</v>
      </c>
      <c r="AI254" s="36" t="n">
        <f aca="false">AI32-AI230</f>
        <v>0</v>
      </c>
      <c r="AJ254" s="36" t="n">
        <f aca="false">AJ32-AJ230</f>
        <v>0</v>
      </c>
      <c r="AK254" s="36" t="n">
        <f aca="false">AK32-AK230</f>
        <v>0</v>
      </c>
      <c r="AL254" s="36" t="n">
        <f aca="false">AL32-AL230</f>
        <v>0</v>
      </c>
      <c r="AM254" s="36" t="n">
        <f aca="false">AM32-AM230</f>
        <v>0</v>
      </c>
      <c r="AN254" s="36" t="n">
        <f aca="false">AN32-AN230</f>
        <v>0</v>
      </c>
      <c r="AO254" s="36" t="n">
        <f aca="false">AO32-AO230</f>
        <v>0</v>
      </c>
      <c r="AP254" s="36" t="n">
        <f aca="false">AP32-AP230</f>
        <v>0</v>
      </c>
      <c r="AQ254" s="36" t="n">
        <f aca="false">AQ32-AQ230</f>
        <v>0</v>
      </c>
      <c r="AR254" s="36" t="n">
        <f aca="false">AR32-AR230</f>
        <v>0</v>
      </c>
      <c r="AS254" s="36" t="n">
        <f aca="false">AS32-AS230</f>
        <v>0</v>
      </c>
      <c r="AT254" s="36" t="n">
        <f aca="false">AT32-AT230</f>
        <v>0</v>
      </c>
      <c r="AU254" s="36" t="n">
        <f aca="false">AU32-AU230</f>
        <v>0</v>
      </c>
      <c r="AV254" s="36" t="n">
        <f aca="false">AV32-AV230</f>
        <v>0</v>
      </c>
      <c r="AW254" s="36" t="n">
        <f aca="false">AW32-AW230</f>
        <v>0</v>
      </c>
      <c r="AX254" s="36" t="n">
        <f aca="false">AX32-AX230</f>
        <v>0</v>
      </c>
      <c r="AY254" s="36" t="n">
        <f aca="false">AY32-AY230</f>
        <v>0</v>
      </c>
      <c r="AZ254" s="36" t="n">
        <f aca="false">AZ32-AZ230</f>
        <v>0</v>
      </c>
      <c r="BA254" s="36" t="n">
        <f aca="false">BA32-BA230</f>
        <v>0</v>
      </c>
      <c r="BB254" s="36" t="n">
        <f aca="false">BB32-BB230</f>
        <v>0</v>
      </c>
      <c r="BC254" s="36" t="n">
        <f aca="false">BC32-BC230</f>
        <v>0</v>
      </c>
      <c r="BD254" s="36" t="n">
        <f aca="false">BD32-BD230</f>
        <v>0</v>
      </c>
      <c r="BE254" s="36" t="n">
        <f aca="false">BE32-BE230</f>
        <v>0</v>
      </c>
      <c r="BF254" s="36" t="n">
        <f aca="false">BF32-BF230</f>
        <v>0</v>
      </c>
      <c r="BG254" s="36" t="n">
        <f aca="false">BG32-BG230</f>
        <v>0</v>
      </c>
      <c r="BH254" s="36" t="n">
        <f aca="false">BH32-BH230</f>
        <v>0</v>
      </c>
      <c r="BI254" s="36" t="n">
        <f aca="false">BI32-BI230</f>
        <v>0</v>
      </c>
      <c r="BJ254" s="36" t="n">
        <f aca="false">BJ32-BJ230</f>
        <v>0</v>
      </c>
      <c r="BK254" s="36" t="n">
        <f aca="false">BK32-BK230</f>
        <v>0</v>
      </c>
      <c r="BL254" s="36" t="n">
        <f aca="false">BL32-BL230</f>
        <v>0</v>
      </c>
      <c r="BM254" s="36" t="n">
        <f aca="false">BM32-BM230</f>
        <v>0</v>
      </c>
      <c r="BN254" s="36" t="n">
        <f aca="false">BN32-BN230</f>
        <v>0</v>
      </c>
      <c r="BO254" s="36" t="n">
        <f aca="false">BO32-BO230</f>
        <v>0</v>
      </c>
      <c r="BP254" s="36" t="n">
        <f aca="false">BP32-BP230</f>
        <v>0</v>
      </c>
      <c r="BQ254" s="36" t="n">
        <f aca="false">BQ32-BQ230</f>
        <v>0</v>
      </c>
      <c r="BR254" s="36" t="n">
        <f aca="false">BR32-BR230</f>
        <v>0</v>
      </c>
      <c r="BS254" s="36" t="n">
        <f aca="false">BS32-BS230</f>
        <v>0</v>
      </c>
      <c r="BT254" s="36" t="n">
        <f aca="false">BT32-BT230</f>
        <v>0</v>
      </c>
      <c r="BU254" s="36" t="n">
        <f aca="false">BU32-BU230</f>
        <v>0</v>
      </c>
      <c r="BV254" s="36" t="n">
        <f aca="false">BV32-BV230</f>
        <v>0</v>
      </c>
      <c r="BW254" s="36" t="n">
        <f aca="false">BW32-BW230</f>
        <v>0</v>
      </c>
      <c r="BX254" s="36" t="n">
        <f aca="false">BX32-BX230</f>
        <v>0</v>
      </c>
      <c r="BY254" s="35"/>
      <c r="BZ254" s="35"/>
      <c r="CA254" s="35"/>
      <c r="CB254" s="35"/>
      <c r="CC254" s="35"/>
      <c r="CD254" s="35"/>
      <c r="CE254" s="35"/>
      <c r="CF254" s="35"/>
    </row>
    <row r="255" s="37" customFormat="true" ht="15" hidden="false" customHeight="true" outlineLevel="1" collapsed="false">
      <c r="B255" s="24"/>
      <c r="C255" s="24"/>
      <c r="D255" s="24"/>
      <c r="E255" s="24" t="n">
        <v>1</v>
      </c>
      <c r="F255" s="24"/>
      <c r="G255" s="24"/>
      <c r="H255" s="24"/>
      <c r="I255" s="24"/>
      <c r="J255" s="24" t="n">
        <v>1</v>
      </c>
      <c r="K255" s="24"/>
      <c r="L255" s="24" t="n">
        <v>170</v>
      </c>
      <c r="M255" s="24"/>
      <c r="N255" s="24" t="s">
        <v>2435</v>
      </c>
      <c r="O255" s="24" t="s">
        <v>3021</v>
      </c>
      <c r="P255" s="24"/>
      <c r="Q255" s="24"/>
      <c r="R255" s="24" t="n">
        <v>2</v>
      </c>
      <c r="S255" s="24"/>
      <c r="T255" s="24"/>
      <c r="U255" s="24" t="n">
        <v>19</v>
      </c>
      <c r="V255" s="24" t="s">
        <v>160</v>
      </c>
      <c r="W255" s="24" t="s">
        <v>781</v>
      </c>
      <c r="X255" s="24" t="s">
        <v>162</v>
      </c>
      <c r="Y255" s="24" t="s">
        <v>2370</v>
      </c>
      <c r="Z255" s="24" t="s">
        <v>163</v>
      </c>
      <c r="AA255" s="24" t="s">
        <v>2437</v>
      </c>
      <c r="AB255" s="35" t="n">
        <f aca="false">AB33-AB231</f>
        <v>0</v>
      </c>
      <c r="AC255" s="36" t="n">
        <f aca="false">AC33-AC231</f>
        <v>0</v>
      </c>
      <c r="AD255" s="36" t="n">
        <f aca="false">AD33-AD231</f>
        <v>-1.4210854715202E-013</v>
      </c>
      <c r="AE255" s="36" t="n">
        <f aca="false">AE33-AE231</f>
        <v>0</v>
      </c>
      <c r="AF255" s="36" t="n">
        <f aca="false">AF33-AF231</f>
        <v>0</v>
      </c>
      <c r="AG255" s="36" t="n">
        <f aca="false">AG33-AG231</f>
        <v>-2.0961010704923E-013</v>
      </c>
      <c r="AH255" s="36" t="n">
        <f aca="false">AH33-AH231</f>
        <v>0</v>
      </c>
      <c r="AI255" s="36" t="n">
        <f aca="false">AI33-AI231</f>
        <v>1.98951966012828E-013</v>
      </c>
      <c r="AJ255" s="36" t="n">
        <f aca="false">AJ33-AJ231</f>
        <v>0</v>
      </c>
      <c r="AK255" s="36" t="n">
        <f aca="false">AK33-AK231</f>
        <v>6.82121026329696E-013</v>
      </c>
      <c r="AL255" s="36" t="n">
        <f aca="false">AL33-AL231</f>
        <v>0</v>
      </c>
      <c r="AM255" s="36" t="n">
        <f aca="false">AM33-AM231</f>
        <v>1.56319401867222E-013</v>
      </c>
      <c r="AN255" s="36" t="n">
        <f aca="false">AN33-AN231</f>
        <v>5.81756864903582E-014</v>
      </c>
      <c r="AO255" s="36" t="n">
        <f aca="false">AO33-AO231</f>
        <v>0</v>
      </c>
      <c r="AP255" s="36" t="n">
        <f aca="false">AP33-AP231</f>
        <v>0</v>
      </c>
      <c r="AQ255" s="36" t="n">
        <f aca="false">AQ33-AQ231</f>
        <v>0</v>
      </c>
      <c r="AR255" s="36" t="n">
        <f aca="false">AR33-AR231</f>
        <v>0</v>
      </c>
      <c r="AS255" s="36" t="n">
        <f aca="false">AS33-AS231</f>
        <v>0</v>
      </c>
      <c r="AT255" s="36" t="n">
        <f aca="false">AT33-AT231</f>
        <v>0</v>
      </c>
      <c r="AU255" s="36" t="n">
        <f aca="false">AU33-AU231</f>
        <v>0</v>
      </c>
      <c r="AV255" s="36" t="n">
        <f aca="false">AV33-AV231</f>
        <v>0</v>
      </c>
      <c r="AW255" s="36" t="n">
        <f aca="false">AW33-AW231</f>
        <v>0</v>
      </c>
      <c r="AX255" s="36" t="n">
        <f aca="false">AX33-AX231</f>
        <v>0</v>
      </c>
      <c r="AY255" s="36" t="n">
        <f aca="false">AY33-AY231</f>
        <v>0</v>
      </c>
      <c r="AZ255" s="36" t="n">
        <f aca="false">AZ33-AZ231</f>
        <v>0</v>
      </c>
      <c r="BA255" s="36" t="n">
        <f aca="false">BA33-BA231</f>
        <v>0</v>
      </c>
      <c r="BB255" s="36" t="n">
        <f aca="false">BB33-BB231</f>
        <v>0</v>
      </c>
      <c r="BC255" s="36" t="n">
        <f aca="false">BC33-BC231</f>
        <v>0</v>
      </c>
      <c r="BD255" s="36" t="n">
        <f aca="false">BD33-BD231</f>
        <v>4.40536496171262E-013</v>
      </c>
      <c r="BE255" s="36" t="n">
        <f aca="false">BE33-BE231</f>
        <v>0</v>
      </c>
      <c r="BF255" s="36" t="n">
        <f aca="false">BF33-BF231</f>
        <v>-2.0961010704923E-013</v>
      </c>
      <c r="BG255" s="36" t="n">
        <f aca="false">BG33-BG231</f>
        <v>0</v>
      </c>
      <c r="BH255" s="36" t="n">
        <f aca="false">BH33-BH231</f>
        <v>0</v>
      </c>
      <c r="BI255" s="36" t="n">
        <f aca="false">BI33-BI231</f>
        <v>6.82121026329696E-013</v>
      </c>
      <c r="BJ255" s="36" t="n">
        <f aca="false">BJ33-BJ231</f>
        <v>0</v>
      </c>
      <c r="BK255" s="36" t="n">
        <f aca="false">BK33-BK231</f>
        <v>0</v>
      </c>
      <c r="BL255" s="36" t="n">
        <f aca="false">BL33-BL231</f>
        <v>-5.82645043323282E-013</v>
      </c>
      <c r="BM255" s="36" t="n">
        <f aca="false">BM33-BM231</f>
        <v>0</v>
      </c>
      <c r="BN255" s="36" t="n">
        <f aca="false">BN33-BN231</f>
        <v>0</v>
      </c>
      <c r="BO255" s="36" t="n">
        <f aca="false">BO33-BO231</f>
        <v>0</v>
      </c>
      <c r="BP255" s="36" t="n">
        <f aca="false">BP33-BP231</f>
        <v>0</v>
      </c>
      <c r="BQ255" s="36" t="n">
        <f aca="false">BQ33-BQ231</f>
        <v>0</v>
      </c>
      <c r="BR255" s="36" t="n">
        <f aca="false">BR33-BR231</f>
        <v>0</v>
      </c>
      <c r="BS255" s="36" t="n">
        <f aca="false">BS33-BS231</f>
        <v>0</v>
      </c>
      <c r="BT255" s="36" t="n">
        <f aca="false">BT33-BT231</f>
        <v>0</v>
      </c>
      <c r="BU255" s="36" t="n">
        <f aca="false">BU33-BU231</f>
        <v>0</v>
      </c>
      <c r="BV255" s="36" t="n">
        <f aca="false">BV33-BV231</f>
        <v>0</v>
      </c>
      <c r="BW255" s="36" t="n">
        <f aca="false">BW33-BW231</f>
        <v>0</v>
      </c>
      <c r="BX255" s="36" t="n">
        <f aca="false">BX33-BX231</f>
        <v>0</v>
      </c>
      <c r="BY255" s="35"/>
      <c r="BZ255" s="35"/>
      <c r="CA255" s="35"/>
      <c r="CB255" s="35"/>
      <c r="CC255" s="35"/>
      <c r="CD255" s="35"/>
      <c r="CE255" s="35"/>
      <c r="CF255" s="35"/>
    </row>
    <row r="256" s="37" customFormat="true" ht="15" hidden="false" customHeight="true" outlineLevel="1" collapsed="false">
      <c r="B256" s="24"/>
      <c r="C256" s="24"/>
      <c r="D256" s="24"/>
      <c r="E256" s="24" t="n">
        <v>1</v>
      </c>
      <c r="F256" s="24"/>
      <c r="G256" s="24"/>
      <c r="H256" s="24"/>
      <c r="I256" s="24"/>
      <c r="J256" s="24" t="n">
        <v>1</v>
      </c>
      <c r="K256" s="24"/>
      <c r="L256" s="24" t="n">
        <v>168</v>
      </c>
      <c r="M256" s="24"/>
      <c r="N256" s="24" t="s">
        <v>2468</v>
      </c>
      <c r="O256" s="24" t="s">
        <v>3022</v>
      </c>
      <c r="P256" s="24"/>
      <c r="Q256" s="24"/>
      <c r="R256" s="24" t="n">
        <v>2</v>
      </c>
      <c r="S256" s="24"/>
      <c r="T256" s="24"/>
      <c r="U256" s="24" t="n">
        <v>19</v>
      </c>
      <c r="V256" s="24" t="s">
        <v>160</v>
      </c>
      <c r="W256" s="24" t="s">
        <v>781</v>
      </c>
      <c r="X256" s="24" t="s">
        <v>162</v>
      </c>
      <c r="Y256" s="24" t="s">
        <v>2370</v>
      </c>
      <c r="Z256" s="24" t="s">
        <v>163</v>
      </c>
      <c r="AA256" s="24" t="s">
        <v>2470</v>
      </c>
      <c r="AB256" s="35" t="n">
        <f aca="false">AB44-AB232</f>
        <v>0</v>
      </c>
      <c r="AC256" s="36" t="n">
        <f aca="false">AC44-AC232</f>
        <v>0</v>
      </c>
      <c r="AD256" s="36" t="n">
        <f aca="false">AD44-AD232</f>
        <v>-1.4210854715202E-013</v>
      </c>
      <c r="AE256" s="36" t="n">
        <f aca="false">AE44-AE232</f>
        <v>0</v>
      </c>
      <c r="AF256" s="36" t="n">
        <f aca="false">AF44-AF232</f>
        <v>0</v>
      </c>
      <c r="AG256" s="36" t="n">
        <f aca="false">AG44-AG232</f>
        <v>-2.0961010704923E-013</v>
      </c>
      <c r="AH256" s="36" t="n">
        <f aca="false">AH44-AH232</f>
        <v>6.92779167366098E-014</v>
      </c>
      <c r="AI256" s="36" t="n">
        <f aca="false">AI44-AI232</f>
        <v>1.98951966012828E-013</v>
      </c>
      <c r="AJ256" s="36" t="n">
        <f aca="false">AJ44-AJ232</f>
        <v>-5.41788836017076E-014</v>
      </c>
      <c r="AK256" s="36" t="n">
        <f aca="false">AK44-AK232</f>
        <v>6.82121026329696E-013</v>
      </c>
      <c r="AL256" s="36" t="n">
        <f aca="false">AL44-AL232</f>
        <v>0</v>
      </c>
      <c r="AM256" s="36" t="n">
        <f aca="false">AM44-AM232</f>
        <v>1.59872115546023E-013</v>
      </c>
      <c r="AN256" s="36" t="n">
        <f aca="false">AN44-AN232</f>
        <v>5.50670620214078E-014</v>
      </c>
      <c r="AO256" s="36" t="n">
        <f aca="false">AO44-AO232</f>
        <v>0</v>
      </c>
      <c r="AP256" s="36" t="n">
        <f aca="false">AP44-AP232</f>
        <v>0</v>
      </c>
      <c r="AQ256" s="36" t="n">
        <f aca="false">AQ44-AQ232</f>
        <v>0</v>
      </c>
      <c r="AR256" s="36" t="n">
        <f aca="false">AR44-AR232</f>
        <v>0</v>
      </c>
      <c r="AS256" s="36" t="n">
        <f aca="false">AS44-AS232</f>
        <v>0</v>
      </c>
      <c r="AT256" s="36" t="n">
        <f aca="false">AT44-AT232</f>
        <v>0</v>
      </c>
      <c r="AU256" s="36" t="n">
        <f aca="false">AU44-AU232</f>
        <v>0</v>
      </c>
      <c r="AV256" s="36" t="n">
        <f aca="false">AV44-AV232</f>
        <v>0</v>
      </c>
      <c r="AW256" s="36" t="n">
        <f aca="false">AW44-AW232</f>
        <v>0</v>
      </c>
      <c r="AX256" s="36" t="n">
        <f aca="false">AX44-AX232</f>
        <v>0</v>
      </c>
      <c r="AY256" s="36" t="n">
        <f aca="false">AY44-AY232</f>
        <v>0</v>
      </c>
      <c r="AZ256" s="36" t="n">
        <f aca="false">AZ44-AZ232</f>
        <v>0</v>
      </c>
      <c r="BA256" s="36" t="n">
        <f aca="false">BA44-BA232</f>
        <v>0</v>
      </c>
      <c r="BB256" s="36" t="n">
        <f aca="false">BB44-BB232</f>
        <v>0</v>
      </c>
      <c r="BC256" s="36" t="n">
        <f aca="false">BC44-BC232</f>
        <v>0</v>
      </c>
      <c r="BD256" s="36" t="n">
        <f aca="false">BD44-BD232</f>
        <v>0</v>
      </c>
      <c r="BE256" s="36" t="n">
        <f aca="false">BE44-BE232</f>
        <v>0</v>
      </c>
      <c r="BF256" s="36" t="n">
        <f aca="false">BF44-BF232</f>
        <v>-2.0961010704923E-013</v>
      </c>
      <c r="BG256" s="36" t="n">
        <f aca="false">BG44-BG232</f>
        <v>0</v>
      </c>
      <c r="BH256" s="36" t="n">
        <f aca="false">BH44-BH232</f>
        <v>2.8421709430404E-013</v>
      </c>
      <c r="BI256" s="36" t="n">
        <f aca="false">BI44-BI232</f>
        <v>6.82121026329696E-013</v>
      </c>
      <c r="BJ256" s="36" t="n">
        <f aca="false">BJ44-BJ232</f>
        <v>0</v>
      </c>
      <c r="BK256" s="36" t="n">
        <f aca="false">BK44-BK232</f>
        <v>0</v>
      </c>
      <c r="BL256" s="36" t="n">
        <f aca="false">BL44-BL232</f>
        <v>-5.89750470680883E-013</v>
      </c>
      <c r="BM256" s="36" t="n">
        <f aca="false">BM44-BM232</f>
        <v>0</v>
      </c>
      <c r="BN256" s="36" t="n">
        <f aca="false">BN44-BN232</f>
        <v>0</v>
      </c>
      <c r="BO256" s="36" t="n">
        <f aca="false">BO44-BO232</f>
        <v>0</v>
      </c>
      <c r="BP256" s="36" t="n">
        <f aca="false">BP44-BP232</f>
        <v>0</v>
      </c>
      <c r="BQ256" s="36" t="n">
        <f aca="false">BQ44-BQ232</f>
        <v>0</v>
      </c>
      <c r="BR256" s="36" t="n">
        <f aca="false">BR44-BR232</f>
        <v>0</v>
      </c>
      <c r="BS256" s="36" t="n">
        <f aca="false">BS44-BS232</f>
        <v>0</v>
      </c>
      <c r="BT256" s="36" t="n">
        <f aca="false">BT44-BT232</f>
        <v>0</v>
      </c>
      <c r="BU256" s="36" t="n">
        <f aca="false">BU44-BU232</f>
        <v>0</v>
      </c>
      <c r="BV256" s="36" t="n">
        <f aca="false">BV44-BV232</f>
        <v>0</v>
      </c>
      <c r="BW256" s="36" t="n">
        <f aca="false">BW44-BW232</f>
        <v>0</v>
      </c>
      <c r="BX256" s="36" t="n">
        <f aca="false">BX44-BX232</f>
        <v>0</v>
      </c>
      <c r="BY256" s="35"/>
      <c r="BZ256" s="35"/>
      <c r="CA256" s="35"/>
      <c r="CB256" s="35"/>
      <c r="CC256" s="35"/>
      <c r="CD256" s="35"/>
      <c r="CE256" s="35"/>
      <c r="CF256" s="35"/>
    </row>
    <row r="257" s="37" customFormat="true" ht="15" hidden="false" customHeight="true" outlineLevel="1" collapsed="false">
      <c r="B257" s="24"/>
      <c r="C257" s="24"/>
      <c r="D257" s="24"/>
      <c r="E257" s="24" t="n">
        <v>1</v>
      </c>
      <c r="F257" s="24"/>
      <c r="G257" s="24"/>
      <c r="H257" s="24"/>
      <c r="I257" s="24"/>
      <c r="J257" s="24" t="n">
        <v>1</v>
      </c>
      <c r="K257" s="24"/>
      <c r="L257" s="24" t="n">
        <v>167</v>
      </c>
      <c r="M257" s="24"/>
      <c r="N257" s="24" t="s">
        <v>2484</v>
      </c>
      <c r="O257" s="24" t="s">
        <v>3023</v>
      </c>
      <c r="P257" s="24"/>
      <c r="Q257" s="24"/>
      <c r="R257" s="24" t="n">
        <v>2</v>
      </c>
      <c r="S257" s="24"/>
      <c r="T257" s="24"/>
      <c r="U257" s="24" t="n">
        <v>19</v>
      </c>
      <c r="V257" s="24" t="s">
        <v>160</v>
      </c>
      <c r="W257" s="24" t="s">
        <v>781</v>
      </c>
      <c r="X257" s="24" t="s">
        <v>162</v>
      </c>
      <c r="Y257" s="24" t="s">
        <v>2370</v>
      </c>
      <c r="Z257" s="24" t="s">
        <v>163</v>
      </c>
      <c r="AA257" s="24" t="s">
        <v>2486</v>
      </c>
      <c r="AB257" s="35" t="n">
        <f aca="false">AB49-AB233</f>
        <v>0</v>
      </c>
      <c r="AC257" s="36" t="n">
        <f aca="false">AC49-AC233</f>
        <v>0</v>
      </c>
      <c r="AD257" s="36" t="n">
        <f aca="false">AD49-AD233</f>
        <v>-1.4210854715202E-013</v>
      </c>
      <c r="AE257" s="36" t="n">
        <f aca="false">AE49-AE233</f>
        <v>0</v>
      </c>
      <c r="AF257" s="36" t="n">
        <f aca="false">AF49-AF233</f>
        <v>0</v>
      </c>
      <c r="AG257" s="36" t="n">
        <f aca="false">AG49-AG233</f>
        <v>-2.08721928629529E-013</v>
      </c>
      <c r="AH257" s="36" t="n">
        <f aca="false">AH49-AH233</f>
        <v>6.98330282489223E-014</v>
      </c>
      <c r="AI257" s="36" t="n">
        <f aca="false">AI49-AI233</f>
        <v>1.95399252334028E-013</v>
      </c>
      <c r="AJ257" s="36" t="n">
        <f aca="false">AJ49-AJ233</f>
        <v>0</v>
      </c>
      <c r="AK257" s="36" t="n">
        <f aca="false">AK49-AK233</f>
        <v>6.82121026329696E-013</v>
      </c>
      <c r="AL257" s="36" t="n">
        <f aca="false">AL49-AL233</f>
        <v>0</v>
      </c>
      <c r="AM257" s="36" t="n">
        <f aca="false">AM49-AM233</f>
        <v>0</v>
      </c>
      <c r="AN257" s="36" t="n">
        <f aca="false">AN49-AN233</f>
        <v>0</v>
      </c>
      <c r="AO257" s="36" t="n">
        <f aca="false">AO49-AO233</f>
        <v>0</v>
      </c>
      <c r="AP257" s="36" t="n">
        <f aca="false">AP49-AP233</f>
        <v>0</v>
      </c>
      <c r="AQ257" s="36" t="n">
        <f aca="false">AQ49-AQ233</f>
        <v>0</v>
      </c>
      <c r="AR257" s="36" t="n">
        <f aca="false">AR49-AR233</f>
        <v>0</v>
      </c>
      <c r="AS257" s="36" t="n">
        <f aca="false">AS49-AS233</f>
        <v>0</v>
      </c>
      <c r="AT257" s="36" t="n">
        <f aca="false">AT49-AT233</f>
        <v>0</v>
      </c>
      <c r="AU257" s="36" t="n">
        <f aca="false">AU49-AU233</f>
        <v>0</v>
      </c>
      <c r="AV257" s="36" t="n">
        <f aca="false">AV49-AV233</f>
        <v>0</v>
      </c>
      <c r="AW257" s="36" t="n">
        <f aca="false">AW49-AW233</f>
        <v>0</v>
      </c>
      <c r="AX257" s="36" t="n">
        <f aca="false">AX49-AX233</f>
        <v>0</v>
      </c>
      <c r="AY257" s="36" t="n">
        <f aca="false">AY49-AY233</f>
        <v>0</v>
      </c>
      <c r="AZ257" s="36" t="n">
        <f aca="false">AZ49-AZ233</f>
        <v>0</v>
      </c>
      <c r="BA257" s="36" t="n">
        <f aca="false">BA49-BA233</f>
        <v>0</v>
      </c>
      <c r="BB257" s="36" t="n">
        <f aca="false">BB49-BB233</f>
        <v>0</v>
      </c>
      <c r="BC257" s="36" t="n">
        <f aca="false">BC49-BC233</f>
        <v>0</v>
      </c>
      <c r="BD257" s="36" t="n">
        <f aca="false">BD49-BD233</f>
        <v>0</v>
      </c>
      <c r="BE257" s="36" t="n">
        <f aca="false">BE49-BE233</f>
        <v>0</v>
      </c>
      <c r="BF257" s="36" t="n">
        <f aca="false">BF49-BF233</f>
        <v>-2.08721928629529E-013</v>
      </c>
      <c r="BG257" s="36" t="n">
        <f aca="false">BG49-BG233</f>
        <v>8.70414851306123E-014</v>
      </c>
      <c r="BH257" s="36" t="n">
        <f aca="false">BH49-BH233</f>
        <v>2.8421709430404E-013</v>
      </c>
      <c r="BI257" s="36" t="n">
        <f aca="false">BI49-BI233</f>
        <v>6.82121026329696E-013</v>
      </c>
      <c r="BJ257" s="36" t="n">
        <f aca="false">BJ49-BJ233</f>
        <v>0</v>
      </c>
      <c r="BK257" s="36" t="n">
        <f aca="false">BK49-BK233</f>
        <v>0</v>
      </c>
      <c r="BL257" s="36" t="n">
        <f aca="false">BL49-BL233</f>
        <v>0</v>
      </c>
      <c r="BM257" s="36" t="n">
        <f aca="false">BM49-BM233</f>
        <v>0</v>
      </c>
      <c r="BN257" s="36" t="n">
        <f aca="false">BN49-BN233</f>
        <v>0</v>
      </c>
      <c r="BO257" s="36" t="n">
        <f aca="false">BO49-BO233</f>
        <v>0</v>
      </c>
      <c r="BP257" s="36" t="n">
        <f aca="false">BP49-BP233</f>
        <v>0</v>
      </c>
      <c r="BQ257" s="36" t="n">
        <f aca="false">BQ49-BQ233</f>
        <v>0</v>
      </c>
      <c r="BR257" s="36" t="n">
        <f aca="false">BR49-BR233</f>
        <v>0</v>
      </c>
      <c r="BS257" s="36" t="n">
        <f aca="false">BS49-BS233</f>
        <v>0</v>
      </c>
      <c r="BT257" s="36" t="n">
        <f aca="false">BT49-BT233</f>
        <v>0</v>
      </c>
      <c r="BU257" s="36" t="n">
        <f aca="false">BU49-BU233</f>
        <v>0</v>
      </c>
      <c r="BV257" s="36" t="n">
        <f aca="false">BV49-BV233</f>
        <v>0</v>
      </c>
      <c r="BW257" s="36" t="n">
        <f aca="false">BW49-BW233</f>
        <v>-49.603</v>
      </c>
      <c r="BX257" s="36" t="n">
        <f aca="false">BX49-BX233</f>
        <v>-13.981</v>
      </c>
      <c r="BY257" s="35"/>
      <c r="BZ257" s="35"/>
      <c r="CA257" s="35"/>
      <c r="CB257" s="35"/>
      <c r="CC257" s="35"/>
      <c r="CD257" s="35"/>
      <c r="CE257" s="35"/>
      <c r="CF257" s="35"/>
    </row>
    <row r="258" s="37" customFormat="true" ht="15" hidden="false" customHeight="true" outlineLevel="1" collapsed="false">
      <c r="B258" s="24"/>
      <c r="C258" s="24"/>
      <c r="D258" s="24"/>
      <c r="E258" s="24" t="n">
        <v>1</v>
      </c>
      <c r="F258" s="24"/>
      <c r="G258" s="24"/>
      <c r="H258" s="24"/>
      <c r="I258" s="24"/>
      <c r="J258" s="24" t="n">
        <v>1</v>
      </c>
      <c r="K258" s="24"/>
      <c r="L258" s="24" t="n">
        <v>166</v>
      </c>
      <c r="M258" s="24"/>
      <c r="N258" s="24" t="s">
        <v>2497</v>
      </c>
      <c r="O258" s="24" t="s">
        <v>3024</v>
      </c>
      <c r="P258" s="24"/>
      <c r="Q258" s="24"/>
      <c r="R258" s="24" t="n">
        <v>2</v>
      </c>
      <c r="S258" s="24"/>
      <c r="T258" s="24"/>
      <c r="U258" s="24" t="n">
        <v>19</v>
      </c>
      <c r="V258" s="24" t="s">
        <v>160</v>
      </c>
      <c r="W258" s="24" t="s">
        <v>781</v>
      </c>
      <c r="X258" s="24" t="s">
        <v>162</v>
      </c>
      <c r="Y258" s="24" t="s">
        <v>2370</v>
      </c>
      <c r="Z258" s="24" t="s">
        <v>163</v>
      </c>
      <c r="AA258" s="24" t="s">
        <v>2499</v>
      </c>
      <c r="AB258" s="35" t="n">
        <f aca="false">AB54-AB234</f>
        <v>0</v>
      </c>
      <c r="AC258" s="36" t="n">
        <f aca="false">AC54-AC234</f>
        <v>0</v>
      </c>
      <c r="AD258" s="36" t="n">
        <f aca="false">AD54-AD234</f>
        <v>-1.4210854715202E-013</v>
      </c>
      <c r="AE258" s="36" t="n">
        <f aca="false">AE54-AE234</f>
        <v>0</v>
      </c>
      <c r="AF258" s="36" t="n">
        <f aca="false">AF54-AF234</f>
        <v>0</v>
      </c>
      <c r="AG258" s="36" t="n">
        <f aca="false">AG54-AG234</f>
        <v>-2.08721928629529E-013</v>
      </c>
      <c r="AH258" s="36" t="n">
        <f aca="false">AH54-AH234</f>
        <v>6.98330282489223E-014</v>
      </c>
      <c r="AI258" s="36" t="n">
        <f aca="false">AI54-AI234</f>
        <v>1.95399252334028E-013</v>
      </c>
      <c r="AJ258" s="36" t="n">
        <f aca="false">AJ54-AJ234</f>
        <v>0</v>
      </c>
      <c r="AK258" s="36" t="n">
        <f aca="false">AK54-AK234</f>
        <v>6.82121026329696E-013</v>
      </c>
      <c r="AL258" s="36" t="n">
        <f aca="false">AL54-AL234</f>
        <v>0</v>
      </c>
      <c r="AM258" s="36" t="n">
        <f aca="false">AM54-AM234</f>
        <v>0</v>
      </c>
      <c r="AN258" s="36" t="n">
        <f aca="false">AN54-AN234</f>
        <v>0</v>
      </c>
      <c r="AO258" s="36" t="n">
        <f aca="false">AO54-AO234</f>
        <v>0</v>
      </c>
      <c r="AP258" s="36" t="n">
        <f aca="false">AP54-AP234</f>
        <v>0</v>
      </c>
      <c r="AQ258" s="36" t="n">
        <f aca="false">AQ54-AQ234</f>
        <v>0</v>
      </c>
      <c r="AR258" s="36" t="n">
        <f aca="false">AR54-AR234</f>
        <v>0</v>
      </c>
      <c r="AS258" s="36" t="n">
        <f aca="false">AS54-AS234</f>
        <v>0</v>
      </c>
      <c r="AT258" s="36" t="n">
        <f aca="false">AT54-AT234</f>
        <v>0</v>
      </c>
      <c r="AU258" s="36" t="n">
        <f aca="false">AU54-AU234</f>
        <v>0</v>
      </c>
      <c r="AV258" s="36" t="n">
        <f aca="false">AV54-AV234</f>
        <v>0</v>
      </c>
      <c r="AW258" s="36" t="n">
        <f aca="false">AW54-AW234</f>
        <v>0</v>
      </c>
      <c r="AX258" s="36" t="n">
        <f aca="false">AX54-AX234</f>
        <v>0</v>
      </c>
      <c r="AY258" s="36" t="n">
        <f aca="false">AY54-AY234</f>
        <v>0</v>
      </c>
      <c r="AZ258" s="36" t="n">
        <f aca="false">AZ54-AZ234</f>
        <v>0</v>
      </c>
      <c r="BA258" s="36" t="n">
        <f aca="false">BA54-BA234</f>
        <v>0</v>
      </c>
      <c r="BB258" s="36" t="n">
        <f aca="false">BB54-BB234</f>
        <v>0</v>
      </c>
      <c r="BC258" s="36" t="n">
        <f aca="false">BC54-BC234</f>
        <v>0</v>
      </c>
      <c r="BD258" s="36" t="n">
        <f aca="false">BD54-BD234</f>
        <v>0</v>
      </c>
      <c r="BE258" s="36" t="n">
        <f aca="false">BE54-BE234</f>
        <v>0</v>
      </c>
      <c r="BF258" s="36" t="n">
        <f aca="false">BF54-BF234</f>
        <v>-2.08721928629529E-013</v>
      </c>
      <c r="BG258" s="36" t="n">
        <f aca="false">BG54-BG234</f>
        <v>8.70414851306123E-014</v>
      </c>
      <c r="BH258" s="36" t="n">
        <f aca="false">BH54-BH234</f>
        <v>2.8421709430404E-013</v>
      </c>
      <c r="BI258" s="36" t="n">
        <f aca="false">BI54-BI234</f>
        <v>6.82121026329696E-013</v>
      </c>
      <c r="BJ258" s="36" t="n">
        <f aca="false">BJ54-BJ234</f>
        <v>0</v>
      </c>
      <c r="BK258" s="36" t="n">
        <f aca="false">BK54-BK234</f>
        <v>0</v>
      </c>
      <c r="BL258" s="36" t="n">
        <f aca="false">BL54-BL234</f>
        <v>0</v>
      </c>
      <c r="BM258" s="36" t="n">
        <f aca="false">BM54-BM234</f>
        <v>0</v>
      </c>
      <c r="BN258" s="36" t="n">
        <f aca="false">BN54-BN234</f>
        <v>0</v>
      </c>
      <c r="BO258" s="36" t="n">
        <f aca="false">BO54-BO234</f>
        <v>0</v>
      </c>
      <c r="BP258" s="36" t="n">
        <f aca="false">BP54-BP234</f>
        <v>0</v>
      </c>
      <c r="BQ258" s="36" t="n">
        <f aca="false">BQ54-BQ234</f>
        <v>0</v>
      </c>
      <c r="BR258" s="36" t="n">
        <f aca="false">BR54-BR234</f>
        <v>0</v>
      </c>
      <c r="BS258" s="36" t="n">
        <f aca="false">BS54-BS234</f>
        <v>0</v>
      </c>
      <c r="BT258" s="36" t="n">
        <f aca="false">BT54-BT234</f>
        <v>0</v>
      </c>
      <c r="BU258" s="36" t="n">
        <f aca="false">BU54-BU234</f>
        <v>0</v>
      </c>
      <c r="BV258" s="36" t="n">
        <f aca="false">BV54-BV234</f>
        <v>0</v>
      </c>
      <c r="BW258" s="36" t="n">
        <f aca="false">BW54-BW234</f>
        <v>-49.603</v>
      </c>
      <c r="BX258" s="36" t="n">
        <f aca="false">BX54-BX234</f>
        <v>-13.981</v>
      </c>
      <c r="BY258" s="35"/>
      <c r="BZ258" s="35"/>
      <c r="CA258" s="35"/>
      <c r="CB258" s="35"/>
      <c r="CC258" s="35"/>
      <c r="CD258" s="35"/>
      <c r="CE258" s="35"/>
      <c r="CF258" s="35"/>
    </row>
    <row r="259" s="37" customFormat="true" ht="15" hidden="false" customHeight="true" outlineLevel="1" collapsed="false">
      <c r="B259" s="24"/>
      <c r="C259" s="24"/>
      <c r="D259" s="24"/>
      <c r="E259" s="24" t="n">
        <v>1</v>
      </c>
      <c r="F259" s="24"/>
      <c r="G259" s="24"/>
      <c r="H259" s="24"/>
      <c r="I259" s="24"/>
      <c r="J259" s="24" t="n">
        <v>1</v>
      </c>
      <c r="K259" s="24"/>
      <c r="L259" s="24" t="n">
        <v>161</v>
      </c>
      <c r="M259" s="24"/>
      <c r="N259" s="24" t="s">
        <v>2500</v>
      </c>
      <c r="O259" s="24" t="s">
        <v>3025</v>
      </c>
      <c r="P259" s="24"/>
      <c r="Q259" s="24"/>
      <c r="R259" s="24" t="n">
        <v>2</v>
      </c>
      <c r="S259" s="24"/>
      <c r="T259" s="24"/>
      <c r="U259" s="24" t="n">
        <v>19</v>
      </c>
      <c r="V259" s="24" t="s">
        <v>1215</v>
      </c>
      <c r="W259" s="24" t="s">
        <v>781</v>
      </c>
      <c r="X259" s="24" t="s">
        <v>162</v>
      </c>
      <c r="Y259" s="24" t="s">
        <v>2370</v>
      </c>
      <c r="Z259" s="24" t="s">
        <v>1216</v>
      </c>
      <c r="AA259" s="24" t="s">
        <v>2502</v>
      </c>
      <c r="AB259" s="36" t="n">
        <f aca="false">AB55-AB235</f>
        <v>0.001781058983334</v>
      </c>
      <c r="AC259" s="36" t="n">
        <f aca="false">AC55-AC235</f>
        <v>0.000994463676792692</v>
      </c>
      <c r="AD259" s="36" t="n">
        <f aca="false">AD55-AD235</f>
        <v>-0.00182848646965782</v>
      </c>
      <c r="AE259" s="36" t="n">
        <f aca="false">AE55-AE235</f>
        <v>-0.00320627602127373</v>
      </c>
      <c r="AF259" s="36" t="n">
        <f aca="false">AF55-AF235</f>
        <v>-0.000874536167704276</v>
      </c>
      <c r="AG259" s="36" t="n">
        <f aca="false">AG55-AG235</f>
        <v>-0.0037412914169126</v>
      </c>
      <c r="AH259" s="36" t="n">
        <f aca="false">AH55-AH235</f>
        <v>-0.00129215033835522</v>
      </c>
      <c r="AI259" s="36" t="n">
        <f aca="false">AI55-AI235</f>
        <v>0.00212042503662711</v>
      </c>
      <c r="AJ259" s="36" t="n">
        <f aca="false">AJ55-AJ235</f>
        <v>0.00187137999327371</v>
      </c>
      <c r="AK259" s="36" t="n">
        <f aca="false">AK55-AK235</f>
        <v>-0.00167870480784967</v>
      </c>
      <c r="AL259" s="36" t="n">
        <f aca="false">AL55-AL235</f>
        <v>-0.00279232606263471</v>
      </c>
      <c r="AM259" s="36" t="n">
        <f aca="false">AM55-AM235</f>
        <v>-0.00287882124599537</v>
      </c>
      <c r="AN259" s="36" t="n">
        <f aca="false">AN55-AN235</f>
        <v>-0.00403436509729624</v>
      </c>
      <c r="AO259" s="36" t="n">
        <f aca="false">AO55-AO235</f>
        <v>-0.00338151253791048</v>
      </c>
      <c r="AP259" s="36" t="n">
        <f aca="false">AP55-AP235</f>
        <v>-0.000523255813953516</v>
      </c>
      <c r="AQ259" s="36" t="n">
        <f aca="false">AQ55-AQ235</f>
        <v>0.00141643059490085</v>
      </c>
      <c r="AR259" s="36" t="n">
        <f aca="false">AR55-AR235</f>
        <v>0.00460674157303372</v>
      </c>
      <c r="AS259" s="36" t="n">
        <f aca="false">AS55-AS235</f>
        <v>-0.000767085076708501</v>
      </c>
      <c r="AT259" s="36" t="n">
        <f aca="false">AT55-AT235</f>
        <v>0.00453038674033146</v>
      </c>
      <c r="AU259" s="36" t="n">
        <f aca="false">AU55-AU235</f>
        <v>0.00349650349650354</v>
      </c>
      <c r="AV259" s="36" t="n">
        <f aca="false">AV55-AV235</f>
        <v>0.00187928669410148</v>
      </c>
      <c r="AW259" s="36" t="n">
        <f aca="false">AW55-AW235</f>
        <v>0.000267737617135166</v>
      </c>
      <c r="AX259" s="36" t="n">
        <f aca="false">AX55-AX235</f>
        <v>-0.0018421052631579</v>
      </c>
      <c r="AY259" s="36" t="n">
        <f aca="false">AY55-AY235</f>
        <v>0.00258485639686679</v>
      </c>
      <c r="AZ259" s="36" t="n">
        <f aca="false">AZ55-AZ235</f>
        <v>-0.00197070572569902</v>
      </c>
      <c r="BA259" s="36" t="n">
        <f aca="false">BA55-BA235</f>
        <v>-0.00156939040207527</v>
      </c>
      <c r="BB259" s="36" t="n">
        <f aca="false">BB55-BB235</f>
        <v>0.001781058983334</v>
      </c>
      <c r="BC259" s="36" t="n">
        <f aca="false">BC55-BC235</f>
        <v>0.00300622807203016</v>
      </c>
      <c r="BD259" s="36" t="n">
        <f aca="false">BD55-BD235</f>
        <v>0.00225310932830841</v>
      </c>
      <c r="BE259" s="36" t="n">
        <f aca="false">BE55-BE235</f>
        <v>-0.000874536167704276</v>
      </c>
      <c r="BF259" s="36" t="n">
        <f aca="false">BF55-BF235</f>
        <v>-0.0037412914169126</v>
      </c>
      <c r="BG259" s="36" t="n">
        <f aca="false">BG55-BG235</f>
        <v>0.00493424058382435</v>
      </c>
      <c r="BH259" s="36" t="n">
        <f aca="false">BH55-BH235</f>
        <v>-0.00324989380423527</v>
      </c>
      <c r="BI259" s="36" t="n">
        <f aca="false">BI55-BI235</f>
        <v>-0.00167870480784967</v>
      </c>
      <c r="BJ259" s="36" t="n">
        <f aca="false">BJ55-BJ235</f>
        <v>-0.00279232606263471</v>
      </c>
      <c r="BK259" s="36" t="n">
        <f aca="false">BK55-BK235</f>
        <v>-0.0046994604737759</v>
      </c>
      <c r="BL259" s="36" t="n">
        <f aca="false">BL55-BL235</f>
        <v>-0.00171796654833017</v>
      </c>
      <c r="BM259" s="36" t="n">
        <f aca="false">BM55-BM235</f>
        <v>-0.000523255813953516</v>
      </c>
      <c r="BN259" s="36" t="n">
        <f aca="false">BN55-BN235</f>
        <v>0.00141643059490085</v>
      </c>
      <c r="BO259" s="36" t="n">
        <f aca="false">BO55-BO235</f>
        <v>-0.00370944992947815</v>
      </c>
      <c r="BP259" s="36" t="n">
        <f aca="false">BP55-BP235</f>
        <v>-0.00370786516853933</v>
      </c>
      <c r="BQ259" s="36" t="n">
        <f aca="false">BQ55-BQ235</f>
        <v>0.00349650349650354</v>
      </c>
      <c r="BR259" s="36" t="n">
        <f aca="false">BR55-BR235</f>
        <v>0.00187928669410148</v>
      </c>
      <c r="BS259" s="36" t="n">
        <f aca="false">BS55-BS235</f>
        <v>0.00245590230664861</v>
      </c>
      <c r="BT259" s="36" t="n">
        <f aca="false">BT55-BT235</f>
        <v>0.00268096514745308</v>
      </c>
      <c r="BU259" s="36" t="n">
        <f aca="false">BU55-BU235</f>
        <v>-0.00197070572569902</v>
      </c>
      <c r="BV259" s="36" t="n">
        <f aca="false">BV55-BV235</f>
        <v>-0.00156939040207527</v>
      </c>
      <c r="BW259" s="36" t="e">
        <f aca="false">BW55-BW235</f>
        <v>#DIV/0!</v>
      </c>
      <c r="BX259" s="36" t="e">
        <f aca="false">BX55-BX235</f>
        <v>#DIV/0!</v>
      </c>
      <c r="BY259" s="35"/>
      <c r="BZ259" s="35"/>
      <c r="CA259" s="35"/>
      <c r="CB259" s="35"/>
      <c r="CC259" s="35"/>
      <c r="CD259" s="35"/>
      <c r="CE259" s="35"/>
      <c r="CF259" s="35"/>
    </row>
    <row r="260" s="37" customFormat="true" ht="15" hidden="false" customHeight="true" outlineLevel="0" collapsed="false">
      <c r="B260" s="24"/>
      <c r="C260" s="24"/>
      <c r="D260" s="24"/>
      <c r="E260" s="24" t="n">
        <v>1</v>
      </c>
      <c r="F260" s="24"/>
      <c r="G260" s="24"/>
      <c r="H260" s="24"/>
      <c r="I260" s="24"/>
      <c r="J260" s="24" t="n">
        <v>1</v>
      </c>
      <c r="K260" s="24"/>
      <c r="L260" s="24" t="n">
        <v>162</v>
      </c>
      <c r="M260" s="24"/>
      <c r="N260" s="24" t="s">
        <v>2503</v>
      </c>
      <c r="O260" s="24" t="s">
        <v>3026</v>
      </c>
      <c r="P260" s="24"/>
      <c r="Q260" s="24"/>
      <c r="R260" s="24" t="n">
        <v>2</v>
      </c>
      <c r="S260" s="24"/>
      <c r="T260" s="24"/>
      <c r="U260" s="24" t="n">
        <v>19</v>
      </c>
      <c r="V260" s="24" t="s">
        <v>1215</v>
      </c>
      <c r="W260" s="24" t="s">
        <v>781</v>
      </c>
      <c r="X260" s="24" t="s">
        <v>162</v>
      </c>
      <c r="Y260" s="24" t="s">
        <v>2370</v>
      </c>
      <c r="Z260" s="24" t="s">
        <v>1216</v>
      </c>
      <c r="AA260" s="24" t="s">
        <v>2505</v>
      </c>
      <c r="AB260" s="35" t="n">
        <f aca="false">AB56-AB236</f>
        <v>0.001781058983334</v>
      </c>
      <c r="AC260" s="36" t="n">
        <f aca="false">AC56-AC236</f>
        <v>0.000994463676792692</v>
      </c>
      <c r="AD260" s="36" t="n">
        <f aca="false">AD56-AD236</f>
        <v>-0.00182848646965782</v>
      </c>
      <c r="AE260" s="36" t="n">
        <f aca="false">AE56-AE236</f>
        <v>-0.00320627602127373</v>
      </c>
      <c r="AF260" s="36" t="n">
        <f aca="false">AF56-AF236</f>
        <v>-0.000874536167704276</v>
      </c>
      <c r="AG260" s="36" t="n">
        <f aca="false">AG56-AG236</f>
        <v>-0.00384022519606842</v>
      </c>
      <c r="AH260" s="36" t="n">
        <f aca="false">AH56-AH236</f>
        <v>-0.00129215033835522</v>
      </c>
      <c r="AI260" s="36" t="n">
        <f aca="false">AI56-AI236</f>
        <v>0.00212042503662711</v>
      </c>
      <c r="AJ260" s="36" t="n">
        <f aca="false">AJ56-AJ236</f>
        <v>0.00187137999327371</v>
      </c>
      <c r="AK260" s="36" t="n">
        <f aca="false">AK56-AK236</f>
        <v>-0.00167870480784967</v>
      </c>
      <c r="AL260" s="36" t="n">
        <f aca="false">AL56-AL236</f>
        <v>-0.00356573029372479</v>
      </c>
      <c r="AM260" s="36" t="n">
        <f aca="false">AM56-AM236</f>
        <v>-6.81640535194483E-005</v>
      </c>
      <c r="AN260" s="36" t="n">
        <f aca="false">AN56-AN236</f>
        <v>-0.00403436509729624</v>
      </c>
      <c r="AO260" s="36" t="n">
        <f aca="false">AO56-AO236</f>
        <v>-0.00338151253791048</v>
      </c>
      <c r="AP260" s="36" t="n">
        <f aca="false">AP56-AP236</f>
        <v>0.00142857142857139</v>
      </c>
      <c r="AQ260" s="36" t="n">
        <f aca="false">AQ56-AQ236</f>
        <v>0.00138504155124654</v>
      </c>
      <c r="AR260" s="36" t="n">
        <f aca="false">AR56-AR236</f>
        <v>0.00310013717421125</v>
      </c>
      <c r="AS260" s="36" t="n">
        <f aca="false">AS56-AS236</f>
        <v>0.00498644986449864</v>
      </c>
      <c r="AT260" s="36" t="n">
        <f aca="false">AT56-AT236</f>
        <v>-0.00496662216288385</v>
      </c>
      <c r="AU260" s="36" t="n">
        <f aca="false">AU56-AU236</f>
        <v>-0.000204081632653064</v>
      </c>
      <c r="AV260" s="36" t="n">
        <f aca="false">AV56-AV236</f>
        <v>-0.0037665782493369</v>
      </c>
      <c r="AW260" s="36" t="n">
        <f aca="false">AW56-AW236</f>
        <v>-0.00369509043927652</v>
      </c>
      <c r="AX260" s="36" t="n">
        <f aca="false">AX56-AX236</f>
        <v>0.00375796178343948</v>
      </c>
      <c r="AY260" s="36" t="n">
        <f aca="false">AY56-AY236</f>
        <v>0.000559796437659021</v>
      </c>
      <c r="AZ260" s="36" t="n">
        <f aca="false">AZ56-AZ236</f>
        <v>0.0022580645161292</v>
      </c>
      <c r="BA260" s="36" t="n">
        <f aca="false">BA56-BA236</f>
        <v>0.00432534678436319</v>
      </c>
      <c r="BB260" s="36" t="n">
        <f aca="false">BB56-BB236</f>
        <v>0.001781058983334</v>
      </c>
      <c r="BC260" s="36" t="n">
        <f aca="false">BC56-BC236</f>
        <v>0.00300622807203016</v>
      </c>
      <c r="BD260" s="36" t="n">
        <f aca="false">BD56-BD236</f>
        <v>0.00225310932830841</v>
      </c>
      <c r="BE260" s="36" t="n">
        <f aca="false">BE56-BE236</f>
        <v>-0.000874536167704276</v>
      </c>
      <c r="BF260" s="36" t="n">
        <f aca="false">BF56-BF236</f>
        <v>-0.00384022519606842</v>
      </c>
      <c r="BG260" s="36" t="n">
        <f aca="false">BG56-BG236</f>
        <v>0.00481977177488109</v>
      </c>
      <c r="BH260" s="36" t="n">
        <f aca="false">BH56-BH236</f>
        <v>-0.00324989380423527</v>
      </c>
      <c r="BI260" s="36" t="n">
        <f aca="false">BI56-BI236</f>
        <v>-0.00167870480784967</v>
      </c>
      <c r="BJ260" s="36" t="n">
        <f aca="false">BJ56-BJ236</f>
        <v>-0.00356573029372479</v>
      </c>
      <c r="BK260" s="36" t="n">
        <f aca="false">BK56-BK236</f>
        <v>-0.00200582899869056</v>
      </c>
      <c r="BL260" s="36" t="n">
        <f aca="false">BL56-BL236</f>
        <v>0.00187745329669853</v>
      </c>
      <c r="BM260" s="36" t="n">
        <f aca="false">BM56-BM236</f>
        <v>0.00142857142857139</v>
      </c>
      <c r="BN260" s="36" t="n">
        <f aca="false">BN56-BN236</f>
        <v>0.00138504155124654</v>
      </c>
      <c r="BO260" s="36" t="n">
        <f aca="false">BO56-BO236</f>
        <v>0.00473829201101929</v>
      </c>
      <c r="BP260" s="36" t="n">
        <f aca="false">BP56-BP236</f>
        <v>0.000958904109589043</v>
      </c>
      <c r="BQ260" s="36" t="n">
        <f aca="false">BQ56-BQ236</f>
        <v>-0.000204081632653064</v>
      </c>
      <c r="BR260" s="36" t="n">
        <f aca="false">BR56-BR236</f>
        <v>-0.0037665782493369</v>
      </c>
      <c r="BS260" s="36" t="n">
        <f aca="false">BS56-BS236</f>
        <v>0.0027260812581914</v>
      </c>
      <c r="BT260" s="36" t="n">
        <f aca="false">BT56-BT236</f>
        <v>-0.00108808290155438</v>
      </c>
      <c r="BU260" s="36" t="n">
        <f aca="false">BU56-BU236</f>
        <v>0.0022580645161292</v>
      </c>
      <c r="BV260" s="36" t="n">
        <f aca="false">BV56-BV236</f>
        <v>0.00432534678436319</v>
      </c>
      <c r="BW260" s="36" t="e">
        <f aca="false">BW56-BW236</f>
        <v>#DIV/0!</v>
      </c>
      <c r="BX260" s="36" t="e">
        <f aca="false">BX56-BX236</f>
        <v>#DIV/0!</v>
      </c>
      <c r="BY260" s="35"/>
      <c r="BZ260" s="35"/>
      <c r="CA260" s="35"/>
      <c r="CB260" s="35"/>
      <c r="CC260" s="35"/>
      <c r="CD260" s="35"/>
      <c r="CE260" s="35"/>
      <c r="CF260" s="35"/>
    </row>
    <row r="261" s="37" customFormat="true" ht="15" hidden="false" customHeight="true" outlineLevel="0" collapsed="false">
      <c r="B261" s="38"/>
      <c r="C261" s="38"/>
      <c r="D261" s="38"/>
      <c r="E261" s="38" t="n">
        <v>1</v>
      </c>
      <c r="F261" s="38"/>
      <c r="G261" s="38"/>
      <c r="H261" s="38"/>
      <c r="I261" s="38"/>
      <c r="J261" s="38"/>
      <c r="K261" s="38"/>
      <c r="L261" s="38" t="n">
        <v>1</v>
      </c>
      <c r="M261" s="38"/>
      <c r="N261" s="38" t="s">
        <v>2515</v>
      </c>
      <c r="O261" s="38" t="s">
        <v>3027</v>
      </c>
      <c r="P261" s="38"/>
      <c r="Q261" s="38"/>
      <c r="R261" s="38" t="n">
        <v>1</v>
      </c>
      <c r="S261" s="38"/>
      <c r="T261" s="38"/>
      <c r="U261" s="38" t="n">
        <v>19</v>
      </c>
      <c r="V261" s="38" t="s">
        <v>153</v>
      </c>
      <c r="W261" s="38"/>
      <c r="X261" s="38"/>
      <c r="Y261" s="38" t="s">
        <v>2370</v>
      </c>
      <c r="Z261" s="38"/>
      <c r="AA261" s="38" t="s">
        <v>2517</v>
      </c>
      <c r="AB261" s="39"/>
      <c r="AC261" s="39"/>
      <c r="AD261" s="39"/>
      <c r="AE261" s="39"/>
      <c r="AF261" s="39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39"/>
      <c r="BC261" s="106"/>
      <c r="BD261" s="106"/>
      <c r="BE261" s="106"/>
      <c r="BF261" s="106"/>
      <c r="BG261" s="106"/>
      <c r="BH261" s="106"/>
      <c r="BI261" s="106"/>
      <c r="BJ261" s="106"/>
      <c r="BK261" s="106"/>
      <c r="BL261" s="106"/>
      <c r="BM261" s="106"/>
      <c r="BN261" s="106"/>
      <c r="BO261" s="106"/>
      <c r="BP261" s="106"/>
      <c r="BQ261" s="106"/>
      <c r="BR261" s="106"/>
      <c r="BS261" s="106"/>
      <c r="BT261" s="106"/>
      <c r="BU261" s="106"/>
      <c r="BV261" s="106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</row>
    <row r="262" s="37" customFormat="true" ht="15" hidden="false" customHeight="true" outlineLevel="1" collapsed="false">
      <c r="B262" s="24"/>
      <c r="C262" s="24"/>
      <c r="D262" s="24" t="n">
        <v>4</v>
      </c>
      <c r="E262" s="24" t="n">
        <v>1</v>
      </c>
      <c r="F262" s="24"/>
      <c r="G262" s="24"/>
      <c r="H262" s="24"/>
      <c r="I262" s="24"/>
      <c r="J262" s="24" t="n">
        <v>1</v>
      </c>
      <c r="K262" s="24"/>
      <c r="L262" s="24" t="n">
        <v>7</v>
      </c>
      <c r="M262" s="24"/>
      <c r="N262" s="24" t="s">
        <v>2571</v>
      </c>
      <c r="O262" s="24" t="s">
        <v>3028</v>
      </c>
      <c r="P262" s="24"/>
      <c r="Q262" s="24"/>
      <c r="R262" s="24" t="n">
        <v>1</v>
      </c>
      <c r="S262" s="24"/>
      <c r="T262" s="24"/>
      <c r="U262" s="24" t="n">
        <v>19</v>
      </c>
      <c r="V262" s="24" t="s">
        <v>160</v>
      </c>
      <c r="W262" s="24" t="s">
        <v>161</v>
      </c>
      <c r="X262" s="24" t="s">
        <v>162</v>
      </c>
      <c r="Y262" s="24" t="s">
        <v>2370</v>
      </c>
      <c r="Z262" s="24" t="s">
        <v>163</v>
      </c>
      <c r="AA262" s="24" t="s">
        <v>2573</v>
      </c>
      <c r="AB262" s="35" t="n">
        <f aca="false">AB79-AB238</f>
        <v>0</v>
      </c>
      <c r="AC262" s="36" t="n">
        <f aca="false">AC79-AC238</f>
        <v>0</v>
      </c>
      <c r="AD262" s="36" t="n">
        <f aca="false">AD79-AD238</f>
        <v>0</v>
      </c>
      <c r="AE262" s="36" t="n">
        <f aca="false">AE79-AE238</f>
        <v>0</v>
      </c>
      <c r="AF262" s="36" t="n">
        <f aca="false">AF79-AF238</f>
        <v>0</v>
      </c>
      <c r="AG262" s="36" t="n">
        <f aca="false">AG79-AG238</f>
        <v>0</v>
      </c>
      <c r="AH262" s="36" t="n">
        <f aca="false">AH79-AH238</f>
        <v>0</v>
      </c>
      <c r="AI262" s="36" t="n">
        <f aca="false">AI79-AI238</f>
        <v>0</v>
      </c>
      <c r="AJ262" s="36" t="n">
        <f aca="false">AJ79-AJ238</f>
        <v>0</v>
      </c>
      <c r="AK262" s="36" t="n">
        <f aca="false">AK79-AK238</f>
        <v>0</v>
      </c>
      <c r="AL262" s="36" t="n">
        <f aca="false">AL79-AL238</f>
        <v>0</v>
      </c>
      <c r="AM262" s="36" t="n">
        <f aca="false">AM79-AM238</f>
        <v>0</v>
      </c>
      <c r="AN262" s="36" t="n">
        <f aca="false">AN79-AN238</f>
        <v>0</v>
      </c>
      <c r="AO262" s="36" t="n">
        <f aca="false">AO79-AO238</f>
        <v>0</v>
      </c>
      <c r="AP262" s="36" t="n">
        <f aca="false">AP79-AP238</f>
        <v>0</v>
      </c>
      <c r="AQ262" s="36" t="n">
        <f aca="false">AQ79-AQ238</f>
        <v>0</v>
      </c>
      <c r="AR262" s="36" t="n">
        <f aca="false">AR79-AR238</f>
        <v>0</v>
      </c>
      <c r="AS262" s="36" t="n">
        <f aca="false">AS79-AS238</f>
        <v>0</v>
      </c>
      <c r="AT262" s="36" t="n">
        <f aca="false">AT79-AT238</f>
        <v>0</v>
      </c>
      <c r="AU262" s="36" t="n">
        <f aca="false">AU79-AU238</f>
        <v>0</v>
      </c>
      <c r="AV262" s="36" t="n">
        <f aca="false">AV79-AV238</f>
        <v>0</v>
      </c>
      <c r="AW262" s="36" t="n">
        <f aca="false">AW79-AW238</f>
        <v>0</v>
      </c>
      <c r="AX262" s="36" t="n">
        <f aca="false">AX79-AX238</f>
        <v>0</v>
      </c>
      <c r="AY262" s="36" t="n">
        <f aca="false">AY79-AY238</f>
        <v>0</v>
      </c>
      <c r="AZ262" s="36" t="n">
        <f aca="false">AZ79-AZ238</f>
        <v>0</v>
      </c>
      <c r="BA262" s="36" t="n">
        <f aca="false">BA79-BA238</f>
        <v>0</v>
      </c>
      <c r="BB262" s="36" t="n">
        <f aca="false">BB79-BB238</f>
        <v>0</v>
      </c>
      <c r="BC262" s="36" t="n">
        <f aca="false">BC79-BC238</f>
        <v>0</v>
      </c>
      <c r="BD262" s="36" t="n">
        <f aca="false">BD79-BD238</f>
        <v>0</v>
      </c>
      <c r="BE262" s="36" t="n">
        <f aca="false">BE79-BE238</f>
        <v>0</v>
      </c>
      <c r="BF262" s="36" t="n">
        <f aca="false">BF79-BF238</f>
        <v>0</v>
      </c>
      <c r="BG262" s="36" t="n">
        <f aca="false">BG79-BG238</f>
        <v>0</v>
      </c>
      <c r="BH262" s="36" t="n">
        <f aca="false">BH79-BH238</f>
        <v>0</v>
      </c>
      <c r="BI262" s="36" t="n">
        <f aca="false">BI79-BI238</f>
        <v>0</v>
      </c>
      <c r="BJ262" s="36" t="n">
        <f aca="false">BJ79-BJ238</f>
        <v>0</v>
      </c>
      <c r="BK262" s="36" t="n">
        <f aca="false">BK79-BK238</f>
        <v>0</v>
      </c>
      <c r="BL262" s="36" t="n">
        <f aca="false">BL79-BL238</f>
        <v>0</v>
      </c>
      <c r="BM262" s="36" t="n">
        <f aca="false">BM79-BM238</f>
        <v>0</v>
      </c>
      <c r="BN262" s="36" t="n">
        <f aca="false">BN79-BN238</f>
        <v>0</v>
      </c>
      <c r="BO262" s="36" t="n">
        <f aca="false">BO79-BO238</f>
        <v>0</v>
      </c>
      <c r="BP262" s="36" t="n">
        <f aca="false">BP79-BP238</f>
        <v>0</v>
      </c>
      <c r="BQ262" s="36" t="n">
        <f aca="false">BQ79-BQ238</f>
        <v>0</v>
      </c>
      <c r="BR262" s="36" t="n">
        <f aca="false">BR79-BR238</f>
        <v>0</v>
      </c>
      <c r="BS262" s="36" t="n">
        <f aca="false">BS79-BS238</f>
        <v>0</v>
      </c>
      <c r="BT262" s="36" t="n">
        <f aca="false">BT79-BT238</f>
        <v>0</v>
      </c>
      <c r="BU262" s="36" t="n">
        <f aca="false">BU79-BU238</f>
        <v>0</v>
      </c>
      <c r="BV262" s="36" t="n">
        <f aca="false">BV79-BV238</f>
        <v>0</v>
      </c>
      <c r="BW262" s="36" t="n">
        <f aca="false">BW79-BW238</f>
        <v>0</v>
      </c>
      <c r="BX262" s="36" t="n">
        <f aca="false">BX79-BX238</f>
        <v>0</v>
      </c>
      <c r="BY262" s="35"/>
      <c r="BZ262" s="35"/>
      <c r="CA262" s="35"/>
      <c r="CB262" s="35"/>
      <c r="CC262" s="35"/>
      <c r="CD262" s="35"/>
      <c r="CE262" s="35"/>
      <c r="CF262" s="35"/>
    </row>
    <row r="263" s="37" customFormat="true" ht="15" hidden="false" customHeight="true" outlineLevel="1" collapsed="false">
      <c r="B263" s="24"/>
      <c r="C263" s="24"/>
      <c r="D263" s="24"/>
      <c r="E263" s="24" t="n">
        <v>1</v>
      </c>
      <c r="F263" s="24"/>
      <c r="G263" s="24"/>
      <c r="H263" s="24"/>
      <c r="I263" s="24"/>
      <c r="J263" s="24" t="n">
        <v>1</v>
      </c>
      <c r="K263" s="24"/>
      <c r="L263" s="24" t="n">
        <v>4</v>
      </c>
      <c r="M263" s="24"/>
      <c r="N263" s="24" t="s">
        <v>2621</v>
      </c>
      <c r="O263" s="24" t="s">
        <v>3029</v>
      </c>
      <c r="P263" s="24"/>
      <c r="Q263" s="24"/>
      <c r="R263" s="24" t="n">
        <v>1</v>
      </c>
      <c r="S263" s="24"/>
      <c r="T263" s="24"/>
      <c r="U263" s="24" t="n">
        <v>19</v>
      </c>
      <c r="V263" s="24" t="s">
        <v>160</v>
      </c>
      <c r="W263" s="24" t="s">
        <v>161</v>
      </c>
      <c r="X263" s="24" t="s">
        <v>162</v>
      </c>
      <c r="Y263" s="24" t="s">
        <v>2370</v>
      </c>
      <c r="Z263" s="24" t="s">
        <v>163</v>
      </c>
      <c r="AA263" s="24" t="s">
        <v>2623</v>
      </c>
      <c r="AB263" s="35" t="n">
        <f aca="false">AB98-AB239</f>
        <v>0</v>
      </c>
      <c r="AC263" s="36" t="n">
        <f aca="false">AC98-AC239</f>
        <v>0</v>
      </c>
      <c r="AD263" s="36" t="n">
        <f aca="false">AD98-AD239</f>
        <v>0</v>
      </c>
      <c r="AE263" s="36" t="n">
        <f aca="false">AE98-AE239</f>
        <v>0</v>
      </c>
      <c r="AF263" s="36" t="n">
        <f aca="false">AF98-AF239</f>
        <v>0</v>
      </c>
      <c r="AG263" s="36" t="n">
        <f aca="false">AG98-AG239</f>
        <v>0</v>
      </c>
      <c r="AH263" s="36" t="n">
        <f aca="false">AH98-AH239</f>
        <v>0</v>
      </c>
      <c r="AI263" s="36" t="n">
        <f aca="false">AI98-AI239</f>
        <v>0</v>
      </c>
      <c r="AJ263" s="36" t="n">
        <f aca="false">AJ98-AJ239</f>
        <v>0</v>
      </c>
      <c r="AK263" s="36" t="n">
        <f aca="false">AK98-AK239</f>
        <v>0</v>
      </c>
      <c r="AL263" s="36" t="n">
        <f aca="false">AL98-AL239</f>
        <v>0</v>
      </c>
      <c r="AM263" s="36" t="n">
        <f aca="false">AM98-AM239</f>
        <v>0</v>
      </c>
      <c r="AN263" s="36" t="n">
        <f aca="false">AN98-AN239</f>
        <v>0</v>
      </c>
      <c r="AO263" s="36" t="n">
        <f aca="false">AO98-AO239</f>
        <v>0</v>
      </c>
      <c r="AP263" s="36" t="n">
        <f aca="false">AP98-AP239</f>
        <v>0</v>
      </c>
      <c r="AQ263" s="36" t="n">
        <f aca="false">AQ98-AQ239</f>
        <v>0</v>
      </c>
      <c r="AR263" s="36" t="n">
        <f aca="false">AR98-AR239</f>
        <v>0</v>
      </c>
      <c r="AS263" s="36" t="n">
        <f aca="false">AS98-AS239</f>
        <v>0</v>
      </c>
      <c r="AT263" s="36" t="n">
        <f aca="false">AT98-AT239</f>
        <v>0</v>
      </c>
      <c r="AU263" s="36" t="n">
        <f aca="false">AU98-AU239</f>
        <v>0</v>
      </c>
      <c r="AV263" s="36" t="n">
        <f aca="false">AV98-AV239</f>
        <v>0</v>
      </c>
      <c r="AW263" s="36" t="n">
        <f aca="false">AW98-AW239</f>
        <v>0</v>
      </c>
      <c r="AX263" s="36" t="n">
        <f aca="false">AX98-AX239</f>
        <v>0</v>
      </c>
      <c r="AY263" s="36" t="n">
        <f aca="false">AY98-AY239</f>
        <v>0</v>
      </c>
      <c r="AZ263" s="36" t="n">
        <f aca="false">AZ98-AZ239</f>
        <v>0</v>
      </c>
      <c r="BA263" s="36" t="n">
        <f aca="false">BA98-BA239</f>
        <v>0</v>
      </c>
      <c r="BB263" s="36" t="n">
        <f aca="false">BB98-BB239</f>
        <v>0</v>
      </c>
      <c r="BC263" s="36" t="n">
        <f aca="false">BC98-BC239</f>
        <v>0</v>
      </c>
      <c r="BD263" s="36" t="n">
        <f aca="false">BD98-BD239</f>
        <v>0</v>
      </c>
      <c r="BE263" s="36" t="n">
        <f aca="false">BE98-BE239</f>
        <v>0</v>
      </c>
      <c r="BF263" s="36" t="n">
        <f aca="false">BF98-BF239</f>
        <v>0</v>
      </c>
      <c r="BG263" s="36" t="n">
        <f aca="false">BG98-BG239</f>
        <v>0</v>
      </c>
      <c r="BH263" s="36" t="n">
        <f aca="false">BH98-BH239</f>
        <v>0</v>
      </c>
      <c r="BI263" s="36" t="n">
        <f aca="false">BI98-BI239</f>
        <v>0</v>
      </c>
      <c r="BJ263" s="36" t="n">
        <f aca="false">BJ98-BJ239</f>
        <v>0</v>
      </c>
      <c r="BK263" s="36" t="n">
        <f aca="false">BK98-BK239</f>
        <v>0</v>
      </c>
      <c r="BL263" s="36" t="n">
        <f aca="false">BL98-BL239</f>
        <v>0</v>
      </c>
      <c r="BM263" s="36" t="n">
        <f aca="false">BM98-BM239</f>
        <v>0</v>
      </c>
      <c r="BN263" s="36" t="n">
        <f aca="false">BN98-BN239</f>
        <v>0</v>
      </c>
      <c r="BO263" s="36" t="n">
        <f aca="false">BO98-BO239</f>
        <v>0</v>
      </c>
      <c r="BP263" s="36" t="n">
        <f aca="false">BP98-BP239</f>
        <v>0</v>
      </c>
      <c r="BQ263" s="36" t="n">
        <f aca="false">BQ98-BQ239</f>
        <v>0</v>
      </c>
      <c r="BR263" s="36" t="n">
        <f aca="false">BR98-BR239</f>
        <v>0</v>
      </c>
      <c r="BS263" s="36" t="n">
        <f aca="false">BS98-BS239</f>
        <v>0</v>
      </c>
      <c r="BT263" s="36" t="n">
        <f aca="false">BT98-BT239</f>
        <v>0</v>
      </c>
      <c r="BU263" s="36" t="n">
        <f aca="false">BU98-BU239</f>
        <v>0</v>
      </c>
      <c r="BV263" s="36" t="n">
        <f aca="false">BV98-BV239</f>
        <v>0</v>
      </c>
      <c r="BW263" s="36" t="n">
        <f aca="false">BW98-BW239</f>
        <v>0</v>
      </c>
      <c r="BX263" s="36" t="n">
        <f aca="false">BX98-BX239</f>
        <v>0</v>
      </c>
      <c r="BY263" s="35"/>
      <c r="BZ263" s="35"/>
      <c r="CA263" s="35"/>
      <c r="CB263" s="35"/>
      <c r="CC263" s="35"/>
      <c r="CD263" s="35"/>
      <c r="CE263" s="35"/>
      <c r="CF263" s="35"/>
    </row>
    <row r="264" s="37" customFormat="true" ht="15" hidden="false" customHeight="true" outlineLevel="1" collapsed="false">
      <c r="B264" s="24"/>
      <c r="C264" s="24"/>
      <c r="D264" s="24" t="n">
        <v>11</v>
      </c>
      <c r="E264" s="24" t="n">
        <v>1</v>
      </c>
      <c r="F264" s="24"/>
      <c r="G264" s="24"/>
      <c r="H264" s="24"/>
      <c r="I264" s="24"/>
      <c r="J264" s="24" t="n">
        <v>1</v>
      </c>
      <c r="K264" s="24"/>
      <c r="L264" s="24" t="n">
        <v>13</v>
      </c>
      <c r="M264" s="24"/>
      <c r="N264" s="24" t="s">
        <v>2672</v>
      </c>
      <c r="O264" s="24" t="s">
        <v>3030</v>
      </c>
      <c r="P264" s="24"/>
      <c r="Q264" s="24"/>
      <c r="R264" s="24" t="n">
        <v>1</v>
      </c>
      <c r="S264" s="24"/>
      <c r="T264" s="24"/>
      <c r="U264" s="24" t="n">
        <v>19</v>
      </c>
      <c r="V264" s="24" t="s">
        <v>160</v>
      </c>
      <c r="W264" s="24" t="s">
        <v>161</v>
      </c>
      <c r="X264" s="24" t="s">
        <v>162</v>
      </c>
      <c r="Y264" s="24" t="s">
        <v>2370</v>
      </c>
      <c r="Z264" s="24" t="s">
        <v>163</v>
      </c>
      <c r="AA264" s="24" t="s">
        <v>2674</v>
      </c>
      <c r="AB264" s="35" t="n">
        <f aca="false">AB115-AB240</f>
        <v>0</v>
      </c>
      <c r="AC264" s="36" t="n">
        <f aca="false">AC115-AC240</f>
        <v>0</v>
      </c>
      <c r="AD264" s="36" t="n">
        <f aca="false">AD115-AD240</f>
        <v>0</v>
      </c>
      <c r="AE264" s="36" t="n">
        <f aca="false">AE115-AE240</f>
        <v>0</v>
      </c>
      <c r="AF264" s="36" t="n">
        <f aca="false">AF115-AF240</f>
        <v>0</v>
      </c>
      <c r="AG264" s="36" t="n">
        <f aca="false">AG115-AG240</f>
        <v>0</v>
      </c>
      <c r="AH264" s="36" t="n">
        <f aca="false">AH115-AH240</f>
        <v>0</v>
      </c>
      <c r="AI264" s="36" t="n">
        <f aca="false">AI115-AI240</f>
        <v>0</v>
      </c>
      <c r="AJ264" s="36" t="n">
        <f aca="false">AJ115-AJ240</f>
        <v>0</v>
      </c>
      <c r="AK264" s="36" t="n">
        <f aca="false">AK115-AK240</f>
        <v>0</v>
      </c>
      <c r="AL264" s="36" t="n">
        <f aca="false">AL115-AL240</f>
        <v>0</v>
      </c>
      <c r="AM264" s="36" t="n">
        <f aca="false">AM115-AM240</f>
        <v>0</v>
      </c>
      <c r="AN264" s="36" t="n">
        <f aca="false">AN115-AN240</f>
        <v>0</v>
      </c>
      <c r="AO264" s="36" t="n">
        <f aca="false">AO115-AO240</f>
        <v>0</v>
      </c>
      <c r="AP264" s="36" t="n">
        <f aca="false">AP115-AP240</f>
        <v>0</v>
      </c>
      <c r="AQ264" s="36" t="n">
        <f aca="false">AQ115-AQ240</f>
        <v>0</v>
      </c>
      <c r="AR264" s="36" t="n">
        <f aca="false">AR115-AR240</f>
        <v>0</v>
      </c>
      <c r="AS264" s="36" t="n">
        <f aca="false">AS115-AS240</f>
        <v>0</v>
      </c>
      <c r="AT264" s="36" t="n">
        <f aca="false">AT115-AT240</f>
        <v>0</v>
      </c>
      <c r="AU264" s="36" t="n">
        <f aca="false">AU115-AU240</f>
        <v>0</v>
      </c>
      <c r="AV264" s="36" t="n">
        <f aca="false">AV115-AV240</f>
        <v>0</v>
      </c>
      <c r="AW264" s="36" t="n">
        <f aca="false">AW115-AW240</f>
        <v>0</v>
      </c>
      <c r="AX264" s="36" t="n">
        <f aca="false">AX115-AX240</f>
        <v>0</v>
      </c>
      <c r="AY264" s="36" t="n">
        <f aca="false">AY115-AY240</f>
        <v>0</v>
      </c>
      <c r="AZ264" s="36" t="n">
        <f aca="false">AZ115-AZ240</f>
        <v>0</v>
      </c>
      <c r="BA264" s="36" t="n">
        <f aca="false">BA115-BA240</f>
        <v>0</v>
      </c>
      <c r="BB264" s="36" t="n">
        <f aca="false">BB115-BB240</f>
        <v>0</v>
      </c>
      <c r="BC264" s="36" t="n">
        <f aca="false">BC115-BC240</f>
        <v>0</v>
      </c>
      <c r="BD264" s="36" t="n">
        <f aca="false">BD115-BD240</f>
        <v>0</v>
      </c>
      <c r="BE264" s="36" t="n">
        <f aca="false">BE115-BE240</f>
        <v>0</v>
      </c>
      <c r="BF264" s="36" t="n">
        <f aca="false">BF115-BF240</f>
        <v>0</v>
      </c>
      <c r="BG264" s="36" t="n">
        <f aca="false">BG115-BG240</f>
        <v>0</v>
      </c>
      <c r="BH264" s="36" t="n">
        <f aca="false">BH115-BH240</f>
        <v>0</v>
      </c>
      <c r="BI264" s="36" t="n">
        <f aca="false">BI115-BI240</f>
        <v>0</v>
      </c>
      <c r="BJ264" s="36" t="n">
        <f aca="false">BJ115-BJ240</f>
        <v>0</v>
      </c>
      <c r="BK264" s="36" t="n">
        <f aca="false">BK115-BK240</f>
        <v>0</v>
      </c>
      <c r="BL264" s="36" t="n">
        <f aca="false">BL115-BL240</f>
        <v>0</v>
      </c>
      <c r="BM264" s="36" t="n">
        <f aca="false">BM115-BM240</f>
        <v>0</v>
      </c>
      <c r="BN264" s="36" t="n">
        <f aca="false">BN115-BN240</f>
        <v>0</v>
      </c>
      <c r="BO264" s="36" t="n">
        <f aca="false">BO115-BO240</f>
        <v>0</v>
      </c>
      <c r="BP264" s="36" t="n">
        <f aca="false">BP115-BP240</f>
        <v>0</v>
      </c>
      <c r="BQ264" s="36" t="n">
        <f aca="false">BQ115-BQ240</f>
        <v>0</v>
      </c>
      <c r="BR264" s="36" t="n">
        <f aca="false">BR115-BR240</f>
        <v>0</v>
      </c>
      <c r="BS264" s="36" t="n">
        <f aca="false">BS115-BS240</f>
        <v>0</v>
      </c>
      <c r="BT264" s="36" t="n">
        <f aca="false">BT115-BT240</f>
        <v>0</v>
      </c>
      <c r="BU264" s="36" t="n">
        <f aca="false">BU115-BU240</f>
        <v>0</v>
      </c>
      <c r="BV264" s="36" t="n">
        <f aca="false">BV115-BV240</f>
        <v>0</v>
      </c>
      <c r="BW264" s="36" t="n">
        <f aca="false">BW115-BW240</f>
        <v>0</v>
      </c>
      <c r="BX264" s="36" t="n">
        <f aca="false">BX115-BX240</f>
        <v>0</v>
      </c>
      <c r="BY264" s="35"/>
      <c r="BZ264" s="35"/>
      <c r="CA264" s="35"/>
      <c r="CB264" s="35"/>
      <c r="CC264" s="35"/>
      <c r="CD264" s="35"/>
      <c r="CE264" s="35"/>
      <c r="CF264" s="35"/>
    </row>
    <row r="265" s="37" customFormat="true" ht="15" hidden="false" customHeight="true" outlineLevel="1" collapsed="false">
      <c r="B265" s="24"/>
      <c r="C265" s="24"/>
      <c r="D265" s="24" t="n">
        <v>5</v>
      </c>
      <c r="E265" s="24" t="n">
        <v>1</v>
      </c>
      <c r="F265" s="24"/>
      <c r="G265" s="24"/>
      <c r="H265" s="24"/>
      <c r="I265" s="24"/>
      <c r="J265" s="24" t="n">
        <v>1</v>
      </c>
      <c r="K265" s="24"/>
      <c r="L265" s="24" t="n">
        <v>11</v>
      </c>
      <c r="M265" s="24"/>
      <c r="N265" s="24" t="s">
        <v>2706</v>
      </c>
      <c r="O265" s="24" t="s">
        <v>3031</v>
      </c>
      <c r="P265" s="24"/>
      <c r="Q265" s="24"/>
      <c r="R265" s="24" t="n">
        <v>1</v>
      </c>
      <c r="S265" s="24"/>
      <c r="T265" s="24"/>
      <c r="U265" s="24" t="n">
        <v>19</v>
      </c>
      <c r="V265" s="24" t="s">
        <v>160</v>
      </c>
      <c r="W265" s="24" t="s">
        <v>161</v>
      </c>
      <c r="X265" s="24" t="s">
        <v>162</v>
      </c>
      <c r="Y265" s="24" t="s">
        <v>2370</v>
      </c>
      <c r="Z265" s="24" t="s">
        <v>163</v>
      </c>
      <c r="AA265" s="24" t="s">
        <v>2708</v>
      </c>
      <c r="AB265" s="35" t="n">
        <f aca="false">AB127-AB241</f>
        <v>0</v>
      </c>
      <c r="AC265" s="36" t="n">
        <f aca="false">AC127-AC241</f>
        <v>0</v>
      </c>
      <c r="AD265" s="36" t="n">
        <f aca="false">AD127-AD241</f>
        <v>0</v>
      </c>
      <c r="AE265" s="36" t="n">
        <f aca="false">AE127-AE241</f>
        <v>0</v>
      </c>
      <c r="AF265" s="36" t="n">
        <f aca="false">AF127-AF241</f>
        <v>0</v>
      </c>
      <c r="AG265" s="36" t="n">
        <f aca="false">AG127-AG241</f>
        <v>0</v>
      </c>
      <c r="AH265" s="36" t="n">
        <f aca="false">AH127-AH241</f>
        <v>0</v>
      </c>
      <c r="AI265" s="36" t="n">
        <f aca="false">AI127-AI241</f>
        <v>0</v>
      </c>
      <c r="AJ265" s="36" t="n">
        <f aca="false">AJ127-AJ241</f>
        <v>0</v>
      </c>
      <c r="AK265" s="36" t="n">
        <f aca="false">AK127-AK241</f>
        <v>0</v>
      </c>
      <c r="AL265" s="36" t="n">
        <f aca="false">AL127-AL241</f>
        <v>0</v>
      </c>
      <c r="AM265" s="36" t="n">
        <f aca="false">AM127-AM241</f>
        <v>0</v>
      </c>
      <c r="AN265" s="36" t="n">
        <f aca="false">AN127-AN241</f>
        <v>0</v>
      </c>
      <c r="AO265" s="36" t="n">
        <f aca="false">AO127-AO241</f>
        <v>0</v>
      </c>
      <c r="AP265" s="36" t="n">
        <f aca="false">AP127-AP241</f>
        <v>0</v>
      </c>
      <c r="AQ265" s="36" t="n">
        <f aca="false">AQ127-AQ241</f>
        <v>0</v>
      </c>
      <c r="AR265" s="36" t="n">
        <f aca="false">AR127-AR241</f>
        <v>0</v>
      </c>
      <c r="AS265" s="36" t="n">
        <f aca="false">AS127-AS241</f>
        <v>0</v>
      </c>
      <c r="AT265" s="36" t="n">
        <f aca="false">AT127-AT241</f>
        <v>0</v>
      </c>
      <c r="AU265" s="36" t="n">
        <f aca="false">AU127-AU241</f>
        <v>0</v>
      </c>
      <c r="AV265" s="36" t="n">
        <f aca="false">AV127-AV241</f>
        <v>0</v>
      </c>
      <c r="AW265" s="36" t="n">
        <f aca="false">AW127-AW241</f>
        <v>0</v>
      </c>
      <c r="AX265" s="36" t="n">
        <f aca="false">AX127-AX241</f>
        <v>0</v>
      </c>
      <c r="AY265" s="36" t="n">
        <f aca="false">AY127-AY241</f>
        <v>0</v>
      </c>
      <c r="AZ265" s="36" t="n">
        <f aca="false">AZ127-AZ241</f>
        <v>0</v>
      </c>
      <c r="BA265" s="36" t="n">
        <f aca="false">BA127-BA241</f>
        <v>0</v>
      </c>
      <c r="BB265" s="36" t="n">
        <f aca="false">BB127-BB241</f>
        <v>0</v>
      </c>
      <c r="BC265" s="36" t="n">
        <f aca="false">BC127-BC241</f>
        <v>0</v>
      </c>
      <c r="BD265" s="36" t="n">
        <f aca="false">BD127-BD241</f>
        <v>0</v>
      </c>
      <c r="BE265" s="36" t="n">
        <f aca="false">BE127-BE241</f>
        <v>0</v>
      </c>
      <c r="BF265" s="36" t="n">
        <f aca="false">BF127-BF241</f>
        <v>0</v>
      </c>
      <c r="BG265" s="36" t="n">
        <f aca="false">BG127-BG241</f>
        <v>0</v>
      </c>
      <c r="BH265" s="36" t="n">
        <f aca="false">BH127-BH241</f>
        <v>0</v>
      </c>
      <c r="BI265" s="36" t="n">
        <f aca="false">BI127-BI241</f>
        <v>0</v>
      </c>
      <c r="BJ265" s="36" t="n">
        <f aca="false">BJ127-BJ241</f>
        <v>0</v>
      </c>
      <c r="BK265" s="36" t="n">
        <f aca="false">BK127-BK241</f>
        <v>0</v>
      </c>
      <c r="BL265" s="36" t="n">
        <f aca="false">BL127-BL241</f>
        <v>0</v>
      </c>
      <c r="BM265" s="36" t="n">
        <f aca="false">BM127-BM241</f>
        <v>0</v>
      </c>
      <c r="BN265" s="36" t="n">
        <f aca="false">BN127-BN241</f>
        <v>0</v>
      </c>
      <c r="BO265" s="36" t="n">
        <f aca="false">BO127-BO241</f>
        <v>0</v>
      </c>
      <c r="BP265" s="36" t="n">
        <f aca="false">BP127-BP241</f>
        <v>0</v>
      </c>
      <c r="BQ265" s="36" t="n">
        <f aca="false">BQ127-BQ241</f>
        <v>0</v>
      </c>
      <c r="BR265" s="36" t="n">
        <f aca="false">BR127-BR241</f>
        <v>0</v>
      </c>
      <c r="BS265" s="36" t="n">
        <f aca="false">BS127-BS241</f>
        <v>0</v>
      </c>
      <c r="BT265" s="36" t="n">
        <f aca="false">BT127-BT241</f>
        <v>0</v>
      </c>
      <c r="BU265" s="36" t="n">
        <f aca="false">BU127-BU241</f>
        <v>0</v>
      </c>
      <c r="BV265" s="36" t="n">
        <f aca="false">BV127-BV241</f>
        <v>0</v>
      </c>
      <c r="BW265" s="36" t="n">
        <f aca="false">BW127-BW241</f>
        <v>0</v>
      </c>
      <c r="BX265" s="36" t="n">
        <f aca="false">BX127-BX241</f>
        <v>0</v>
      </c>
      <c r="BY265" s="35"/>
      <c r="BZ265" s="35"/>
      <c r="CA265" s="35"/>
      <c r="CB265" s="35"/>
      <c r="CC265" s="35"/>
      <c r="CD265" s="35"/>
      <c r="CE265" s="35"/>
      <c r="CF265" s="35"/>
    </row>
    <row r="266" s="37" customFormat="true" ht="15" hidden="false" customHeight="true" outlineLevel="1" collapsed="false">
      <c r="B266" s="24"/>
      <c r="C266" s="24"/>
      <c r="D266" s="24" t="n">
        <v>5</v>
      </c>
      <c r="E266" s="24" t="n">
        <v>1</v>
      </c>
      <c r="F266" s="24"/>
      <c r="G266" s="24"/>
      <c r="H266" s="24"/>
      <c r="I266" s="24"/>
      <c r="J266" s="24" t="n">
        <v>1</v>
      </c>
      <c r="K266" s="24"/>
      <c r="L266" s="24" t="n">
        <v>10</v>
      </c>
      <c r="M266" s="24"/>
      <c r="N266" s="24" t="s">
        <v>2712</v>
      </c>
      <c r="O266" s="24" t="s">
        <v>3032</v>
      </c>
      <c r="P266" s="24"/>
      <c r="Q266" s="24"/>
      <c r="R266" s="24" t="n">
        <v>1</v>
      </c>
      <c r="S266" s="24"/>
      <c r="T266" s="24"/>
      <c r="U266" s="24" t="n">
        <v>19</v>
      </c>
      <c r="V266" s="24" t="s">
        <v>160</v>
      </c>
      <c r="W266" s="24" t="s">
        <v>161</v>
      </c>
      <c r="X266" s="24" t="s">
        <v>162</v>
      </c>
      <c r="Y266" s="24" t="s">
        <v>2370</v>
      </c>
      <c r="Z266" s="24" t="s">
        <v>163</v>
      </c>
      <c r="AA266" s="24" t="s">
        <v>2714</v>
      </c>
      <c r="AB266" s="35" t="n">
        <f aca="false">AB140-AB242</f>
        <v>0</v>
      </c>
      <c r="AC266" s="36" t="n">
        <f aca="false">AC140-AC242</f>
        <v>0</v>
      </c>
      <c r="AD266" s="36" t="n">
        <f aca="false">AD140-AD242</f>
        <v>0</v>
      </c>
      <c r="AE266" s="36" t="n">
        <f aca="false">AE140-AE242</f>
        <v>0</v>
      </c>
      <c r="AF266" s="36" t="n">
        <f aca="false">AF140-AF242</f>
        <v>0</v>
      </c>
      <c r="AG266" s="36" t="n">
        <f aca="false">AG140-AG242</f>
        <v>0</v>
      </c>
      <c r="AH266" s="36" t="n">
        <f aca="false">AH140-AH242</f>
        <v>0</v>
      </c>
      <c r="AI266" s="36" t="n">
        <f aca="false">AI140-AI242</f>
        <v>0</v>
      </c>
      <c r="AJ266" s="36" t="n">
        <f aca="false">AJ140-AJ242</f>
        <v>0</v>
      </c>
      <c r="AK266" s="36" t="n">
        <f aca="false">AK140-AK242</f>
        <v>0</v>
      </c>
      <c r="AL266" s="36" t="n">
        <f aca="false">AL140-AL242</f>
        <v>0</v>
      </c>
      <c r="AM266" s="36" t="n">
        <f aca="false">AM140-AM242</f>
        <v>0</v>
      </c>
      <c r="AN266" s="36" t="n">
        <f aca="false">AN140-AN242</f>
        <v>0</v>
      </c>
      <c r="AO266" s="36" t="n">
        <f aca="false">AO140-AO242</f>
        <v>0</v>
      </c>
      <c r="AP266" s="36" t="n">
        <f aca="false">AP140-AP242</f>
        <v>0</v>
      </c>
      <c r="AQ266" s="36" t="n">
        <f aca="false">AQ140-AQ242</f>
        <v>0</v>
      </c>
      <c r="AR266" s="36" t="n">
        <f aca="false">AR140-AR242</f>
        <v>0</v>
      </c>
      <c r="AS266" s="36" t="n">
        <f aca="false">AS140-AS242</f>
        <v>0</v>
      </c>
      <c r="AT266" s="36" t="n">
        <f aca="false">AT140-AT242</f>
        <v>0</v>
      </c>
      <c r="AU266" s="36" t="n">
        <f aca="false">AU140-AU242</f>
        <v>0</v>
      </c>
      <c r="AV266" s="36" t="n">
        <f aca="false">AV140-AV242</f>
        <v>0</v>
      </c>
      <c r="AW266" s="36" t="n">
        <f aca="false">AW140-AW242</f>
        <v>0</v>
      </c>
      <c r="AX266" s="36" t="n">
        <f aca="false">AX140-AX242</f>
        <v>0</v>
      </c>
      <c r="AY266" s="36" t="n">
        <f aca="false">AY140-AY242</f>
        <v>0</v>
      </c>
      <c r="AZ266" s="36" t="n">
        <f aca="false">AZ140-AZ242</f>
        <v>0</v>
      </c>
      <c r="BA266" s="36" t="n">
        <f aca="false">BA140-BA242</f>
        <v>0</v>
      </c>
      <c r="BB266" s="36" t="n">
        <f aca="false">BB140-BB242</f>
        <v>0</v>
      </c>
      <c r="BC266" s="36" t="n">
        <f aca="false">BC140-BC242</f>
        <v>0</v>
      </c>
      <c r="BD266" s="36" t="n">
        <f aca="false">BD140-BD242</f>
        <v>0</v>
      </c>
      <c r="BE266" s="36" t="n">
        <f aca="false">BE140-BE242</f>
        <v>0</v>
      </c>
      <c r="BF266" s="36" t="n">
        <f aca="false">BF140-BF242</f>
        <v>0</v>
      </c>
      <c r="BG266" s="36" t="n">
        <f aca="false">BG140-BG242</f>
        <v>0</v>
      </c>
      <c r="BH266" s="36" t="n">
        <f aca="false">BH140-BH242</f>
        <v>0</v>
      </c>
      <c r="BI266" s="36" t="n">
        <f aca="false">BI140-BI242</f>
        <v>0</v>
      </c>
      <c r="BJ266" s="36" t="n">
        <f aca="false">BJ140-BJ242</f>
        <v>0</v>
      </c>
      <c r="BK266" s="36" t="n">
        <f aca="false">BK140-BK242</f>
        <v>0</v>
      </c>
      <c r="BL266" s="36" t="n">
        <f aca="false">BL140-BL242</f>
        <v>0</v>
      </c>
      <c r="BM266" s="36" t="n">
        <f aca="false">BM140-BM242</f>
        <v>0</v>
      </c>
      <c r="BN266" s="36" t="n">
        <f aca="false">BN140-BN242</f>
        <v>0</v>
      </c>
      <c r="BO266" s="36" t="n">
        <f aca="false">BO140-BO242</f>
        <v>0</v>
      </c>
      <c r="BP266" s="36" t="n">
        <f aca="false">BP140-BP242</f>
        <v>0</v>
      </c>
      <c r="BQ266" s="36" t="n">
        <f aca="false">BQ140-BQ242</f>
        <v>0</v>
      </c>
      <c r="BR266" s="36" t="n">
        <f aca="false">BR140-BR242</f>
        <v>0</v>
      </c>
      <c r="BS266" s="36" t="n">
        <f aca="false">BS140-BS242</f>
        <v>0</v>
      </c>
      <c r="BT266" s="36" t="n">
        <f aca="false">BT140-BT242</f>
        <v>0</v>
      </c>
      <c r="BU266" s="36" t="n">
        <f aca="false">BU140-BU242</f>
        <v>0</v>
      </c>
      <c r="BV266" s="36" t="n">
        <f aca="false">BV140-BV242</f>
        <v>0</v>
      </c>
      <c r="BW266" s="36" t="n">
        <f aca="false">BW140-BW242</f>
        <v>0</v>
      </c>
      <c r="BX266" s="36" t="n">
        <f aca="false">BX140-BX242</f>
        <v>0</v>
      </c>
      <c r="BY266" s="35"/>
      <c r="BZ266" s="35"/>
      <c r="CA266" s="35"/>
      <c r="CB266" s="35"/>
      <c r="CC266" s="35"/>
      <c r="CD266" s="35"/>
      <c r="CE266" s="35"/>
      <c r="CF266" s="35"/>
    </row>
    <row r="267" s="37" customFormat="true" ht="15" hidden="false" customHeight="true" outlineLevel="0" collapsed="false">
      <c r="B267" s="24"/>
      <c r="C267" s="24"/>
      <c r="D267" s="24"/>
      <c r="E267" s="24" t="n">
        <v>1</v>
      </c>
      <c r="F267" s="24"/>
      <c r="G267" s="24"/>
      <c r="H267" s="24"/>
      <c r="I267" s="24"/>
      <c r="J267" s="24" t="n">
        <v>1</v>
      </c>
      <c r="K267" s="24"/>
      <c r="L267" s="24" t="n">
        <v>5</v>
      </c>
      <c r="M267" s="24"/>
      <c r="N267" s="24" t="s">
        <v>2746</v>
      </c>
      <c r="O267" s="24" t="s">
        <v>3033</v>
      </c>
      <c r="P267" s="24"/>
      <c r="Q267" s="24"/>
      <c r="R267" s="24" t="n">
        <v>1</v>
      </c>
      <c r="S267" s="24"/>
      <c r="T267" s="24"/>
      <c r="U267" s="24" t="n">
        <v>19</v>
      </c>
      <c r="V267" s="24" t="s">
        <v>160</v>
      </c>
      <c r="W267" s="24" t="s">
        <v>161</v>
      </c>
      <c r="X267" s="24" t="s">
        <v>162</v>
      </c>
      <c r="Y267" s="24" t="s">
        <v>2370</v>
      </c>
      <c r="Z267" s="24" t="s">
        <v>163</v>
      </c>
      <c r="AA267" s="24" t="s">
        <v>2748</v>
      </c>
      <c r="AB267" s="35" t="n">
        <f aca="false">AB141-AB243</f>
        <v>0</v>
      </c>
      <c r="AC267" s="36" t="n">
        <f aca="false">AC141-AC243</f>
        <v>0</v>
      </c>
      <c r="AD267" s="36" t="n">
        <f aca="false">AD141-AD243</f>
        <v>0</v>
      </c>
      <c r="AE267" s="36" t="n">
        <f aca="false">AE141-AE243</f>
        <v>0</v>
      </c>
      <c r="AF267" s="36" t="n">
        <f aca="false">AF141-AF243</f>
        <v>0</v>
      </c>
      <c r="AG267" s="36" t="n">
        <f aca="false">AG141-AG243</f>
        <v>0</v>
      </c>
      <c r="AH267" s="36" t="n">
        <f aca="false">AH141-AH243</f>
        <v>0</v>
      </c>
      <c r="AI267" s="36" t="n">
        <f aca="false">AI141-AI243</f>
        <v>0</v>
      </c>
      <c r="AJ267" s="36" t="n">
        <f aca="false">AJ141-AJ243</f>
        <v>0</v>
      </c>
      <c r="AK267" s="36" t="n">
        <f aca="false">AK141-AK243</f>
        <v>0</v>
      </c>
      <c r="AL267" s="36" t="n">
        <f aca="false">AL141-AL243</f>
        <v>0</v>
      </c>
      <c r="AM267" s="36" t="n">
        <f aca="false">AM141-AM243</f>
        <v>0</v>
      </c>
      <c r="AN267" s="36" t="n">
        <f aca="false">AN141-AN243</f>
        <v>0</v>
      </c>
      <c r="AO267" s="36" t="n">
        <f aca="false">AO141-AO243</f>
        <v>0</v>
      </c>
      <c r="AP267" s="36" t="n">
        <f aca="false">AP141-AP243</f>
        <v>0</v>
      </c>
      <c r="AQ267" s="36" t="n">
        <f aca="false">AQ141-AQ243</f>
        <v>0</v>
      </c>
      <c r="AR267" s="36" t="n">
        <f aca="false">AR141-AR243</f>
        <v>0</v>
      </c>
      <c r="AS267" s="36" t="n">
        <f aca="false">AS141-AS243</f>
        <v>0</v>
      </c>
      <c r="AT267" s="36" t="n">
        <f aca="false">AT141-AT243</f>
        <v>0</v>
      </c>
      <c r="AU267" s="36" t="n">
        <f aca="false">AU141-AU243</f>
        <v>0</v>
      </c>
      <c r="AV267" s="36" t="n">
        <f aca="false">AV141-AV243</f>
        <v>0</v>
      </c>
      <c r="AW267" s="36" t="n">
        <f aca="false">AW141-AW243</f>
        <v>0</v>
      </c>
      <c r="AX267" s="36" t="n">
        <f aca="false">AX141-AX243</f>
        <v>0</v>
      </c>
      <c r="AY267" s="36" t="n">
        <f aca="false">AY141-AY243</f>
        <v>0</v>
      </c>
      <c r="AZ267" s="36" t="n">
        <f aca="false">AZ141-AZ243</f>
        <v>0</v>
      </c>
      <c r="BA267" s="36" t="n">
        <f aca="false">BA141-BA243</f>
        <v>0</v>
      </c>
      <c r="BB267" s="36" t="n">
        <f aca="false">BB141-BB243</f>
        <v>0</v>
      </c>
      <c r="BC267" s="36" t="n">
        <f aca="false">BC141-BC243</f>
        <v>0</v>
      </c>
      <c r="BD267" s="36" t="n">
        <f aca="false">BD141-BD243</f>
        <v>0</v>
      </c>
      <c r="BE267" s="36" t="n">
        <f aca="false">BE141-BE243</f>
        <v>0</v>
      </c>
      <c r="BF267" s="36" t="n">
        <f aca="false">BF141-BF243</f>
        <v>0</v>
      </c>
      <c r="BG267" s="36" t="n">
        <f aca="false">BG141-BG243</f>
        <v>0</v>
      </c>
      <c r="BH267" s="36" t="n">
        <f aca="false">BH141-BH243</f>
        <v>0</v>
      </c>
      <c r="BI267" s="36" t="n">
        <f aca="false">BI141-BI243</f>
        <v>0</v>
      </c>
      <c r="BJ267" s="36" t="n">
        <f aca="false">BJ141-BJ243</f>
        <v>0</v>
      </c>
      <c r="BK267" s="36" t="n">
        <f aca="false">BK141-BK243</f>
        <v>0</v>
      </c>
      <c r="BL267" s="36" t="n">
        <f aca="false">BL141-BL243</f>
        <v>0</v>
      </c>
      <c r="BM267" s="36" t="n">
        <f aca="false">BM141-BM243</f>
        <v>0</v>
      </c>
      <c r="BN267" s="36" t="n">
        <f aca="false">BN141-BN243</f>
        <v>0</v>
      </c>
      <c r="BO267" s="36" t="n">
        <f aca="false">BO141-BO243</f>
        <v>0</v>
      </c>
      <c r="BP267" s="36" t="n">
        <f aca="false">BP141-BP243</f>
        <v>0</v>
      </c>
      <c r="BQ267" s="36" t="n">
        <f aca="false">BQ141-BQ243</f>
        <v>0</v>
      </c>
      <c r="BR267" s="36" t="n">
        <f aca="false">BR141-BR243</f>
        <v>0</v>
      </c>
      <c r="BS267" s="36" t="n">
        <f aca="false">BS141-BS243</f>
        <v>0</v>
      </c>
      <c r="BT267" s="36" t="n">
        <f aca="false">BT141-BT243</f>
        <v>0</v>
      </c>
      <c r="BU267" s="36" t="n">
        <f aca="false">BU141-BU243</f>
        <v>0</v>
      </c>
      <c r="BV267" s="36" t="n">
        <f aca="false">BV141-BV243</f>
        <v>0</v>
      </c>
      <c r="BW267" s="36" t="n">
        <f aca="false">BW141-BW243</f>
        <v>0</v>
      </c>
      <c r="BX267" s="36" t="n">
        <f aca="false">BX141-BX243</f>
        <v>0</v>
      </c>
      <c r="BY267" s="35"/>
      <c r="BZ267" s="35"/>
      <c r="CA267" s="35"/>
      <c r="CB267" s="35"/>
      <c r="CC267" s="35"/>
      <c r="CD267" s="35"/>
      <c r="CE267" s="35"/>
      <c r="CF267" s="35"/>
    </row>
    <row r="268" s="37" customFormat="true" ht="15" hidden="false" customHeight="true" outlineLevel="0" collapsed="false">
      <c r="B268" s="38"/>
      <c r="C268" s="38"/>
      <c r="D268" s="38"/>
      <c r="E268" s="38" t="n">
        <v>1</v>
      </c>
      <c r="F268" s="38"/>
      <c r="G268" s="38"/>
      <c r="H268" s="38"/>
      <c r="I268" s="38"/>
      <c r="J268" s="38"/>
      <c r="K268" s="38"/>
      <c r="L268" s="38" t="n">
        <v>81</v>
      </c>
      <c r="M268" s="38"/>
      <c r="N268" s="38" t="s">
        <v>2749</v>
      </c>
      <c r="O268" s="38" t="s">
        <v>3034</v>
      </c>
      <c r="P268" s="38"/>
      <c r="Q268" s="38"/>
      <c r="R268" s="38" t="n">
        <v>3</v>
      </c>
      <c r="S268" s="38"/>
      <c r="T268" s="38"/>
      <c r="U268" s="38" t="n">
        <v>19</v>
      </c>
      <c r="V268" s="38" t="s">
        <v>153</v>
      </c>
      <c r="W268" s="38"/>
      <c r="X268" s="38"/>
      <c r="Y268" s="38" t="s">
        <v>2370</v>
      </c>
      <c r="Z268" s="38"/>
      <c r="AA268" s="38" t="s">
        <v>2751</v>
      </c>
      <c r="AB268" s="39"/>
      <c r="AC268" s="39"/>
      <c r="AD268" s="39"/>
      <c r="AE268" s="39"/>
      <c r="AF268" s="39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39"/>
      <c r="BC268" s="106"/>
      <c r="BD268" s="106"/>
      <c r="BE268" s="106"/>
      <c r="BF268" s="106"/>
      <c r="BG268" s="106"/>
      <c r="BH268" s="106"/>
      <c r="BI268" s="106"/>
      <c r="BJ268" s="106"/>
      <c r="BK268" s="106"/>
      <c r="BL268" s="106"/>
      <c r="BM268" s="106"/>
      <c r="BN268" s="106"/>
      <c r="BO268" s="106"/>
      <c r="BP268" s="106"/>
      <c r="BQ268" s="106"/>
      <c r="BR268" s="106"/>
      <c r="BS268" s="106"/>
      <c r="BT268" s="106"/>
      <c r="BU268" s="106"/>
      <c r="BV268" s="106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</row>
    <row r="269" s="37" customFormat="true" ht="15" hidden="false" customHeight="true" outlineLevel="1" collapsed="false">
      <c r="B269" s="24"/>
      <c r="C269" s="24"/>
      <c r="D269" s="24" t="n">
        <v>83</v>
      </c>
      <c r="E269" s="24" t="n">
        <v>1</v>
      </c>
      <c r="F269" s="24"/>
      <c r="G269" s="24"/>
      <c r="H269" s="24"/>
      <c r="I269" s="24"/>
      <c r="J269" s="24" t="n">
        <v>1</v>
      </c>
      <c r="K269" s="24"/>
      <c r="L269" s="24" t="n">
        <v>88</v>
      </c>
      <c r="M269" s="24"/>
      <c r="N269" s="24" t="s">
        <v>2752</v>
      </c>
      <c r="O269" s="24" t="s">
        <v>3035</v>
      </c>
      <c r="P269" s="24"/>
      <c r="Q269" s="24"/>
      <c r="R269" s="24" t="n">
        <v>3</v>
      </c>
      <c r="S269" s="24"/>
      <c r="T269" s="24"/>
      <c r="U269" s="24" t="n">
        <v>19</v>
      </c>
      <c r="V269" s="24" t="s">
        <v>160</v>
      </c>
      <c r="W269" s="24" t="s">
        <v>781</v>
      </c>
      <c r="X269" s="24" t="s">
        <v>162</v>
      </c>
      <c r="Y269" s="24" t="s">
        <v>2370</v>
      </c>
      <c r="Z269" s="24" t="s">
        <v>163</v>
      </c>
      <c r="AA269" s="24" t="s">
        <v>2754</v>
      </c>
      <c r="AB269" s="35" t="n">
        <f aca="false">AB176-AB245</f>
        <v>0</v>
      </c>
      <c r="AC269" s="36" t="n">
        <f aca="false">AC176-AC245</f>
        <v>0</v>
      </c>
      <c r="AD269" s="36" t="n">
        <f aca="false">AD176-AD245</f>
        <v>0</v>
      </c>
      <c r="AE269" s="36" t="n">
        <f aca="false">AE176-AE245</f>
        <v>0</v>
      </c>
      <c r="AF269" s="36" t="n">
        <f aca="false">AF176-AF245</f>
        <v>0</v>
      </c>
      <c r="AG269" s="36" t="n">
        <f aca="false">AG176-AG245</f>
        <v>0</v>
      </c>
      <c r="AH269" s="36" t="n">
        <f aca="false">AH176-AH245</f>
        <v>0</v>
      </c>
      <c r="AI269" s="36" t="n">
        <f aca="false">AI176-AI245</f>
        <v>0</v>
      </c>
      <c r="AJ269" s="36" t="n">
        <f aca="false">AJ176-AJ245</f>
        <v>0</v>
      </c>
      <c r="AK269" s="36" t="n">
        <f aca="false">AK176-AK245</f>
        <v>0</v>
      </c>
      <c r="AL269" s="36" t="n">
        <f aca="false">AL176-AL245</f>
        <v>0</v>
      </c>
      <c r="AM269" s="36" t="n">
        <f aca="false">AM176-AM245</f>
        <v>0</v>
      </c>
      <c r="AN269" s="36" t="n">
        <f aca="false">AN176-AN245</f>
        <v>0</v>
      </c>
      <c r="AO269" s="36" t="n">
        <f aca="false">AO176-AO245</f>
        <v>0</v>
      </c>
      <c r="AP269" s="36" t="n">
        <f aca="false">AP176-AP245</f>
        <v>0</v>
      </c>
      <c r="AQ269" s="36" t="n">
        <f aca="false">AQ176-AQ245</f>
        <v>0</v>
      </c>
      <c r="AR269" s="36" t="n">
        <f aca="false">AR176-AR245</f>
        <v>0</v>
      </c>
      <c r="AS269" s="36"/>
      <c r="AT269" s="36" t="n">
        <f aca="false">AT176-AT245</f>
        <v>0</v>
      </c>
      <c r="AU269" s="36" t="n">
        <f aca="false">AU176-AU245</f>
        <v>0</v>
      </c>
      <c r="AV269" s="36" t="n">
        <f aca="false">AV176-AV245</f>
        <v>0</v>
      </c>
      <c r="AW269" s="36" t="n">
        <f aca="false">AW176-AW245</f>
        <v>0</v>
      </c>
      <c r="AX269" s="36" t="n">
        <f aca="false">AX176-AX245</f>
        <v>0</v>
      </c>
      <c r="AY269" s="36" t="n">
        <f aca="false">AY176-AY245</f>
        <v>0</v>
      </c>
      <c r="AZ269" s="36" t="n">
        <f aca="false">AZ176-AZ245</f>
        <v>0</v>
      </c>
      <c r="BA269" s="36" t="n">
        <f aca="false">BA176-BA245</f>
        <v>0</v>
      </c>
      <c r="BB269" s="36" t="n">
        <f aca="false">BB176-BB245</f>
        <v>0</v>
      </c>
      <c r="BC269" s="36" t="n">
        <f aca="false">BC176-BC245</f>
        <v>0</v>
      </c>
      <c r="BD269" s="36" t="n">
        <f aca="false">BD176-BD245</f>
        <v>0</v>
      </c>
      <c r="BE269" s="36" t="n">
        <f aca="false">BE176-BE245</f>
        <v>0</v>
      </c>
      <c r="BF269" s="36" t="n">
        <f aca="false">BF176-BF245</f>
        <v>0</v>
      </c>
      <c r="BG269" s="36" t="n">
        <f aca="false">BG176-BG245</f>
        <v>0</v>
      </c>
      <c r="BH269" s="36" t="n">
        <f aca="false">BH176-BH245</f>
        <v>0</v>
      </c>
      <c r="BI269" s="36" t="n">
        <f aca="false">BI176-BI245</f>
        <v>0</v>
      </c>
      <c r="BJ269" s="36" t="n">
        <f aca="false">BJ176-BJ245</f>
        <v>0</v>
      </c>
      <c r="BK269" s="36" t="n">
        <f aca="false">BK176-BK245</f>
        <v>0</v>
      </c>
      <c r="BL269" s="36" t="n">
        <f aca="false">BL176-BL245</f>
        <v>0</v>
      </c>
      <c r="BM269" s="36" t="n">
        <f aca="false">BM176-BM245</f>
        <v>0</v>
      </c>
      <c r="BN269" s="36" t="n">
        <f aca="false">BN176-BN245</f>
        <v>0</v>
      </c>
      <c r="BO269" s="36" t="n">
        <f aca="false">BO176-BO245</f>
        <v>0</v>
      </c>
      <c r="BP269" s="36" t="n">
        <f aca="false">BP176-BP245</f>
        <v>0</v>
      </c>
      <c r="BQ269" s="36" t="n">
        <f aca="false">BQ176-BQ245</f>
        <v>0</v>
      </c>
      <c r="BR269" s="36" t="n">
        <f aca="false">BR176-BR245</f>
        <v>0</v>
      </c>
      <c r="BS269" s="36" t="n">
        <f aca="false">BS176-BS245</f>
        <v>0</v>
      </c>
      <c r="BT269" s="36" t="n">
        <f aca="false">BT176-BT245</f>
        <v>0</v>
      </c>
      <c r="BU269" s="36" t="n">
        <f aca="false">BU176-BU245</f>
        <v>0</v>
      </c>
      <c r="BV269" s="36" t="n">
        <f aca="false">BV176-BV245</f>
        <v>0</v>
      </c>
      <c r="BW269" s="36" t="n">
        <f aca="false">BW176-BW245</f>
        <v>0</v>
      </c>
      <c r="BX269" s="36" t="n">
        <f aca="false">BX176-BX245</f>
        <v>0</v>
      </c>
      <c r="BY269" s="35"/>
      <c r="BZ269" s="35"/>
      <c r="CA269" s="35"/>
      <c r="CB269" s="35"/>
      <c r="CC269" s="35"/>
      <c r="CD269" s="35"/>
      <c r="CE269" s="35"/>
      <c r="CF269" s="35"/>
    </row>
    <row r="270" s="37" customFormat="true" ht="15" hidden="false" customHeight="true" outlineLevel="1" collapsed="false">
      <c r="B270" s="24"/>
      <c r="C270" s="24"/>
      <c r="D270" s="24" t="n">
        <v>83</v>
      </c>
      <c r="E270" s="24" t="n">
        <v>1</v>
      </c>
      <c r="F270" s="24"/>
      <c r="G270" s="24"/>
      <c r="H270" s="24"/>
      <c r="I270" s="24"/>
      <c r="J270" s="24" t="n">
        <v>1</v>
      </c>
      <c r="K270" s="24"/>
      <c r="L270" s="24" t="n">
        <v>89</v>
      </c>
      <c r="M270" s="24"/>
      <c r="N270" s="24" t="s">
        <v>2897</v>
      </c>
      <c r="O270" s="24" t="s">
        <v>3036</v>
      </c>
      <c r="P270" s="24"/>
      <c r="Q270" s="24"/>
      <c r="R270" s="24" t="n">
        <v>3</v>
      </c>
      <c r="S270" s="24"/>
      <c r="T270" s="24"/>
      <c r="U270" s="24" t="n">
        <v>19</v>
      </c>
      <c r="V270" s="24" t="s">
        <v>160</v>
      </c>
      <c r="W270" s="24" t="s">
        <v>781</v>
      </c>
      <c r="X270" s="24" t="s">
        <v>162</v>
      </c>
      <c r="Y270" s="24" t="s">
        <v>2370</v>
      </c>
      <c r="Z270" s="24" t="s">
        <v>163</v>
      </c>
      <c r="AA270" s="24" t="s">
        <v>2899</v>
      </c>
      <c r="AB270" s="35" t="n">
        <f aca="false">AB194-AB246</f>
        <v>0</v>
      </c>
      <c r="AC270" s="36" t="n">
        <f aca="false">AC194-AC246</f>
        <v>0</v>
      </c>
      <c r="AD270" s="36" t="n">
        <f aca="false">AD194-AD246</f>
        <v>0</v>
      </c>
      <c r="AE270" s="36" t="n">
        <f aca="false">AE194-AE246</f>
        <v>0</v>
      </c>
      <c r="AF270" s="36" t="n">
        <f aca="false">AF194-AF246</f>
        <v>0</v>
      </c>
      <c r="AG270" s="36" t="n">
        <f aca="false">AG194-AG246</f>
        <v>0</v>
      </c>
      <c r="AH270" s="36" t="n">
        <f aca="false">AH194-AH246</f>
        <v>0</v>
      </c>
      <c r="AI270" s="36" t="n">
        <f aca="false">AI194-AI246</f>
        <v>0</v>
      </c>
      <c r="AJ270" s="36" t="n">
        <f aca="false">AJ194-AJ246</f>
        <v>0</v>
      </c>
      <c r="AK270" s="36" t="n">
        <f aca="false">AK194-AK246</f>
        <v>0</v>
      </c>
      <c r="AL270" s="36" t="n">
        <f aca="false">AL194-AL246</f>
        <v>0</v>
      </c>
      <c r="AM270" s="36" t="n">
        <f aca="false">AM194-AM246</f>
        <v>0</v>
      </c>
      <c r="AN270" s="36" t="n">
        <f aca="false">AN194-AN246</f>
        <v>0</v>
      </c>
      <c r="AO270" s="36" t="n">
        <f aca="false">AO194-AO246</f>
        <v>0</v>
      </c>
      <c r="AP270" s="36" t="n">
        <f aca="false">AP194-AP246</f>
        <v>0</v>
      </c>
      <c r="AQ270" s="36" t="n">
        <f aca="false">AQ194-AQ246</f>
        <v>0</v>
      </c>
      <c r="AR270" s="36" t="n">
        <f aca="false">AR194-AR246</f>
        <v>0</v>
      </c>
      <c r="AS270" s="36" t="n">
        <f aca="false">AS194-AS246</f>
        <v>0</v>
      </c>
      <c r="AT270" s="36" t="n">
        <f aca="false">AT194-AT246</f>
        <v>0</v>
      </c>
      <c r="AU270" s="36" t="n">
        <f aca="false">AU194-AU246</f>
        <v>0</v>
      </c>
      <c r="AV270" s="36" t="n">
        <f aca="false">AV194-AV246</f>
        <v>0</v>
      </c>
      <c r="AW270" s="36" t="n">
        <f aca="false">AW194-AW246</f>
        <v>0</v>
      </c>
      <c r="AX270" s="36" t="n">
        <f aca="false">AX194-AX246</f>
        <v>0</v>
      </c>
      <c r="AY270" s="36" t="n">
        <f aca="false">AY194-AY246</f>
        <v>0</v>
      </c>
      <c r="AZ270" s="36" t="n">
        <f aca="false">AZ194-AZ246</f>
        <v>0</v>
      </c>
      <c r="BA270" s="36" t="n">
        <f aca="false">BA194-BA246</f>
        <v>0</v>
      </c>
      <c r="BB270" s="36" t="n">
        <f aca="false">BB194-BB246</f>
        <v>0</v>
      </c>
      <c r="BC270" s="36" t="n">
        <f aca="false">BC194-BC246</f>
        <v>0</v>
      </c>
      <c r="BD270" s="36" t="n">
        <f aca="false">BD194-BD246</f>
        <v>0</v>
      </c>
      <c r="BE270" s="36" t="n">
        <f aca="false">BE194-BE246</f>
        <v>0</v>
      </c>
      <c r="BF270" s="36" t="n">
        <f aca="false">BF194-BF246</f>
        <v>0</v>
      </c>
      <c r="BG270" s="36" t="n">
        <f aca="false">BG194-BG246</f>
        <v>0</v>
      </c>
      <c r="BH270" s="36" t="n">
        <f aca="false">BH194-BH246</f>
        <v>0</v>
      </c>
      <c r="BI270" s="36" t="n">
        <f aca="false">BI194-BI246</f>
        <v>0</v>
      </c>
      <c r="BJ270" s="36" t="n">
        <f aca="false">BJ194-BJ246</f>
        <v>0</v>
      </c>
      <c r="BK270" s="36" t="n">
        <f aca="false">BK194-BK246</f>
        <v>0</v>
      </c>
      <c r="BL270" s="36" t="n">
        <f aca="false">BL194-BL246</f>
        <v>0</v>
      </c>
      <c r="BM270" s="36" t="n">
        <f aca="false">BM194-BM246</f>
        <v>0</v>
      </c>
      <c r="BN270" s="36" t="n">
        <f aca="false">BN194-BN246</f>
        <v>0</v>
      </c>
      <c r="BO270" s="36" t="n">
        <f aca="false">BO194-BO246</f>
        <v>0</v>
      </c>
      <c r="BP270" s="36" t="n">
        <f aca="false">BP194-BP246</f>
        <v>0</v>
      </c>
      <c r="BQ270" s="36" t="n">
        <f aca="false">BQ194-BQ246</f>
        <v>0</v>
      </c>
      <c r="BR270" s="36" t="n">
        <f aca="false">BR194-BR246</f>
        <v>0</v>
      </c>
      <c r="BS270" s="36" t="n">
        <f aca="false">BS194-BS246</f>
        <v>0</v>
      </c>
      <c r="BT270" s="36" t="n">
        <f aca="false">BT194-BT246</f>
        <v>0</v>
      </c>
      <c r="BU270" s="36" t="n">
        <f aca="false">BU194-BU246</f>
        <v>0</v>
      </c>
      <c r="BV270" s="36" t="n">
        <f aca="false">BV194-BV246</f>
        <v>0</v>
      </c>
      <c r="BW270" s="36" t="n">
        <f aca="false">BW194-BW246</f>
        <v>0</v>
      </c>
      <c r="BX270" s="36" t="n">
        <f aca="false">BX194-BX246</f>
        <v>0</v>
      </c>
      <c r="BY270" s="35"/>
      <c r="BZ270" s="35"/>
      <c r="CA270" s="35"/>
      <c r="CB270" s="35"/>
      <c r="CC270" s="35"/>
      <c r="CD270" s="35"/>
      <c r="CE270" s="35"/>
      <c r="CF270" s="35"/>
    </row>
    <row r="271" s="37" customFormat="true" ht="15" hidden="false" customHeight="true" outlineLevel="1" collapsed="false">
      <c r="B271" s="24"/>
      <c r="C271" s="24"/>
      <c r="D271" s="24" t="n">
        <v>83</v>
      </c>
      <c r="E271" s="24" t="n">
        <v>1</v>
      </c>
      <c r="F271" s="24"/>
      <c r="G271" s="24"/>
      <c r="H271" s="24"/>
      <c r="I271" s="24"/>
      <c r="J271" s="24" t="n">
        <v>1</v>
      </c>
      <c r="K271" s="24"/>
      <c r="L271" s="24" t="n">
        <v>90</v>
      </c>
      <c r="M271" s="24"/>
      <c r="N271" s="24" t="s">
        <v>2900</v>
      </c>
      <c r="O271" s="24" t="s">
        <v>3037</v>
      </c>
      <c r="P271" s="24"/>
      <c r="Q271" s="24"/>
      <c r="R271" s="24" t="n">
        <v>3</v>
      </c>
      <c r="S271" s="24"/>
      <c r="T271" s="24"/>
      <c r="U271" s="24" t="n">
        <v>19</v>
      </c>
      <c r="V271" s="24" t="s">
        <v>160</v>
      </c>
      <c r="W271" s="24" t="s">
        <v>781</v>
      </c>
      <c r="X271" s="24" t="s">
        <v>162</v>
      </c>
      <c r="Y271" s="24" t="s">
        <v>2370</v>
      </c>
      <c r="Z271" s="24" t="s">
        <v>163</v>
      </c>
      <c r="AA271" s="24" t="s">
        <v>2902</v>
      </c>
      <c r="AB271" s="35" t="n">
        <f aca="false">AB216-AB247</f>
        <v>0</v>
      </c>
      <c r="AC271" s="36" t="n">
        <f aca="false">AC216-AC247</f>
        <v>0</v>
      </c>
      <c r="AD271" s="36" t="n">
        <f aca="false">AD216-AD247</f>
        <v>0</v>
      </c>
      <c r="AE271" s="36" t="n">
        <f aca="false">AE216-AE247</f>
        <v>0</v>
      </c>
      <c r="AF271" s="36" t="n">
        <f aca="false">AF216-AF247</f>
        <v>0</v>
      </c>
      <c r="AG271" s="36" t="n">
        <f aca="false">AG216-AG247</f>
        <v>0</v>
      </c>
      <c r="AH271" s="36" t="n">
        <f aca="false">AH216-AH247</f>
        <v>0</v>
      </c>
      <c r="AI271" s="36" t="n">
        <f aca="false">AI216-AI247</f>
        <v>0</v>
      </c>
      <c r="AJ271" s="36" t="n">
        <f aca="false">AJ216-AJ247</f>
        <v>0</v>
      </c>
      <c r="AK271" s="36" t="n">
        <f aca="false">AK216-AK247</f>
        <v>0</v>
      </c>
      <c r="AL271" s="36" t="n">
        <f aca="false">AL216-AL247</f>
        <v>0</v>
      </c>
      <c r="AM271" s="36" t="n">
        <f aca="false">AM216-AM247</f>
        <v>0</v>
      </c>
      <c r="AN271" s="36" t="n">
        <f aca="false">AN216-AN247</f>
        <v>0</v>
      </c>
      <c r="AO271" s="36" t="n">
        <f aca="false">AO216-AO247</f>
        <v>0</v>
      </c>
      <c r="AP271" s="36" t="n">
        <f aca="false">AP216-AP247</f>
        <v>0</v>
      </c>
      <c r="AQ271" s="36" t="n">
        <f aca="false">AQ216-AQ247</f>
        <v>0</v>
      </c>
      <c r="AR271" s="36" t="n">
        <f aca="false">AR216-AR247</f>
        <v>0</v>
      </c>
      <c r="AS271" s="36" t="n">
        <f aca="false">AS216-AS247</f>
        <v>0</v>
      </c>
      <c r="AT271" s="36" t="n">
        <f aca="false">AT216-AT247</f>
        <v>0</v>
      </c>
      <c r="AU271" s="36" t="n">
        <f aca="false">AU216-AU247</f>
        <v>0</v>
      </c>
      <c r="AV271" s="36" t="n">
        <f aca="false">AV216-AV247</f>
        <v>0</v>
      </c>
      <c r="AW271" s="36" t="n">
        <f aca="false">AW216-AW247</f>
        <v>0</v>
      </c>
      <c r="AX271" s="36" t="n">
        <f aca="false">AX216-AX247</f>
        <v>0</v>
      </c>
      <c r="AY271" s="36" t="n">
        <f aca="false">AY216-AY247</f>
        <v>0</v>
      </c>
      <c r="AZ271" s="36" t="n">
        <f aca="false">AZ216-AZ247</f>
        <v>0</v>
      </c>
      <c r="BA271" s="36" t="n">
        <f aca="false">BA216-BA247</f>
        <v>0</v>
      </c>
      <c r="BB271" s="36" t="n">
        <f aca="false">BB216-BB247</f>
        <v>0</v>
      </c>
      <c r="BC271" s="36" t="n">
        <f aca="false">BC216-BC247</f>
        <v>0</v>
      </c>
      <c r="BD271" s="36" t="n">
        <f aca="false">BD216-BD247</f>
        <v>0</v>
      </c>
      <c r="BE271" s="36" t="n">
        <f aca="false">BE216-BE247</f>
        <v>0</v>
      </c>
      <c r="BF271" s="36" t="n">
        <f aca="false">BF216-BF247</f>
        <v>0</v>
      </c>
      <c r="BG271" s="36" t="n">
        <f aca="false">BG216-BG247</f>
        <v>0</v>
      </c>
      <c r="BH271" s="36" t="n">
        <f aca="false">BH216-BH247</f>
        <v>-9.99200722162641E-015</v>
      </c>
      <c r="BI271" s="36" t="n">
        <f aca="false">BI216-BI247</f>
        <v>0</v>
      </c>
      <c r="BJ271" s="36" t="n">
        <f aca="false">BJ216-BJ247</f>
        <v>0</v>
      </c>
      <c r="BK271" s="36" t="n">
        <f aca="false">BK216-BK247</f>
        <v>0</v>
      </c>
      <c r="BL271" s="36" t="n">
        <f aca="false">BL216-BL247</f>
        <v>0</v>
      </c>
      <c r="BM271" s="36" t="n">
        <f aca="false">BM216-BM247</f>
        <v>0</v>
      </c>
      <c r="BN271" s="36" t="n">
        <f aca="false">BN216-BN247</f>
        <v>0</v>
      </c>
      <c r="BO271" s="36" t="n">
        <f aca="false">BO216-BO247</f>
        <v>0</v>
      </c>
      <c r="BP271" s="36" t="n">
        <f aca="false">BP216-BP247</f>
        <v>0</v>
      </c>
      <c r="BQ271" s="36" t="n">
        <f aca="false">BQ216-BQ247</f>
        <v>0</v>
      </c>
      <c r="BR271" s="36" t="n">
        <f aca="false">BR216-BR247</f>
        <v>0</v>
      </c>
      <c r="BS271" s="36" t="n">
        <f aca="false">BS216-BS247</f>
        <v>0</v>
      </c>
      <c r="BT271" s="36" t="n">
        <f aca="false">BT216-BT247</f>
        <v>0</v>
      </c>
      <c r="BU271" s="36" t="n">
        <f aca="false">BU216-BU247</f>
        <v>0</v>
      </c>
      <c r="BV271" s="36" t="n">
        <f aca="false">BV216-BV247</f>
        <v>0</v>
      </c>
      <c r="BW271" s="36" t="n">
        <f aca="false">BW216-BW247</f>
        <v>0</v>
      </c>
      <c r="BX271" s="36" t="n">
        <f aca="false">BX216-BX247</f>
        <v>0</v>
      </c>
      <c r="BY271" s="35"/>
      <c r="BZ271" s="35"/>
      <c r="CA271" s="35"/>
      <c r="CB271" s="35"/>
      <c r="CC271" s="35"/>
      <c r="CD271" s="35"/>
      <c r="CE271" s="35"/>
      <c r="CF271" s="35"/>
    </row>
    <row r="272" s="37" customFormat="true" ht="15" hidden="false" customHeight="true" outlineLevel="1" collapsed="false">
      <c r="B272" s="24"/>
      <c r="C272" s="24"/>
      <c r="D272" s="24" t="n">
        <v>82</v>
      </c>
      <c r="E272" s="24" t="n">
        <v>1</v>
      </c>
      <c r="F272" s="24"/>
      <c r="G272" s="24"/>
      <c r="H272" s="24"/>
      <c r="I272" s="24"/>
      <c r="J272" s="24" t="n">
        <v>1</v>
      </c>
      <c r="K272" s="24"/>
      <c r="L272" s="24" t="n">
        <v>83</v>
      </c>
      <c r="M272" s="24"/>
      <c r="N272" s="24" t="s">
        <v>2970</v>
      </c>
      <c r="O272" s="24" t="s">
        <v>3038</v>
      </c>
      <c r="P272" s="24"/>
      <c r="Q272" s="24"/>
      <c r="R272" s="24" t="n">
        <v>3</v>
      </c>
      <c r="S272" s="24"/>
      <c r="T272" s="24"/>
      <c r="U272" s="24" t="n">
        <v>19</v>
      </c>
      <c r="V272" s="24" t="s">
        <v>160</v>
      </c>
      <c r="W272" s="24" t="s">
        <v>781</v>
      </c>
      <c r="X272" s="24" t="s">
        <v>162</v>
      </c>
      <c r="Y272" s="24" t="s">
        <v>2370</v>
      </c>
      <c r="Z272" s="24" t="s">
        <v>163</v>
      </c>
      <c r="AA272" s="24" t="s">
        <v>2972</v>
      </c>
      <c r="AB272" s="35" t="n">
        <f aca="false">AB219-AB248</f>
        <v>0</v>
      </c>
      <c r="AC272" s="36" t="n">
        <f aca="false">AC219-AC248</f>
        <v>0</v>
      </c>
      <c r="AD272" s="36" t="n">
        <f aca="false">AD219-AD248</f>
        <v>0</v>
      </c>
      <c r="AE272" s="36" t="n">
        <f aca="false">AE219-AE248</f>
        <v>0</v>
      </c>
      <c r="AF272" s="36" t="n">
        <f aca="false">AF219-AF248</f>
        <v>0</v>
      </c>
      <c r="AG272" s="36" t="n">
        <f aca="false">AG219-AG248</f>
        <v>0</v>
      </c>
      <c r="AH272" s="36" t="n">
        <f aca="false">AH219-AH248</f>
        <v>0</v>
      </c>
      <c r="AI272" s="36" t="n">
        <f aca="false">AI219-AI248</f>
        <v>0</v>
      </c>
      <c r="AJ272" s="36" t="n">
        <f aca="false">AJ219-AJ248</f>
        <v>3.97903932025656E-013</v>
      </c>
      <c r="AK272" s="36" t="n">
        <f aca="false">AK219-AK248</f>
        <v>0</v>
      </c>
      <c r="AL272" s="36" t="n">
        <f aca="false">AL219-AL248</f>
        <v>0</v>
      </c>
      <c r="AM272" s="36" t="n">
        <f aca="false">AM219-AM248</f>
        <v>0</v>
      </c>
      <c r="AN272" s="36" t="n">
        <f aca="false">AN219-AN248</f>
        <v>0</v>
      </c>
      <c r="AO272" s="36" t="n">
        <f aca="false">AO219-AO248</f>
        <v>0</v>
      </c>
      <c r="AP272" s="36" t="n">
        <f aca="false">AP219-AP248</f>
        <v>0</v>
      </c>
      <c r="AQ272" s="36" t="n">
        <f aca="false">AQ219-AQ248</f>
        <v>0</v>
      </c>
      <c r="AR272" s="36" t="n">
        <f aca="false">AR219-AR248</f>
        <v>0</v>
      </c>
      <c r="AS272" s="36"/>
      <c r="AT272" s="36" t="n">
        <f aca="false">AT219-AT248</f>
        <v>0</v>
      </c>
      <c r="AU272" s="36" t="n">
        <f aca="false">AU219-AU248</f>
        <v>0</v>
      </c>
      <c r="AV272" s="36" t="n">
        <f aca="false">AV219-AV248</f>
        <v>0</v>
      </c>
      <c r="AW272" s="36" t="n">
        <f aca="false">AW219-AW248</f>
        <v>0</v>
      </c>
      <c r="AX272" s="36" t="n">
        <f aca="false">AX219-AX248</f>
        <v>0</v>
      </c>
      <c r="AY272" s="36" t="n">
        <f aca="false">AY219-AY248</f>
        <v>0</v>
      </c>
      <c r="AZ272" s="36" t="n">
        <f aca="false">AZ219-AZ248</f>
        <v>0</v>
      </c>
      <c r="BA272" s="36" t="n">
        <f aca="false">BA219-BA248</f>
        <v>0</v>
      </c>
      <c r="BB272" s="36" t="n">
        <f aca="false">BB219-BB248</f>
        <v>0</v>
      </c>
      <c r="BC272" s="36" t="n">
        <f aca="false">BC219-BC248</f>
        <v>0</v>
      </c>
      <c r="BD272" s="36" t="n">
        <f aca="false">BD219-BD248</f>
        <v>0</v>
      </c>
      <c r="BE272" s="36" t="n">
        <f aca="false">BE219-BE248</f>
        <v>0</v>
      </c>
      <c r="BF272" s="36" t="n">
        <f aca="false">BF219-BF248</f>
        <v>0</v>
      </c>
      <c r="BG272" s="36" t="n">
        <f aca="false">BG219-BG248</f>
        <v>0</v>
      </c>
      <c r="BH272" s="36" t="n">
        <f aca="false">BH219-BH248</f>
        <v>0</v>
      </c>
      <c r="BI272" s="36" t="n">
        <f aca="false">BI219-BI248</f>
        <v>0</v>
      </c>
      <c r="BJ272" s="36" t="n">
        <f aca="false">BJ219-BJ248</f>
        <v>0</v>
      </c>
      <c r="BK272" s="36" t="n">
        <f aca="false">BK219-BK248</f>
        <v>-2.1316282072803E-013</v>
      </c>
      <c r="BL272" s="36" t="n">
        <f aca="false">BL219-BL248</f>
        <v>0</v>
      </c>
      <c r="BM272" s="36" t="n">
        <f aca="false">BM219-BM248</f>
        <v>0</v>
      </c>
      <c r="BN272" s="36" t="n">
        <f aca="false">BN219-BN248</f>
        <v>0</v>
      </c>
      <c r="BO272" s="36" t="n">
        <f aca="false">BO219-BO248</f>
        <v>0</v>
      </c>
      <c r="BP272" s="36" t="n">
        <f aca="false">BP219-BP248</f>
        <v>0</v>
      </c>
      <c r="BQ272" s="36" t="n">
        <f aca="false">BQ219-BQ248</f>
        <v>0</v>
      </c>
      <c r="BR272" s="36" t="n">
        <f aca="false">BR219-BR248</f>
        <v>0</v>
      </c>
      <c r="BS272" s="36" t="n">
        <f aca="false">BS219-BS248</f>
        <v>0</v>
      </c>
      <c r="BT272" s="36" t="n">
        <f aca="false">BT219-BT248</f>
        <v>0</v>
      </c>
      <c r="BU272" s="36" t="n">
        <f aca="false">BU219-BU248</f>
        <v>0</v>
      </c>
      <c r="BV272" s="36" t="n">
        <f aca="false">BV219-BV248</f>
        <v>0</v>
      </c>
      <c r="BW272" s="36" t="n">
        <f aca="false">BW219-BW248</f>
        <v>0</v>
      </c>
      <c r="BX272" s="36" t="n">
        <f aca="false">BX219-BX248</f>
        <v>0</v>
      </c>
      <c r="BY272" s="35"/>
      <c r="BZ272" s="35"/>
      <c r="CA272" s="35"/>
      <c r="CB272" s="35"/>
      <c r="CC272" s="35"/>
      <c r="CD272" s="35"/>
      <c r="CE272" s="35"/>
      <c r="CF272" s="35"/>
    </row>
    <row r="273" s="37" customFormat="true" ht="15" hidden="false" customHeight="true" outlineLevel="0" collapsed="false">
      <c r="B273" s="24"/>
      <c r="C273" s="24"/>
      <c r="D273" s="24"/>
      <c r="E273" s="24" t="n">
        <v>1</v>
      </c>
      <c r="F273" s="24"/>
      <c r="G273" s="24"/>
      <c r="H273" s="24"/>
      <c r="I273" s="24"/>
      <c r="J273" s="24" t="n">
        <v>1</v>
      </c>
      <c r="K273" s="24"/>
      <c r="L273" s="24" t="n">
        <v>82</v>
      </c>
      <c r="M273" s="24"/>
      <c r="N273" s="24" t="s">
        <v>2976</v>
      </c>
      <c r="O273" s="24" t="s">
        <v>3039</v>
      </c>
      <c r="P273" s="24"/>
      <c r="Q273" s="24"/>
      <c r="R273" s="24" t="n">
        <v>3</v>
      </c>
      <c r="S273" s="24"/>
      <c r="T273" s="24"/>
      <c r="U273" s="24" t="n">
        <v>19</v>
      </c>
      <c r="V273" s="24" t="s">
        <v>160</v>
      </c>
      <c r="W273" s="24" t="s">
        <v>161</v>
      </c>
      <c r="X273" s="24" t="s">
        <v>162</v>
      </c>
      <c r="Y273" s="24" t="s">
        <v>2370</v>
      </c>
      <c r="Z273" s="24" t="s">
        <v>163</v>
      </c>
      <c r="AA273" s="24" t="s">
        <v>2978</v>
      </c>
      <c r="AB273" s="35" t="n">
        <f aca="false">AB221-AB249</f>
        <v>0</v>
      </c>
      <c r="AC273" s="36" t="n">
        <f aca="false">AC221-AC249</f>
        <v>0</v>
      </c>
      <c r="AD273" s="36" t="n">
        <f aca="false">AD221-AD249</f>
        <v>0</v>
      </c>
      <c r="AE273" s="36" t="n">
        <f aca="false">AE221-AE249</f>
        <v>0</v>
      </c>
      <c r="AF273" s="36" t="n">
        <f aca="false">AF221-AF249</f>
        <v>0</v>
      </c>
      <c r="AG273" s="36" t="n">
        <f aca="false">AG221-AG249</f>
        <v>0</v>
      </c>
      <c r="AH273" s="36" t="n">
        <f aca="false">AH221-AH249</f>
        <v>0</v>
      </c>
      <c r="AI273" s="36" t="n">
        <f aca="false">AI221-AI249</f>
        <v>0</v>
      </c>
      <c r="AJ273" s="36" t="n">
        <f aca="false">AJ221-AJ249</f>
        <v>0</v>
      </c>
      <c r="AK273" s="36" t="n">
        <f aca="false">AK221-AK249</f>
        <v>0</v>
      </c>
      <c r="AL273" s="36" t="n">
        <f aca="false">AL221-AL249</f>
        <v>0</v>
      </c>
      <c r="AM273" s="36" t="n">
        <f aca="false">AM221-AM249</f>
        <v>0</v>
      </c>
      <c r="AN273" s="36" t="n">
        <f aca="false">AN221-AN249</f>
        <v>0</v>
      </c>
      <c r="AO273" s="36" t="n">
        <f aca="false">AO221-AO249</f>
        <v>0</v>
      </c>
      <c r="AP273" s="36" t="n">
        <f aca="false">AP221-AP249</f>
        <v>0</v>
      </c>
      <c r="AQ273" s="36" t="n">
        <f aca="false">AQ221-AQ249</f>
        <v>0</v>
      </c>
      <c r="AR273" s="36" t="n">
        <f aca="false">AR221-AR249</f>
        <v>0</v>
      </c>
      <c r="AS273" s="36"/>
      <c r="AT273" s="36" t="n">
        <f aca="false">AT221-AT249</f>
        <v>0</v>
      </c>
      <c r="AU273" s="36" t="n">
        <f aca="false">AU221-AU249</f>
        <v>0</v>
      </c>
      <c r="AV273" s="36" t="n">
        <f aca="false">AV221-AV249</f>
        <v>0</v>
      </c>
      <c r="AW273" s="36" t="n">
        <f aca="false">AW221-AW249</f>
        <v>0</v>
      </c>
      <c r="AX273" s="36" t="n">
        <f aca="false">AX221-AX249</f>
        <v>0</v>
      </c>
      <c r="AY273" s="36" t="n">
        <f aca="false">AY221-AY249</f>
        <v>0</v>
      </c>
      <c r="AZ273" s="36" t="n">
        <f aca="false">AZ221-AZ249</f>
        <v>0</v>
      </c>
      <c r="BA273" s="36" t="n">
        <f aca="false">BA221-BA249</f>
        <v>0</v>
      </c>
      <c r="BB273" s="36" t="n">
        <f aca="false">BB221-BB249</f>
        <v>0</v>
      </c>
      <c r="BC273" s="36" t="n">
        <f aca="false">BC221-BC249</f>
        <v>0</v>
      </c>
      <c r="BD273" s="36" t="n">
        <f aca="false">BD221-BD249</f>
        <v>0</v>
      </c>
      <c r="BE273" s="36" t="n">
        <f aca="false">BE221-BE249</f>
        <v>0</v>
      </c>
      <c r="BF273" s="36" t="n">
        <f aca="false">BF221-BF249</f>
        <v>0</v>
      </c>
      <c r="BG273" s="36" t="n">
        <f aca="false">BG221-BG249</f>
        <v>0</v>
      </c>
      <c r="BH273" s="36" t="n">
        <f aca="false">BH221-BH249</f>
        <v>0</v>
      </c>
      <c r="BI273" s="36" t="n">
        <f aca="false">BI221-BI249</f>
        <v>0</v>
      </c>
      <c r="BJ273" s="36" t="n">
        <f aca="false">BJ221-BJ249</f>
        <v>0</v>
      </c>
      <c r="BK273" s="36" t="n">
        <f aca="false">BK221-BK249</f>
        <v>0</v>
      </c>
      <c r="BL273" s="36" t="n">
        <f aca="false">BL221-BL249</f>
        <v>0</v>
      </c>
      <c r="BM273" s="36" t="n">
        <f aca="false">BM221-BM249</f>
        <v>0</v>
      </c>
      <c r="BN273" s="36" t="n">
        <f aca="false">BN221-BN249</f>
        <v>0</v>
      </c>
      <c r="BO273" s="36" t="n">
        <f aca="false">BO221-BO249</f>
        <v>0</v>
      </c>
      <c r="BP273" s="36" t="n">
        <f aca="false">BP221-BP249</f>
        <v>0</v>
      </c>
      <c r="BQ273" s="36" t="n">
        <f aca="false">BQ221-BQ249</f>
        <v>0</v>
      </c>
      <c r="BR273" s="36" t="n">
        <f aca="false">BR221-BR249</f>
        <v>0</v>
      </c>
      <c r="BS273" s="36" t="n">
        <f aca="false">BS221-BS249</f>
        <v>0</v>
      </c>
      <c r="BT273" s="36" t="n">
        <f aca="false">BT221-BT249</f>
        <v>0</v>
      </c>
      <c r="BU273" s="36" t="n">
        <f aca="false">BU221-BU249</f>
        <v>0</v>
      </c>
      <c r="BV273" s="36" t="n">
        <f aca="false">BV221-BV249</f>
        <v>0</v>
      </c>
      <c r="BW273" s="36" t="n">
        <f aca="false">BW221-BW249</f>
        <v>0</v>
      </c>
      <c r="BX273" s="36" t="n">
        <f aca="false">BX221-BX249</f>
        <v>0</v>
      </c>
      <c r="BY273" s="35"/>
      <c r="BZ273" s="35"/>
      <c r="CA273" s="35"/>
      <c r="CB273" s="35"/>
      <c r="CC273" s="35"/>
      <c r="CD273" s="35"/>
      <c r="CE273" s="35"/>
      <c r="CF273" s="35"/>
    </row>
    <row r="274" customFormat="false" ht="15" hidden="false" customHeight="true" outlineLevel="0" collapsed="false">
      <c r="AA274" s="3"/>
      <c r="AB274" s="84"/>
      <c r="AC274" s="84"/>
      <c r="AD274" s="84"/>
      <c r="AE274" s="84"/>
      <c r="AF274" s="84"/>
      <c r="AG274" s="84"/>
      <c r="AH274" s="84"/>
      <c r="AI274" s="84"/>
      <c r="AJ274" s="84"/>
      <c r="AK274" s="84"/>
      <c r="AL274" s="84"/>
      <c r="AM274" s="84"/>
      <c r="AN274" s="84"/>
      <c r="AO274" s="84"/>
      <c r="AP274" s="84"/>
      <c r="AQ274" s="84"/>
      <c r="AR274" s="84"/>
      <c r="AS274" s="84"/>
      <c r="AT274" s="84"/>
      <c r="AU274" s="84"/>
      <c r="AV274" s="84"/>
      <c r="AW274" s="84"/>
      <c r="AX274" s="84"/>
      <c r="AY274" s="84"/>
      <c r="AZ274" s="84"/>
      <c r="BA274" s="84"/>
      <c r="BB274" s="85"/>
      <c r="BC274" s="107"/>
      <c r="BD274" s="107"/>
      <c r="BE274" s="107"/>
      <c r="BF274" s="107"/>
      <c r="BG274" s="107"/>
      <c r="BH274" s="107"/>
      <c r="BI274" s="107"/>
      <c r="BJ274" s="107"/>
      <c r="BK274" s="107"/>
      <c r="BL274" s="107"/>
      <c r="BM274" s="107"/>
      <c r="BN274" s="107"/>
      <c r="BO274" s="107"/>
      <c r="BP274" s="107"/>
      <c r="BQ274" s="107"/>
      <c r="BR274" s="107"/>
      <c r="BS274" s="107"/>
      <c r="BT274" s="107"/>
      <c r="BU274" s="107"/>
      <c r="BV274" s="107"/>
      <c r="BW274" s="84"/>
      <c r="BX274" s="84"/>
      <c r="BY274" s="84"/>
      <c r="BZ274" s="84"/>
      <c r="CA274" s="84"/>
      <c r="CB274" s="84"/>
      <c r="CC274" s="84"/>
      <c r="CD274" s="84"/>
      <c r="CE274" s="84"/>
      <c r="CF274" s="84"/>
    </row>
    <row r="275" customFormat="false" ht="15" hidden="false" customHeight="true" outlineLevel="0" collapsed="false">
      <c r="AA275" s="3"/>
      <c r="AB275" s="84"/>
      <c r="AC275" s="84"/>
      <c r="AD275" s="84"/>
      <c r="AE275" s="84"/>
      <c r="AF275" s="84"/>
      <c r="AG275" s="84"/>
      <c r="AH275" s="84"/>
      <c r="AI275" s="84"/>
      <c r="AJ275" s="84"/>
      <c r="AK275" s="84"/>
      <c r="AL275" s="84"/>
      <c r="AM275" s="84"/>
      <c r="AN275" s="84"/>
      <c r="AO275" s="84"/>
      <c r="AP275" s="84"/>
      <c r="AQ275" s="84"/>
      <c r="AR275" s="84"/>
      <c r="AS275" s="84"/>
      <c r="AT275" s="84"/>
      <c r="AU275" s="84"/>
      <c r="AV275" s="84"/>
      <c r="AW275" s="84"/>
      <c r="AX275" s="84"/>
      <c r="AY275" s="84"/>
      <c r="AZ275" s="84"/>
      <c r="BA275" s="84"/>
      <c r="BB275" s="85"/>
      <c r="BC275" s="107"/>
      <c r="BD275" s="107"/>
      <c r="BE275" s="107"/>
      <c r="BF275" s="107"/>
      <c r="BG275" s="107"/>
      <c r="BH275" s="107"/>
      <c r="BI275" s="107"/>
      <c r="BJ275" s="107"/>
      <c r="BK275" s="107"/>
      <c r="BL275" s="107"/>
      <c r="BM275" s="107"/>
      <c r="BN275" s="107"/>
      <c r="BO275" s="107"/>
      <c r="BP275" s="107"/>
      <c r="BQ275" s="107"/>
      <c r="BR275" s="107"/>
      <c r="BS275" s="107"/>
      <c r="BT275" s="107"/>
      <c r="BU275" s="107"/>
      <c r="BV275" s="107"/>
      <c r="BW275" s="84"/>
      <c r="BX275" s="84"/>
      <c r="BY275" s="84"/>
      <c r="BZ275" s="84"/>
      <c r="CA275" s="84"/>
      <c r="CB275" s="84"/>
      <c r="CC275" s="84"/>
      <c r="CD275" s="84"/>
      <c r="CE275" s="84"/>
      <c r="CF275" s="84"/>
    </row>
    <row r="276" customFormat="false" ht="15" hidden="false" customHeight="true" outlineLevel="0" collapsed="false">
      <c r="AA276" s="3"/>
      <c r="AB276" s="84"/>
      <c r="AC276" s="84"/>
      <c r="AD276" s="84"/>
      <c r="AE276" s="84"/>
      <c r="AF276" s="84"/>
      <c r="AG276" s="84"/>
      <c r="AH276" s="84"/>
      <c r="AI276" s="84"/>
      <c r="AJ276" s="84"/>
      <c r="AK276" s="84"/>
      <c r="AL276" s="84"/>
      <c r="AM276" s="84"/>
      <c r="AN276" s="84"/>
      <c r="AO276" s="84"/>
      <c r="AP276" s="84"/>
      <c r="AQ276" s="84"/>
      <c r="AR276" s="84"/>
      <c r="AS276" s="84"/>
      <c r="AT276" s="84"/>
      <c r="AU276" s="84"/>
      <c r="AV276" s="84"/>
      <c r="AW276" s="84"/>
      <c r="AX276" s="84"/>
      <c r="AY276" s="84"/>
      <c r="AZ276" s="84"/>
      <c r="BA276" s="84"/>
      <c r="BB276" s="85"/>
      <c r="BC276" s="107"/>
      <c r="BD276" s="107"/>
      <c r="BE276" s="107"/>
      <c r="BF276" s="107"/>
      <c r="BG276" s="107"/>
      <c r="BH276" s="107"/>
      <c r="BI276" s="107"/>
      <c r="BJ276" s="107"/>
      <c r="BK276" s="107"/>
      <c r="BL276" s="107"/>
      <c r="BM276" s="107"/>
      <c r="BN276" s="107"/>
      <c r="BO276" s="107"/>
      <c r="BP276" s="107"/>
      <c r="BQ276" s="107"/>
      <c r="BR276" s="107"/>
      <c r="BS276" s="107"/>
      <c r="BT276" s="107"/>
      <c r="BU276" s="107"/>
      <c r="BV276" s="107"/>
      <c r="BW276" s="84"/>
      <c r="BX276" s="84"/>
      <c r="BY276" s="84"/>
      <c r="BZ276" s="84"/>
      <c r="CA276" s="84"/>
      <c r="CB276" s="84"/>
      <c r="CC276" s="84"/>
      <c r="CD276" s="84"/>
      <c r="CE276" s="84"/>
      <c r="CF276" s="84"/>
    </row>
    <row r="277" customFormat="false" ht="15" hidden="false" customHeight="true" outlineLevel="0" collapsed="false">
      <c r="AA277" s="3"/>
      <c r="AB277" s="84"/>
      <c r="AC277" s="84"/>
      <c r="AD277" s="84"/>
      <c r="AE277" s="84"/>
      <c r="AF277" s="84"/>
      <c r="AG277" s="84"/>
      <c r="AH277" s="84"/>
      <c r="AI277" s="84"/>
      <c r="AJ277" s="84"/>
      <c r="AK277" s="84"/>
      <c r="AL277" s="84"/>
      <c r="AM277" s="84"/>
      <c r="AN277" s="84"/>
      <c r="AO277" s="84"/>
      <c r="AP277" s="84"/>
      <c r="AQ277" s="84"/>
      <c r="AR277" s="84"/>
      <c r="AS277" s="84"/>
      <c r="AT277" s="84"/>
      <c r="AU277" s="84"/>
      <c r="AV277" s="84"/>
      <c r="AW277" s="84"/>
      <c r="AX277" s="84"/>
      <c r="AY277" s="84"/>
      <c r="AZ277" s="84"/>
      <c r="BA277" s="84"/>
      <c r="BB277" s="85"/>
      <c r="BC277" s="107"/>
      <c r="BD277" s="107"/>
      <c r="BE277" s="107"/>
      <c r="BF277" s="107"/>
      <c r="BG277" s="107"/>
      <c r="BH277" s="107"/>
      <c r="BI277" s="107"/>
      <c r="BJ277" s="107"/>
      <c r="BK277" s="107"/>
      <c r="BL277" s="107"/>
      <c r="BM277" s="107"/>
      <c r="BN277" s="107"/>
      <c r="BO277" s="107"/>
      <c r="BP277" s="107"/>
      <c r="BQ277" s="107"/>
      <c r="BR277" s="107"/>
      <c r="BS277" s="107"/>
      <c r="BT277" s="107"/>
      <c r="BU277" s="107"/>
      <c r="BV277" s="107"/>
      <c r="BW277" s="84"/>
      <c r="BX277" s="84"/>
      <c r="BY277" s="84"/>
      <c r="BZ277" s="84"/>
      <c r="CA277" s="84"/>
      <c r="CB277" s="84"/>
      <c r="CC277" s="84"/>
      <c r="CD277" s="84"/>
      <c r="CE277" s="84"/>
      <c r="CF277" s="84"/>
    </row>
    <row r="278" customFormat="false" ht="15" hidden="false" customHeight="true" outlineLevel="0" collapsed="false">
      <c r="AA278" s="3"/>
      <c r="AB278" s="84"/>
      <c r="AC278" s="84"/>
      <c r="AD278" s="84"/>
      <c r="AE278" s="84"/>
      <c r="AF278" s="84"/>
      <c r="AG278" s="84"/>
      <c r="AH278" s="84"/>
      <c r="AI278" s="84"/>
      <c r="AJ278" s="84"/>
      <c r="AK278" s="84"/>
      <c r="AL278" s="84"/>
      <c r="AM278" s="84"/>
      <c r="AN278" s="84"/>
      <c r="AO278" s="84"/>
      <c r="AP278" s="84"/>
      <c r="AQ278" s="84"/>
      <c r="AR278" s="84"/>
      <c r="AS278" s="84"/>
      <c r="AT278" s="84"/>
      <c r="AU278" s="84"/>
      <c r="AV278" s="84"/>
      <c r="AW278" s="84"/>
      <c r="AX278" s="84"/>
      <c r="AY278" s="84"/>
      <c r="AZ278" s="84"/>
      <c r="BA278" s="84"/>
      <c r="BB278" s="85"/>
      <c r="BC278" s="107"/>
      <c r="BD278" s="107"/>
      <c r="BE278" s="107"/>
      <c r="BF278" s="107"/>
      <c r="BG278" s="107"/>
      <c r="BH278" s="107"/>
      <c r="BI278" s="107"/>
      <c r="BJ278" s="107"/>
      <c r="BK278" s="107"/>
      <c r="BL278" s="107"/>
      <c r="BM278" s="107"/>
      <c r="BN278" s="107"/>
      <c r="BO278" s="107"/>
      <c r="BP278" s="107"/>
      <c r="BQ278" s="107"/>
      <c r="BR278" s="107"/>
      <c r="BS278" s="107"/>
      <c r="BT278" s="107"/>
      <c r="BU278" s="107"/>
      <c r="BV278" s="107"/>
      <c r="BW278" s="84"/>
      <c r="BX278" s="84"/>
      <c r="BY278" s="84"/>
      <c r="BZ278" s="84"/>
      <c r="CA278" s="84"/>
      <c r="CB278" s="84"/>
      <c r="CC278" s="84"/>
      <c r="CD278" s="84"/>
      <c r="CE278" s="84"/>
      <c r="CF278" s="84"/>
    </row>
    <row r="279" customFormat="false" ht="15" hidden="false" customHeight="true" outlineLevel="0" collapsed="false">
      <c r="AA279" s="3"/>
      <c r="AB279" s="84"/>
      <c r="AC279" s="84"/>
      <c r="AD279" s="84"/>
      <c r="AE279" s="84"/>
      <c r="AF279" s="84"/>
      <c r="AG279" s="84"/>
      <c r="AH279" s="84"/>
      <c r="AI279" s="84"/>
      <c r="AJ279" s="84"/>
      <c r="AK279" s="84"/>
      <c r="AL279" s="84"/>
      <c r="AM279" s="84"/>
      <c r="AN279" s="84"/>
      <c r="AO279" s="84"/>
      <c r="AP279" s="84"/>
      <c r="AQ279" s="84"/>
      <c r="AR279" s="84"/>
      <c r="AS279" s="84"/>
      <c r="AT279" s="84"/>
      <c r="AU279" s="84"/>
      <c r="AV279" s="84"/>
      <c r="AW279" s="84"/>
      <c r="AX279" s="84"/>
      <c r="AY279" s="84"/>
      <c r="AZ279" s="84"/>
      <c r="BA279" s="84"/>
      <c r="BB279" s="85"/>
      <c r="BC279" s="107"/>
      <c r="BD279" s="107"/>
      <c r="BE279" s="107"/>
      <c r="BF279" s="107"/>
      <c r="BG279" s="107"/>
      <c r="BH279" s="107"/>
      <c r="BI279" s="107"/>
      <c r="BJ279" s="107"/>
      <c r="BK279" s="107"/>
      <c r="BL279" s="107"/>
      <c r="BM279" s="107"/>
      <c r="BN279" s="107"/>
      <c r="BO279" s="107"/>
      <c r="BP279" s="107"/>
      <c r="BQ279" s="107"/>
      <c r="BR279" s="107"/>
      <c r="BS279" s="107"/>
      <c r="BT279" s="107"/>
      <c r="BU279" s="107"/>
      <c r="BV279" s="107"/>
      <c r="BW279" s="84"/>
      <c r="BX279" s="84"/>
      <c r="BY279" s="84"/>
      <c r="BZ279" s="84"/>
      <c r="CA279" s="84"/>
      <c r="CB279" s="84"/>
      <c r="CC279" s="84"/>
      <c r="CD279" s="84"/>
      <c r="CE279" s="84"/>
      <c r="CF279" s="84"/>
    </row>
    <row r="280" customFormat="false" ht="15" hidden="false" customHeight="true" outlineLevel="0" collapsed="false">
      <c r="AA280" s="3"/>
      <c r="AB280" s="84"/>
      <c r="AC280" s="84"/>
      <c r="AD280" s="84"/>
      <c r="AE280" s="84"/>
      <c r="AF280" s="84"/>
      <c r="AG280" s="84"/>
      <c r="AH280" s="84"/>
      <c r="AI280" s="84"/>
      <c r="AJ280" s="84"/>
      <c r="AK280" s="84"/>
      <c r="AL280" s="84"/>
      <c r="AM280" s="84"/>
      <c r="AN280" s="84"/>
      <c r="AO280" s="84"/>
      <c r="AP280" s="84"/>
      <c r="AQ280" s="84"/>
      <c r="AR280" s="84"/>
      <c r="AS280" s="84"/>
      <c r="AT280" s="84"/>
      <c r="AU280" s="84"/>
      <c r="AV280" s="84"/>
      <c r="AW280" s="84"/>
      <c r="AX280" s="84"/>
      <c r="AY280" s="84"/>
      <c r="AZ280" s="84"/>
      <c r="BA280" s="84"/>
      <c r="BB280" s="85"/>
      <c r="BC280" s="107"/>
      <c r="BD280" s="107"/>
      <c r="BE280" s="107"/>
      <c r="BF280" s="107"/>
      <c r="BG280" s="107"/>
      <c r="BH280" s="107"/>
      <c r="BI280" s="107"/>
      <c r="BJ280" s="107"/>
      <c r="BK280" s="107"/>
      <c r="BL280" s="107"/>
      <c r="BM280" s="107"/>
      <c r="BN280" s="107"/>
      <c r="BO280" s="107"/>
      <c r="BP280" s="107"/>
      <c r="BQ280" s="107"/>
      <c r="BR280" s="107"/>
      <c r="BS280" s="107"/>
      <c r="BT280" s="107"/>
      <c r="BU280" s="107"/>
      <c r="BV280" s="107"/>
      <c r="BW280" s="84"/>
      <c r="BX280" s="84"/>
      <c r="BY280" s="84"/>
      <c r="BZ280" s="84"/>
      <c r="CA280" s="84"/>
      <c r="CB280" s="84"/>
      <c r="CC280" s="84"/>
      <c r="CD280" s="84"/>
      <c r="CE280" s="84"/>
      <c r="CF280" s="84"/>
    </row>
    <row r="281" customFormat="false" ht="15" hidden="false" customHeight="true" outlineLevel="0" collapsed="false">
      <c r="AA281" s="3"/>
      <c r="AB281" s="84"/>
      <c r="AC281" s="84"/>
      <c r="AD281" s="84"/>
      <c r="AE281" s="84"/>
      <c r="AF281" s="84"/>
      <c r="AG281" s="84"/>
      <c r="AH281" s="84"/>
      <c r="AI281" s="84"/>
      <c r="AJ281" s="84"/>
      <c r="AK281" s="84"/>
      <c r="AL281" s="84"/>
      <c r="AM281" s="84"/>
      <c r="AN281" s="84"/>
      <c r="AO281" s="84"/>
      <c r="AP281" s="84"/>
      <c r="AQ281" s="84"/>
      <c r="AR281" s="84"/>
      <c r="AS281" s="84"/>
      <c r="AT281" s="84"/>
      <c r="AU281" s="84"/>
      <c r="AV281" s="84"/>
      <c r="AW281" s="84"/>
      <c r="AX281" s="84"/>
      <c r="AY281" s="84"/>
      <c r="AZ281" s="84"/>
      <c r="BA281" s="84"/>
      <c r="BB281" s="85"/>
      <c r="BC281" s="107"/>
      <c r="BD281" s="107"/>
      <c r="BE281" s="107"/>
      <c r="BF281" s="107"/>
      <c r="BG281" s="107"/>
      <c r="BH281" s="107"/>
      <c r="BI281" s="107"/>
      <c r="BJ281" s="107"/>
      <c r="BK281" s="107"/>
      <c r="BL281" s="107"/>
      <c r="BM281" s="107"/>
      <c r="BN281" s="107"/>
      <c r="BO281" s="107"/>
      <c r="BP281" s="107"/>
      <c r="BQ281" s="107"/>
      <c r="BR281" s="107"/>
      <c r="BS281" s="107"/>
      <c r="BT281" s="107"/>
      <c r="BU281" s="107"/>
      <c r="BV281" s="107"/>
      <c r="BW281" s="84"/>
      <c r="BX281" s="84"/>
      <c r="BY281" s="84"/>
      <c r="BZ281" s="84"/>
      <c r="CA281" s="84"/>
      <c r="CB281" s="84"/>
      <c r="CC281" s="84"/>
      <c r="CD281" s="84"/>
      <c r="CE281" s="84"/>
      <c r="CF281" s="84"/>
    </row>
    <row r="282" customFormat="false" ht="15" hidden="false" customHeight="true" outlineLevel="0" collapsed="false">
      <c r="AA282" s="3"/>
      <c r="AB282" s="84"/>
      <c r="AC282" s="84"/>
      <c r="AD282" s="84"/>
      <c r="AE282" s="84"/>
      <c r="AF282" s="84"/>
      <c r="AG282" s="84"/>
      <c r="AH282" s="84"/>
      <c r="AI282" s="84"/>
      <c r="AJ282" s="84"/>
      <c r="AK282" s="84"/>
      <c r="AL282" s="84"/>
      <c r="AM282" s="84"/>
      <c r="AN282" s="84"/>
      <c r="AO282" s="84"/>
      <c r="AP282" s="84"/>
      <c r="AQ282" s="84"/>
      <c r="AR282" s="84"/>
      <c r="AS282" s="84"/>
      <c r="AT282" s="84"/>
      <c r="AU282" s="84"/>
      <c r="AV282" s="84"/>
      <c r="AW282" s="84"/>
      <c r="AX282" s="84"/>
      <c r="AY282" s="84"/>
      <c r="AZ282" s="84"/>
      <c r="BA282" s="84"/>
      <c r="BB282" s="85"/>
      <c r="BC282" s="107"/>
      <c r="BD282" s="107"/>
      <c r="BE282" s="107"/>
      <c r="BF282" s="107"/>
      <c r="BG282" s="107"/>
      <c r="BH282" s="107"/>
      <c r="BI282" s="107"/>
      <c r="BJ282" s="107"/>
      <c r="BK282" s="107"/>
      <c r="BL282" s="107"/>
      <c r="BM282" s="107"/>
      <c r="BN282" s="107"/>
      <c r="BO282" s="107"/>
      <c r="BP282" s="107"/>
      <c r="BQ282" s="107"/>
      <c r="BR282" s="107"/>
      <c r="BS282" s="107"/>
      <c r="BT282" s="107"/>
      <c r="BU282" s="107"/>
      <c r="BV282" s="107"/>
      <c r="BW282" s="84"/>
      <c r="BX282" s="84"/>
      <c r="BY282" s="84"/>
      <c r="BZ282" s="84"/>
      <c r="CA282" s="84"/>
      <c r="CB282" s="84"/>
      <c r="CC282" s="84"/>
      <c r="CD282" s="84"/>
      <c r="CE282" s="84"/>
      <c r="CF282" s="84"/>
    </row>
    <row r="283" customFormat="false" ht="15" hidden="false" customHeight="true" outlineLevel="0" collapsed="false">
      <c r="AA283" s="3"/>
      <c r="AB283" s="84"/>
      <c r="AC283" s="84"/>
      <c r="AD283" s="84"/>
      <c r="AE283" s="84"/>
      <c r="AF283" s="84"/>
      <c r="AG283" s="84"/>
      <c r="AH283" s="84"/>
      <c r="AI283" s="84"/>
      <c r="AJ283" s="84"/>
      <c r="AK283" s="84"/>
      <c r="AL283" s="84"/>
      <c r="AM283" s="84"/>
      <c r="AN283" s="84"/>
      <c r="AO283" s="84"/>
      <c r="AP283" s="84"/>
      <c r="AQ283" s="84"/>
      <c r="AR283" s="84"/>
      <c r="AS283" s="84"/>
      <c r="AT283" s="84"/>
      <c r="AU283" s="84"/>
      <c r="AV283" s="84"/>
      <c r="AW283" s="84"/>
      <c r="AX283" s="84"/>
      <c r="AY283" s="84"/>
      <c r="AZ283" s="84"/>
      <c r="BA283" s="84"/>
      <c r="BB283" s="85"/>
      <c r="BC283" s="107"/>
      <c r="BD283" s="107"/>
      <c r="BE283" s="107"/>
      <c r="BF283" s="107"/>
      <c r="BG283" s="107"/>
      <c r="BH283" s="107"/>
      <c r="BI283" s="107"/>
      <c r="BJ283" s="107"/>
      <c r="BK283" s="107"/>
      <c r="BL283" s="107"/>
      <c r="BM283" s="107"/>
      <c r="BN283" s="107"/>
      <c r="BO283" s="107"/>
      <c r="BP283" s="107"/>
      <c r="BQ283" s="107"/>
      <c r="BR283" s="107"/>
      <c r="BS283" s="107"/>
      <c r="BT283" s="107"/>
      <c r="BU283" s="107"/>
      <c r="BV283" s="107"/>
      <c r="BW283" s="84"/>
      <c r="BX283" s="84"/>
      <c r="BY283" s="84"/>
      <c r="BZ283" s="84"/>
      <c r="CA283" s="84"/>
      <c r="CB283" s="84"/>
      <c r="CC283" s="84"/>
      <c r="CD283" s="84"/>
      <c r="CE283" s="84"/>
      <c r="CF283" s="84"/>
    </row>
    <row r="284" customFormat="false" ht="15" hidden="false" customHeight="true" outlineLevel="0" collapsed="false">
      <c r="AA284" s="3"/>
      <c r="AB284" s="84"/>
      <c r="AC284" s="84"/>
      <c r="AD284" s="84"/>
      <c r="AE284" s="84"/>
      <c r="AF284" s="84"/>
      <c r="AG284" s="84"/>
      <c r="AH284" s="84"/>
      <c r="AI284" s="84"/>
      <c r="AJ284" s="84"/>
      <c r="AK284" s="84"/>
      <c r="AL284" s="84"/>
      <c r="AM284" s="84"/>
      <c r="AN284" s="84"/>
      <c r="AO284" s="84"/>
      <c r="AP284" s="84"/>
      <c r="AQ284" s="84"/>
      <c r="AR284" s="84"/>
      <c r="AS284" s="84"/>
      <c r="AT284" s="84"/>
      <c r="AU284" s="84"/>
      <c r="AV284" s="84"/>
      <c r="AW284" s="84"/>
      <c r="AX284" s="84"/>
      <c r="AY284" s="84"/>
      <c r="AZ284" s="84"/>
      <c r="BA284" s="84"/>
      <c r="BB284" s="85"/>
      <c r="BC284" s="107"/>
      <c r="BD284" s="107"/>
      <c r="BE284" s="107"/>
      <c r="BF284" s="107"/>
      <c r="BG284" s="107"/>
      <c r="BH284" s="107"/>
      <c r="BI284" s="107"/>
      <c r="BJ284" s="107"/>
      <c r="BK284" s="107"/>
      <c r="BL284" s="107"/>
      <c r="BM284" s="107"/>
      <c r="BN284" s="107"/>
      <c r="BO284" s="107"/>
      <c r="BP284" s="107"/>
      <c r="BQ284" s="107"/>
      <c r="BR284" s="107"/>
      <c r="BS284" s="107"/>
      <c r="BT284" s="107"/>
      <c r="BU284" s="107"/>
      <c r="BV284" s="107"/>
      <c r="BW284" s="84"/>
      <c r="BX284" s="84"/>
      <c r="BY284" s="84"/>
      <c r="BZ284" s="84"/>
      <c r="CA284" s="84"/>
      <c r="CB284" s="84"/>
      <c r="CC284" s="84"/>
      <c r="CD284" s="84"/>
      <c r="CE284" s="84"/>
      <c r="CF284" s="84"/>
    </row>
    <row r="285" customFormat="false" ht="15" hidden="false" customHeight="true" outlineLevel="0" collapsed="false">
      <c r="AA285" s="3"/>
      <c r="AB285" s="84"/>
      <c r="AC285" s="84"/>
      <c r="AD285" s="84"/>
      <c r="AE285" s="84"/>
      <c r="AF285" s="84"/>
      <c r="AG285" s="84"/>
      <c r="AH285" s="84"/>
      <c r="AI285" s="84"/>
      <c r="AJ285" s="84"/>
      <c r="AK285" s="84"/>
      <c r="AL285" s="84"/>
      <c r="AM285" s="84"/>
      <c r="AN285" s="84"/>
      <c r="AO285" s="84"/>
      <c r="AP285" s="84"/>
      <c r="AQ285" s="84"/>
      <c r="AR285" s="84"/>
      <c r="AS285" s="84"/>
      <c r="AT285" s="84"/>
      <c r="AU285" s="84"/>
      <c r="AV285" s="84"/>
      <c r="AW285" s="84"/>
      <c r="AX285" s="84"/>
      <c r="AY285" s="84"/>
      <c r="AZ285" s="84"/>
      <c r="BA285" s="84"/>
      <c r="BB285" s="85"/>
      <c r="BC285" s="107"/>
      <c r="BD285" s="107"/>
      <c r="BE285" s="107"/>
      <c r="BF285" s="107"/>
      <c r="BG285" s="107"/>
      <c r="BH285" s="107"/>
      <c r="BI285" s="107"/>
      <c r="BJ285" s="107"/>
      <c r="BK285" s="107"/>
      <c r="BL285" s="107"/>
      <c r="BM285" s="107"/>
      <c r="BN285" s="107"/>
      <c r="BO285" s="107"/>
      <c r="BP285" s="107"/>
      <c r="BQ285" s="107"/>
      <c r="BR285" s="107"/>
      <c r="BS285" s="107"/>
      <c r="BT285" s="107"/>
      <c r="BU285" s="107"/>
      <c r="BV285" s="107"/>
      <c r="BW285" s="84"/>
      <c r="BX285" s="84"/>
      <c r="BY285" s="84"/>
      <c r="BZ285" s="84"/>
      <c r="CA285" s="84"/>
      <c r="CB285" s="84"/>
      <c r="CC285" s="84"/>
      <c r="CD285" s="84"/>
      <c r="CE285" s="84"/>
      <c r="CF285" s="84"/>
    </row>
    <row r="286" customFormat="false" ht="15" hidden="false" customHeight="true" outlineLevel="0" collapsed="false">
      <c r="AA286" s="3"/>
      <c r="AB286" s="84"/>
      <c r="AC286" s="84"/>
      <c r="AD286" s="84"/>
      <c r="AE286" s="84"/>
      <c r="AF286" s="84"/>
      <c r="AG286" s="84"/>
      <c r="AH286" s="84"/>
      <c r="AI286" s="84"/>
      <c r="AJ286" s="84"/>
      <c r="AK286" s="84"/>
      <c r="AL286" s="84"/>
      <c r="AM286" s="84"/>
      <c r="AN286" s="84"/>
      <c r="AO286" s="84"/>
      <c r="AP286" s="84"/>
      <c r="AQ286" s="84"/>
      <c r="AR286" s="84"/>
      <c r="AS286" s="84"/>
      <c r="AT286" s="84"/>
      <c r="AU286" s="84"/>
      <c r="AV286" s="84"/>
      <c r="AW286" s="84"/>
      <c r="AX286" s="84"/>
      <c r="AY286" s="84"/>
      <c r="AZ286" s="84"/>
      <c r="BA286" s="84"/>
      <c r="BB286" s="85"/>
      <c r="BC286" s="107"/>
      <c r="BD286" s="107"/>
      <c r="BE286" s="107"/>
      <c r="BF286" s="107"/>
      <c r="BG286" s="107"/>
      <c r="BH286" s="107"/>
      <c r="BI286" s="107"/>
      <c r="BJ286" s="107"/>
      <c r="BK286" s="107"/>
      <c r="BL286" s="107"/>
      <c r="BM286" s="107"/>
      <c r="BN286" s="107"/>
      <c r="BO286" s="107"/>
      <c r="BP286" s="107"/>
      <c r="BQ286" s="107"/>
      <c r="BR286" s="107"/>
      <c r="BS286" s="107"/>
      <c r="BT286" s="107"/>
      <c r="BU286" s="107"/>
      <c r="BV286" s="107"/>
      <c r="BW286" s="84"/>
      <c r="BX286" s="84"/>
      <c r="BY286" s="84"/>
      <c r="BZ286" s="84"/>
      <c r="CA286" s="84"/>
      <c r="CB286" s="84"/>
      <c r="CC286" s="84"/>
      <c r="CD286" s="84"/>
      <c r="CE286" s="84"/>
      <c r="CF286" s="84"/>
    </row>
    <row r="287" customFormat="false" ht="15" hidden="false" customHeight="true" outlineLevel="0" collapsed="false">
      <c r="AA287" s="3"/>
      <c r="AB287" s="84"/>
      <c r="AC287" s="84"/>
      <c r="AD287" s="84"/>
      <c r="AE287" s="84"/>
      <c r="AF287" s="84"/>
      <c r="AG287" s="84"/>
      <c r="AH287" s="84"/>
      <c r="AI287" s="84"/>
      <c r="AJ287" s="84"/>
      <c r="AK287" s="84"/>
      <c r="AL287" s="84"/>
      <c r="AM287" s="84"/>
      <c r="AN287" s="84"/>
      <c r="AO287" s="84"/>
      <c r="AP287" s="84"/>
      <c r="AQ287" s="84"/>
      <c r="AR287" s="84"/>
      <c r="AS287" s="84"/>
      <c r="AT287" s="84"/>
      <c r="AU287" s="84"/>
      <c r="AV287" s="84"/>
      <c r="AW287" s="84"/>
      <c r="AX287" s="84"/>
      <c r="AY287" s="84"/>
      <c r="AZ287" s="84"/>
      <c r="BA287" s="84"/>
      <c r="BB287" s="85"/>
      <c r="BC287" s="107"/>
      <c r="BD287" s="107"/>
      <c r="BE287" s="107"/>
      <c r="BF287" s="107"/>
      <c r="BG287" s="107"/>
      <c r="BH287" s="107"/>
      <c r="BI287" s="107"/>
      <c r="BJ287" s="107"/>
      <c r="BK287" s="107"/>
      <c r="BL287" s="107"/>
      <c r="BM287" s="107"/>
      <c r="BN287" s="107"/>
      <c r="BO287" s="107"/>
      <c r="BP287" s="107"/>
      <c r="BQ287" s="107"/>
      <c r="BR287" s="107"/>
      <c r="BS287" s="107"/>
      <c r="BT287" s="107"/>
      <c r="BU287" s="107"/>
      <c r="BV287" s="107"/>
      <c r="BW287" s="84"/>
      <c r="BX287" s="84"/>
      <c r="BY287" s="84"/>
      <c r="BZ287" s="84"/>
      <c r="CA287" s="84"/>
      <c r="CB287" s="84"/>
      <c r="CC287" s="84"/>
      <c r="CD287" s="84"/>
      <c r="CE287" s="84"/>
      <c r="CF287" s="84"/>
    </row>
    <row r="288" customFormat="false" ht="15" hidden="false" customHeight="true" outlineLevel="0" collapsed="false">
      <c r="AA288" s="3"/>
      <c r="AB288" s="84"/>
      <c r="AC288" s="84"/>
      <c r="AD288" s="84"/>
      <c r="AE288" s="84"/>
      <c r="AF288" s="84"/>
      <c r="AG288" s="84"/>
      <c r="AH288" s="84"/>
      <c r="AI288" s="84"/>
      <c r="AJ288" s="84"/>
      <c r="AK288" s="84"/>
      <c r="AL288" s="84"/>
      <c r="AM288" s="84"/>
      <c r="AN288" s="84"/>
      <c r="AO288" s="84"/>
      <c r="AP288" s="84"/>
      <c r="AQ288" s="84"/>
      <c r="AR288" s="84"/>
      <c r="AS288" s="84"/>
      <c r="AT288" s="84"/>
      <c r="AU288" s="84"/>
      <c r="AV288" s="84"/>
      <c r="AW288" s="84"/>
      <c r="AX288" s="84"/>
      <c r="AY288" s="84"/>
      <c r="AZ288" s="84"/>
      <c r="BA288" s="84"/>
      <c r="BB288" s="85"/>
      <c r="BC288" s="107"/>
      <c r="BD288" s="107"/>
      <c r="BE288" s="107"/>
      <c r="BF288" s="107"/>
      <c r="BG288" s="107"/>
      <c r="BH288" s="107"/>
      <c r="BI288" s="107"/>
      <c r="BJ288" s="107"/>
      <c r="BK288" s="107"/>
      <c r="BL288" s="107"/>
      <c r="BM288" s="107"/>
      <c r="BN288" s="107"/>
      <c r="BO288" s="107"/>
      <c r="BP288" s="107"/>
      <c r="BQ288" s="107"/>
      <c r="BR288" s="107"/>
      <c r="BS288" s="107"/>
      <c r="BT288" s="107"/>
      <c r="BU288" s="107"/>
      <c r="BV288" s="107"/>
      <c r="BW288" s="84"/>
      <c r="BX288" s="84"/>
      <c r="BY288" s="84"/>
      <c r="BZ288" s="84"/>
      <c r="CA288" s="84"/>
      <c r="CB288" s="84"/>
      <c r="CC288" s="84"/>
      <c r="CD288" s="84"/>
      <c r="CE288" s="84"/>
      <c r="CF288" s="84"/>
    </row>
    <row r="289" customFormat="false" ht="15" hidden="false" customHeight="true" outlineLevel="0" collapsed="false">
      <c r="AA289" s="3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  <c r="AM289" s="84"/>
      <c r="AN289" s="84"/>
      <c r="AO289" s="84"/>
      <c r="AP289" s="84"/>
      <c r="AQ289" s="84"/>
      <c r="AR289" s="84"/>
      <c r="AS289" s="84"/>
      <c r="AT289" s="84"/>
      <c r="AU289" s="84"/>
      <c r="AV289" s="84"/>
      <c r="AW289" s="84"/>
      <c r="AX289" s="84"/>
      <c r="AY289" s="84"/>
      <c r="AZ289" s="84"/>
      <c r="BA289" s="84"/>
      <c r="BB289" s="85"/>
      <c r="BC289" s="107"/>
      <c r="BD289" s="107"/>
      <c r="BE289" s="107"/>
      <c r="BF289" s="107"/>
      <c r="BG289" s="107"/>
      <c r="BH289" s="107"/>
      <c r="BI289" s="107"/>
      <c r="BJ289" s="107"/>
      <c r="BK289" s="107"/>
      <c r="BL289" s="107"/>
      <c r="BM289" s="107"/>
      <c r="BN289" s="107"/>
      <c r="BO289" s="107"/>
      <c r="BP289" s="107"/>
      <c r="BQ289" s="107"/>
      <c r="BR289" s="107"/>
      <c r="BS289" s="107"/>
      <c r="BT289" s="107"/>
      <c r="BU289" s="107"/>
      <c r="BV289" s="107"/>
      <c r="BW289" s="84"/>
      <c r="BX289" s="84"/>
      <c r="BY289" s="84"/>
      <c r="BZ289" s="84"/>
      <c r="CA289" s="84"/>
      <c r="CB289" s="84"/>
      <c r="CC289" s="84"/>
      <c r="CD289" s="84"/>
      <c r="CE289" s="84"/>
      <c r="CF289" s="84"/>
    </row>
    <row r="290" customFormat="false" ht="15" hidden="false" customHeight="true" outlineLevel="0" collapsed="false">
      <c r="AA290" s="3"/>
      <c r="AB290" s="84"/>
      <c r="AC290" s="84"/>
      <c r="AD290" s="84"/>
      <c r="AE290" s="84"/>
      <c r="AF290" s="84"/>
      <c r="AG290" s="84"/>
      <c r="AH290" s="84"/>
      <c r="AI290" s="84"/>
      <c r="AJ290" s="84"/>
      <c r="AK290" s="84"/>
      <c r="AL290" s="84"/>
      <c r="AM290" s="84"/>
      <c r="AN290" s="84"/>
      <c r="AO290" s="84"/>
      <c r="AP290" s="84"/>
      <c r="AQ290" s="84"/>
      <c r="AR290" s="84"/>
      <c r="AS290" s="84"/>
      <c r="AT290" s="84"/>
      <c r="AU290" s="84"/>
      <c r="AV290" s="84"/>
      <c r="AW290" s="84"/>
      <c r="AX290" s="84"/>
      <c r="AY290" s="84"/>
      <c r="AZ290" s="84"/>
      <c r="BA290" s="84"/>
      <c r="BB290" s="85"/>
      <c r="BC290" s="107"/>
      <c r="BD290" s="107"/>
      <c r="BE290" s="107"/>
      <c r="BF290" s="107"/>
      <c r="BG290" s="107"/>
      <c r="BH290" s="107"/>
      <c r="BI290" s="107"/>
      <c r="BJ290" s="107"/>
      <c r="BK290" s="107"/>
      <c r="BL290" s="107"/>
      <c r="BM290" s="107"/>
      <c r="BN290" s="107"/>
      <c r="BO290" s="107"/>
      <c r="BP290" s="107"/>
      <c r="BQ290" s="107"/>
      <c r="BR290" s="107"/>
      <c r="BS290" s="107"/>
      <c r="BT290" s="107"/>
      <c r="BU290" s="107"/>
      <c r="BV290" s="107"/>
      <c r="BW290" s="84"/>
      <c r="BX290" s="84"/>
      <c r="BY290" s="84"/>
      <c r="BZ290" s="84"/>
      <c r="CA290" s="84"/>
      <c r="CB290" s="84"/>
      <c r="CC290" s="84"/>
      <c r="CD290" s="84"/>
      <c r="CE290" s="84"/>
      <c r="CF290" s="84"/>
    </row>
    <row r="291" customFormat="false" ht="15" hidden="false" customHeight="true" outlineLevel="0" collapsed="false">
      <c r="AA291" s="3"/>
      <c r="AB291" s="84"/>
      <c r="AC291" s="84"/>
      <c r="AD291" s="84"/>
      <c r="AE291" s="84"/>
      <c r="AF291" s="84"/>
      <c r="AG291" s="84"/>
      <c r="AH291" s="84"/>
      <c r="AI291" s="84"/>
      <c r="AJ291" s="84"/>
      <c r="AK291" s="84"/>
      <c r="AL291" s="84"/>
      <c r="AM291" s="84"/>
      <c r="AN291" s="84"/>
      <c r="AO291" s="84"/>
      <c r="AP291" s="84"/>
      <c r="AQ291" s="84"/>
      <c r="AR291" s="84"/>
      <c r="AS291" s="84"/>
      <c r="AT291" s="84"/>
      <c r="AU291" s="84"/>
      <c r="AV291" s="84"/>
      <c r="AW291" s="84"/>
      <c r="AX291" s="84"/>
      <c r="AY291" s="84"/>
      <c r="AZ291" s="84"/>
      <c r="BA291" s="84"/>
      <c r="BB291" s="85"/>
      <c r="BC291" s="107"/>
      <c r="BD291" s="107"/>
      <c r="BE291" s="107"/>
      <c r="BF291" s="107"/>
      <c r="BG291" s="107"/>
      <c r="BH291" s="107"/>
      <c r="BI291" s="107"/>
      <c r="BJ291" s="107"/>
      <c r="BK291" s="107"/>
      <c r="BL291" s="107"/>
      <c r="BM291" s="107"/>
      <c r="BN291" s="107"/>
      <c r="BO291" s="107"/>
      <c r="BP291" s="107"/>
      <c r="BQ291" s="107"/>
      <c r="BR291" s="107"/>
      <c r="BS291" s="107"/>
      <c r="BT291" s="107"/>
      <c r="BU291" s="107"/>
      <c r="BV291" s="107"/>
      <c r="BW291" s="84"/>
      <c r="BX291" s="84"/>
      <c r="BY291" s="84"/>
      <c r="BZ291" s="84"/>
      <c r="CA291" s="84"/>
      <c r="CB291" s="84"/>
      <c r="CC291" s="84"/>
      <c r="CD291" s="84"/>
      <c r="CE291" s="84"/>
      <c r="CF291" s="84"/>
    </row>
    <row r="292" customFormat="false" ht="15" hidden="false" customHeight="true" outlineLevel="0" collapsed="false">
      <c r="AA292" s="3"/>
      <c r="AB292" s="84"/>
      <c r="AC292" s="84"/>
      <c r="AD292" s="84"/>
      <c r="AE292" s="84"/>
      <c r="AF292" s="84"/>
      <c r="AG292" s="84"/>
      <c r="AH292" s="84"/>
      <c r="AI292" s="84"/>
      <c r="AJ292" s="84"/>
      <c r="AK292" s="84"/>
      <c r="AL292" s="84"/>
      <c r="AM292" s="84"/>
      <c r="AN292" s="84"/>
      <c r="AO292" s="84"/>
      <c r="AP292" s="84"/>
      <c r="AQ292" s="84"/>
      <c r="AR292" s="84"/>
      <c r="AS292" s="84"/>
      <c r="AT292" s="84"/>
      <c r="AU292" s="84"/>
      <c r="AV292" s="84"/>
      <c r="AW292" s="84"/>
      <c r="AX292" s="84"/>
      <c r="AY292" s="84"/>
      <c r="AZ292" s="84"/>
      <c r="BA292" s="84"/>
      <c r="BB292" s="85"/>
      <c r="BC292" s="107"/>
      <c r="BD292" s="107"/>
      <c r="BE292" s="107"/>
      <c r="BF292" s="107"/>
      <c r="BG292" s="107"/>
      <c r="BH292" s="107"/>
      <c r="BI292" s="107"/>
      <c r="BJ292" s="107"/>
      <c r="BK292" s="107"/>
      <c r="BL292" s="107"/>
      <c r="BM292" s="107"/>
      <c r="BN292" s="107"/>
      <c r="BO292" s="107"/>
      <c r="BP292" s="107"/>
      <c r="BQ292" s="107"/>
      <c r="BR292" s="107"/>
      <c r="BS292" s="107"/>
      <c r="BT292" s="107"/>
      <c r="BU292" s="107"/>
      <c r="BV292" s="107"/>
      <c r="BW292" s="84"/>
      <c r="BX292" s="84"/>
      <c r="BY292" s="84"/>
      <c r="BZ292" s="84"/>
      <c r="CA292" s="84"/>
      <c r="CB292" s="84"/>
      <c r="CC292" s="84"/>
      <c r="CD292" s="84"/>
      <c r="CE292" s="84"/>
      <c r="CF292" s="84"/>
    </row>
    <row r="293" customFormat="false" ht="15" hidden="false" customHeight="true" outlineLevel="0" collapsed="false">
      <c r="AA293" s="3"/>
      <c r="AB293" s="84"/>
      <c r="AC293" s="84"/>
      <c r="AD293" s="84"/>
      <c r="AE293" s="84"/>
      <c r="AF293" s="84"/>
      <c r="AG293" s="84"/>
      <c r="AH293" s="84"/>
      <c r="AI293" s="84"/>
      <c r="AJ293" s="84"/>
      <c r="AK293" s="84"/>
      <c r="AL293" s="84"/>
      <c r="AM293" s="84"/>
      <c r="AN293" s="84"/>
      <c r="AO293" s="84"/>
      <c r="AP293" s="84"/>
      <c r="AQ293" s="84"/>
      <c r="AR293" s="84"/>
      <c r="AS293" s="84"/>
      <c r="AT293" s="84"/>
      <c r="AU293" s="84"/>
      <c r="AV293" s="84"/>
      <c r="AW293" s="84"/>
      <c r="AX293" s="84"/>
      <c r="AY293" s="84"/>
      <c r="AZ293" s="84"/>
      <c r="BA293" s="84"/>
      <c r="BB293" s="85"/>
      <c r="BC293" s="107"/>
      <c r="BD293" s="107"/>
      <c r="BE293" s="107"/>
      <c r="BF293" s="107"/>
      <c r="BG293" s="107"/>
      <c r="BH293" s="107"/>
      <c r="BI293" s="107"/>
      <c r="BJ293" s="107"/>
      <c r="BK293" s="107"/>
      <c r="BL293" s="107"/>
      <c r="BM293" s="107"/>
      <c r="BN293" s="107"/>
      <c r="BO293" s="107"/>
      <c r="BP293" s="107"/>
      <c r="BQ293" s="107"/>
      <c r="BR293" s="107"/>
      <c r="BS293" s="107"/>
      <c r="BT293" s="107"/>
      <c r="BU293" s="107"/>
      <c r="BV293" s="107"/>
      <c r="BW293" s="84"/>
      <c r="BX293" s="84"/>
      <c r="BY293" s="84"/>
      <c r="BZ293" s="84"/>
      <c r="CA293" s="84"/>
      <c r="CB293" s="84"/>
      <c r="CC293" s="84"/>
      <c r="CD293" s="84"/>
      <c r="CE293" s="84"/>
      <c r="CF293" s="84"/>
    </row>
    <row r="294" customFormat="false" ht="15" hidden="false" customHeight="true" outlineLevel="0" collapsed="false">
      <c r="AA294" s="3"/>
      <c r="AB294" s="84"/>
      <c r="AC294" s="84"/>
      <c r="AD294" s="84"/>
      <c r="AE294" s="84"/>
      <c r="AF294" s="84"/>
      <c r="AG294" s="84"/>
      <c r="AH294" s="84"/>
      <c r="AI294" s="84"/>
      <c r="AJ294" s="84"/>
      <c r="AK294" s="84"/>
      <c r="AL294" s="84"/>
      <c r="AM294" s="84"/>
      <c r="AN294" s="84"/>
      <c r="AO294" s="84"/>
      <c r="AP294" s="84"/>
      <c r="AQ294" s="84"/>
      <c r="AR294" s="84"/>
      <c r="AS294" s="84"/>
      <c r="AT294" s="84"/>
      <c r="AU294" s="84"/>
      <c r="AV294" s="84"/>
      <c r="AW294" s="84"/>
      <c r="AX294" s="84"/>
      <c r="AY294" s="84"/>
      <c r="AZ294" s="84"/>
      <c r="BA294" s="84"/>
      <c r="BB294" s="85"/>
      <c r="BC294" s="107"/>
      <c r="BD294" s="107"/>
      <c r="BE294" s="107"/>
      <c r="BF294" s="107"/>
      <c r="BG294" s="107"/>
      <c r="BH294" s="107"/>
      <c r="BI294" s="107"/>
      <c r="BJ294" s="107"/>
      <c r="BK294" s="107"/>
      <c r="BL294" s="107"/>
      <c r="BM294" s="107"/>
      <c r="BN294" s="107"/>
      <c r="BO294" s="107"/>
      <c r="BP294" s="107"/>
      <c r="BQ294" s="107"/>
      <c r="BR294" s="107"/>
      <c r="BS294" s="107"/>
      <c r="BT294" s="107"/>
      <c r="BU294" s="107"/>
      <c r="BV294" s="107"/>
      <c r="BW294" s="84"/>
      <c r="BX294" s="84"/>
      <c r="BY294" s="84"/>
      <c r="BZ294" s="84"/>
      <c r="CA294" s="84"/>
      <c r="CB294" s="84"/>
      <c r="CC294" s="84"/>
      <c r="CD294" s="84"/>
      <c r="CE294" s="84"/>
      <c r="CF294" s="84"/>
    </row>
    <row r="295" customFormat="false" ht="15" hidden="false" customHeight="true" outlineLevel="0" collapsed="false">
      <c r="AA295" s="3"/>
      <c r="AB295" s="84"/>
      <c r="AC295" s="84"/>
      <c r="AD295" s="84"/>
      <c r="AE295" s="84"/>
      <c r="AF295" s="84"/>
      <c r="AG295" s="84"/>
      <c r="AH295" s="84"/>
      <c r="AI295" s="84"/>
      <c r="AJ295" s="84"/>
      <c r="AK295" s="84"/>
      <c r="AL295" s="84"/>
      <c r="AM295" s="84"/>
      <c r="AN295" s="84"/>
      <c r="AO295" s="84"/>
      <c r="AP295" s="84"/>
      <c r="AQ295" s="84"/>
      <c r="AR295" s="84"/>
      <c r="AS295" s="84"/>
      <c r="AT295" s="84"/>
      <c r="AU295" s="84"/>
      <c r="AV295" s="84"/>
      <c r="AW295" s="84"/>
      <c r="AX295" s="84"/>
      <c r="AY295" s="84"/>
      <c r="AZ295" s="84"/>
      <c r="BA295" s="84"/>
      <c r="BB295" s="85"/>
      <c r="BC295" s="107"/>
      <c r="BD295" s="107"/>
      <c r="BE295" s="107"/>
      <c r="BF295" s="107"/>
      <c r="BG295" s="107"/>
      <c r="BH295" s="107"/>
      <c r="BI295" s="107"/>
      <c r="BJ295" s="107"/>
      <c r="BK295" s="107"/>
      <c r="BL295" s="107"/>
      <c r="BM295" s="107"/>
      <c r="BN295" s="107"/>
      <c r="BO295" s="107"/>
      <c r="BP295" s="107"/>
      <c r="BQ295" s="107"/>
      <c r="BR295" s="107"/>
      <c r="BS295" s="107"/>
      <c r="BT295" s="107"/>
      <c r="BU295" s="107"/>
      <c r="BV295" s="107"/>
      <c r="BW295" s="84"/>
      <c r="BX295" s="84"/>
      <c r="BY295" s="84"/>
      <c r="BZ295" s="84"/>
      <c r="CA295" s="84"/>
      <c r="CB295" s="84"/>
      <c r="CC295" s="84"/>
      <c r="CD295" s="84"/>
      <c r="CE295" s="84"/>
      <c r="CF295" s="84"/>
    </row>
    <row r="296" customFormat="false" ht="15" hidden="false" customHeight="true" outlineLevel="0" collapsed="false">
      <c r="AA296" s="3"/>
      <c r="AB296" s="84"/>
      <c r="AC296" s="84"/>
      <c r="AD296" s="84"/>
      <c r="AE296" s="84"/>
      <c r="AF296" s="84"/>
      <c r="AG296" s="84"/>
      <c r="AH296" s="84"/>
      <c r="AI296" s="84"/>
      <c r="AJ296" s="84"/>
      <c r="AK296" s="84"/>
      <c r="AL296" s="84"/>
      <c r="AM296" s="84"/>
      <c r="AN296" s="84"/>
      <c r="AO296" s="84"/>
      <c r="AP296" s="84"/>
      <c r="AQ296" s="84"/>
      <c r="AR296" s="84"/>
      <c r="AS296" s="84"/>
      <c r="AT296" s="84"/>
      <c r="AU296" s="84"/>
      <c r="AV296" s="84"/>
      <c r="AW296" s="84"/>
      <c r="AX296" s="84"/>
      <c r="AY296" s="84"/>
      <c r="AZ296" s="84"/>
      <c r="BA296" s="84"/>
      <c r="BB296" s="85"/>
      <c r="BC296" s="107"/>
      <c r="BD296" s="107"/>
      <c r="BE296" s="107"/>
      <c r="BF296" s="107"/>
      <c r="BG296" s="107"/>
      <c r="BH296" s="107"/>
      <c r="BI296" s="107"/>
      <c r="BJ296" s="107"/>
      <c r="BK296" s="107"/>
      <c r="BL296" s="107"/>
      <c r="BM296" s="107"/>
      <c r="BN296" s="107"/>
      <c r="BO296" s="107"/>
      <c r="BP296" s="107"/>
      <c r="BQ296" s="107"/>
      <c r="BR296" s="107"/>
      <c r="BS296" s="107"/>
      <c r="BT296" s="107"/>
      <c r="BU296" s="107"/>
      <c r="BV296" s="107"/>
      <c r="BW296" s="84"/>
      <c r="BX296" s="84"/>
      <c r="BY296" s="84"/>
      <c r="BZ296" s="84"/>
      <c r="CA296" s="84"/>
      <c r="CB296" s="84"/>
      <c r="CC296" s="84"/>
      <c r="CD296" s="84"/>
      <c r="CE296" s="84"/>
      <c r="CF296" s="84"/>
    </row>
    <row r="297" customFormat="false" ht="15" hidden="false" customHeight="true" outlineLevel="0" collapsed="false">
      <c r="AA297" s="3"/>
      <c r="AB297" s="84"/>
      <c r="AC297" s="84"/>
      <c r="AD297" s="84"/>
      <c r="AE297" s="84"/>
      <c r="AF297" s="84"/>
      <c r="AG297" s="84"/>
      <c r="AH297" s="84"/>
      <c r="AI297" s="84"/>
      <c r="AJ297" s="84"/>
      <c r="AK297" s="84"/>
      <c r="AL297" s="84"/>
      <c r="AM297" s="84"/>
      <c r="AN297" s="84"/>
      <c r="AO297" s="84"/>
      <c r="AP297" s="84"/>
      <c r="AQ297" s="84"/>
      <c r="AR297" s="84"/>
      <c r="AS297" s="84"/>
      <c r="AT297" s="84"/>
      <c r="AU297" s="84"/>
      <c r="AV297" s="84"/>
      <c r="AW297" s="84"/>
      <c r="AX297" s="84"/>
      <c r="AY297" s="84"/>
      <c r="AZ297" s="84"/>
      <c r="BA297" s="84"/>
      <c r="BB297" s="85"/>
      <c r="BC297" s="107"/>
      <c r="BD297" s="107"/>
      <c r="BE297" s="107"/>
      <c r="BF297" s="107"/>
      <c r="BG297" s="107"/>
      <c r="BH297" s="107"/>
      <c r="BI297" s="107"/>
      <c r="BJ297" s="107"/>
      <c r="BK297" s="107"/>
      <c r="BL297" s="107"/>
      <c r="BM297" s="107"/>
      <c r="BN297" s="107"/>
      <c r="BO297" s="107"/>
      <c r="BP297" s="107"/>
      <c r="BQ297" s="107"/>
      <c r="BR297" s="107"/>
      <c r="BS297" s="107"/>
      <c r="BT297" s="107"/>
      <c r="BU297" s="107"/>
      <c r="BV297" s="107"/>
      <c r="BW297" s="84"/>
      <c r="BX297" s="84"/>
      <c r="BY297" s="84"/>
      <c r="BZ297" s="84"/>
      <c r="CA297" s="84"/>
      <c r="CB297" s="84"/>
      <c r="CC297" s="84"/>
      <c r="CD297" s="84"/>
      <c r="CE297" s="84"/>
      <c r="CF297" s="84"/>
    </row>
    <row r="298" customFormat="false" ht="15" hidden="false" customHeight="true" outlineLevel="0" collapsed="false">
      <c r="AA298" s="3"/>
      <c r="AB298" s="84"/>
      <c r="AC298" s="84"/>
      <c r="AD298" s="84"/>
      <c r="AE298" s="84"/>
      <c r="AF298" s="84"/>
      <c r="AG298" s="84"/>
      <c r="AH298" s="84"/>
      <c r="AI298" s="84"/>
      <c r="AJ298" s="84"/>
      <c r="AK298" s="84"/>
      <c r="AL298" s="84"/>
      <c r="AM298" s="84"/>
      <c r="AN298" s="84"/>
      <c r="AO298" s="84"/>
      <c r="AP298" s="84"/>
      <c r="AQ298" s="84"/>
      <c r="AR298" s="84"/>
      <c r="AS298" s="84"/>
      <c r="AT298" s="84"/>
      <c r="AU298" s="84"/>
      <c r="AV298" s="84"/>
      <c r="AW298" s="84"/>
      <c r="AX298" s="84"/>
      <c r="AY298" s="84"/>
      <c r="AZ298" s="84"/>
      <c r="BB298" s="85"/>
      <c r="BC298" s="107"/>
      <c r="BD298" s="107"/>
      <c r="BE298" s="107"/>
      <c r="BF298" s="107"/>
      <c r="BG298" s="85"/>
      <c r="BH298" s="85"/>
      <c r="BI298" s="85"/>
      <c r="BJ298" s="85"/>
      <c r="BK298" s="85"/>
      <c r="BL298" s="85"/>
      <c r="BM298" s="85"/>
      <c r="BN298" s="85"/>
      <c r="BO298" s="85"/>
      <c r="BP298" s="85"/>
      <c r="BQ298" s="85"/>
      <c r="BR298" s="85"/>
      <c r="BS298" s="85"/>
      <c r="BT298" s="85"/>
      <c r="BU298" s="85"/>
      <c r="BV298" s="2"/>
      <c r="BW298" s="84"/>
      <c r="BX298" s="84"/>
      <c r="BY298" s="84"/>
      <c r="BZ298" s="84"/>
      <c r="CA298" s="84"/>
      <c r="CB298" s="84"/>
      <c r="CC298" s="84"/>
      <c r="CD298" s="84"/>
      <c r="CE298" s="84"/>
      <c r="CF298" s="8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7" ySplit="10" topLeftCell="AB11" activePane="bottomRight" state="frozen"/>
      <selection pane="topLeft" activeCell="A1" activeCellId="0" sqref="A1"/>
      <selection pane="topRight" activeCell="AB1" activeCellId="0" sqref="AB1"/>
      <selection pane="bottomLeft" activeCell="A11" activeCellId="0" sqref="A11"/>
      <selection pane="bottomRight" activeCell="AA10" activeCellId="0" sqref="AA10"/>
    </sheetView>
  </sheetViews>
  <sheetFormatPr defaultRowHeight="15" zeroHeight="false" outlineLevelRow="0" outlineLevelCol="1"/>
  <cols>
    <col collapsed="false" customWidth="true" hidden="true" outlineLevel="0" max="1" min="1" style="0" width="8.85"/>
    <col collapsed="false" customWidth="true" hidden="true" outlineLevel="1" max="14" min="2" style="0" width="8.85"/>
    <col collapsed="false" customWidth="true" hidden="true" outlineLevel="1" max="15" min="15" style="0" width="12.85"/>
    <col collapsed="false" customWidth="true" hidden="true" outlineLevel="1" max="21" min="16" style="0" width="8.85"/>
    <col collapsed="false" customWidth="true" hidden="true" outlineLevel="1" max="23" min="22" style="0" width="12.85"/>
    <col collapsed="false" customWidth="true" hidden="true" outlineLevel="1" max="26" min="24" style="0" width="8.85"/>
    <col collapsed="false" customWidth="true" hidden="false" outlineLevel="0" max="27" min="27" style="0" width="35.7"/>
    <col collapsed="false" customWidth="true" hidden="true" outlineLevel="1" max="31" min="28" style="0" width="12.85"/>
    <col collapsed="false" customWidth="true" hidden="false" outlineLevel="0" max="32" min="32" style="0" width="12.85"/>
    <col collapsed="false" customWidth="true" hidden="true" outlineLevel="1" max="36" min="33" style="0" width="12.85"/>
    <col collapsed="false" customWidth="true" hidden="false" outlineLevel="0" max="37" min="37" style="0" width="12.85"/>
    <col collapsed="false" customWidth="true" hidden="true" outlineLevel="1" max="41" min="38" style="0" width="12.85"/>
    <col collapsed="false" customWidth="true" hidden="false" outlineLevel="0" max="42" min="42" style="0" width="12.85"/>
    <col collapsed="false" customWidth="true" hidden="true" outlineLevel="1" max="46" min="43" style="0" width="12.85"/>
    <col collapsed="false" customWidth="true" hidden="false" outlineLevel="0" max="47" min="47" style="0" width="12.85"/>
    <col collapsed="false" customWidth="true" hidden="true" outlineLevel="1" max="51" min="48" style="0" width="12.85"/>
    <col collapsed="false" customWidth="true" hidden="false" outlineLevel="0" max="53" min="52" style="0" width="12.85"/>
    <col collapsed="false" customWidth="true" hidden="true" outlineLevel="1" max="56" min="54" style="1" width="12.85"/>
    <col collapsed="false" customWidth="true" hidden="false" outlineLevel="0" max="57" min="57" style="1" width="12.85"/>
    <col collapsed="false" customWidth="true" hidden="true" outlineLevel="1" max="60" min="58" style="1" width="12.85"/>
    <col collapsed="false" customWidth="true" hidden="false" outlineLevel="0" max="61" min="61" style="1" width="12.85"/>
    <col collapsed="false" customWidth="true" hidden="true" outlineLevel="1" max="64" min="62" style="1" width="12.85"/>
    <col collapsed="false" customWidth="true" hidden="false" outlineLevel="0" max="65" min="65" style="1" width="12.85"/>
    <col collapsed="false" customWidth="true" hidden="true" outlineLevel="1" max="68" min="66" style="1" width="12.85"/>
    <col collapsed="false" customWidth="true" hidden="false" outlineLevel="0" max="69" min="69" style="1" width="12.85"/>
    <col collapsed="false" customWidth="true" hidden="true" outlineLevel="1" max="72" min="70" style="1" width="12.85"/>
    <col collapsed="false" customWidth="true" hidden="false" outlineLevel="0" max="74" min="73" style="1" width="12.85"/>
    <col collapsed="false" customWidth="true" hidden="true" outlineLevel="0" max="76" min="75" style="0" width="12.85"/>
    <col collapsed="false" customWidth="true" hidden="true" outlineLevel="1" max="77" min="77" style="0" width="12.85"/>
    <col collapsed="false" customWidth="true" hidden="true" outlineLevel="0" max="78" min="78" style="0" width="12.85"/>
    <col collapsed="false" customWidth="true" hidden="true" outlineLevel="1" max="79" min="79" style="0" width="12.85"/>
    <col collapsed="false" customWidth="true" hidden="true" outlineLevel="0" max="80" min="80" style="0" width="12.85"/>
    <col collapsed="false" customWidth="true" hidden="true" outlineLevel="1" max="81" min="81" style="0" width="12.85"/>
    <col collapsed="false" customWidth="true" hidden="true" outlineLevel="0" max="82" min="82" style="0" width="12.85"/>
    <col collapsed="false" customWidth="true" hidden="true" outlineLevel="1" max="83" min="83" style="0" width="12.85"/>
    <col collapsed="false" customWidth="true" hidden="true" outlineLevel="0" max="84" min="84" style="0" width="12.85"/>
    <col collapsed="false" customWidth="true" hidden="false" outlineLevel="0" max="1025" min="85" style="0" width="8.85"/>
  </cols>
  <sheetData>
    <row r="1" customFormat="false" ht="15" hidden="true" customHeight="true" outlineLevel="0" collapsed="false"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customFormat="false" ht="15" hidden="true" customHeight="true" outlineLevel="0" collapsed="false"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customFormat="false" ht="15" hidden="true" customHeight="true" outlineLevel="0" collapsed="false">
      <c r="AP3" s="3" t="s">
        <v>2</v>
      </c>
      <c r="AQ3" s="0" t="s">
        <v>145</v>
      </c>
      <c r="AR3" s="0" t="s">
        <v>143</v>
      </c>
      <c r="AS3" s="0" t="s">
        <v>144</v>
      </c>
      <c r="AT3" s="0" t="s">
        <v>3</v>
      </c>
      <c r="AU3" s="0" t="s">
        <v>3</v>
      </c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 t="s">
        <v>145</v>
      </c>
      <c r="BO3" s="2" t="s">
        <v>143</v>
      </c>
      <c r="BP3" s="2" t="s">
        <v>144</v>
      </c>
      <c r="BQ3" s="2" t="s">
        <v>3</v>
      </c>
      <c r="BR3" s="2"/>
      <c r="BS3" s="2"/>
      <c r="BT3" s="2"/>
      <c r="BU3" s="2"/>
      <c r="BV3" s="2"/>
    </row>
    <row r="4" customFormat="false" ht="15" hidden="true" customHeight="true" outlineLevel="0" collapsed="false"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customFormat="false" ht="15" hidden="true" customHeight="true" outlineLevel="0" collapsed="false">
      <c r="AB5" s="4" t="s">
        <v>5</v>
      </c>
      <c r="AC5" s="4" t="s">
        <v>6</v>
      </c>
      <c r="AD5" s="4" t="s">
        <v>7</v>
      </c>
      <c r="AE5" s="4" t="s">
        <v>8</v>
      </c>
      <c r="AF5" s="4" t="s">
        <v>5</v>
      </c>
      <c r="AG5" s="4" t="s">
        <v>9</v>
      </c>
      <c r="AH5" s="4" t="s">
        <v>10</v>
      </c>
      <c r="AI5" s="4" t="s">
        <v>11</v>
      </c>
      <c r="AJ5" s="4" t="s">
        <v>12</v>
      </c>
      <c r="AK5" s="4" t="s">
        <v>9</v>
      </c>
      <c r="AL5" s="4" t="s">
        <v>13</v>
      </c>
      <c r="AM5" s="4" t="s">
        <v>14</v>
      </c>
      <c r="AN5" s="4" t="s">
        <v>15</v>
      </c>
      <c r="AO5" s="4" t="s">
        <v>16</v>
      </c>
      <c r="AP5" s="4" t="s">
        <v>13</v>
      </c>
      <c r="AQ5" s="4" t="s">
        <v>17</v>
      </c>
      <c r="AR5" s="4" t="s">
        <v>18</v>
      </c>
      <c r="AS5" s="4" t="s">
        <v>19</v>
      </c>
      <c r="AT5" s="4" t="s">
        <v>20</v>
      </c>
      <c r="AU5" s="4" t="s">
        <v>17</v>
      </c>
      <c r="AV5" s="4" t="s">
        <v>21</v>
      </c>
      <c r="AW5" s="4" t="s">
        <v>22</v>
      </c>
      <c r="AX5" s="4" t="s">
        <v>23</v>
      </c>
      <c r="AY5" s="4" t="s">
        <v>24</v>
      </c>
      <c r="AZ5" s="4" t="s">
        <v>21</v>
      </c>
      <c r="BA5" s="5" t="s">
        <v>25</v>
      </c>
      <c r="BB5" s="6" t="s">
        <v>5</v>
      </c>
      <c r="BC5" s="6" t="s">
        <v>5</v>
      </c>
      <c r="BD5" s="6" t="s">
        <v>5</v>
      </c>
      <c r="BE5" s="6" t="s">
        <v>5</v>
      </c>
      <c r="BF5" s="6" t="s">
        <v>9</v>
      </c>
      <c r="BG5" s="6" t="s">
        <v>9</v>
      </c>
      <c r="BH5" s="6" t="s">
        <v>9</v>
      </c>
      <c r="BI5" s="6" t="s">
        <v>9</v>
      </c>
      <c r="BJ5" s="6" t="s">
        <v>13</v>
      </c>
      <c r="BK5" s="6" t="s">
        <v>13</v>
      </c>
      <c r="BL5" s="6" t="s">
        <v>13</v>
      </c>
      <c r="BM5" s="6" t="s">
        <v>13</v>
      </c>
      <c r="BN5" s="6" t="s">
        <v>17</v>
      </c>
      <c r="BO5" s="6" t="s">
        <v>17</v>
      </c>
      <c r="BP5" s="6" t="s">
        <v>17</v>
      </c>
      <c r="BQ5" s="6" t="s">
        <v>17</v>
      </c>
      <c r="BR5" s="6" t="s">
        <v>21</v>
      </c>
      <c r="BS5" s="6" t="s">
        <v>21</v>
      </c>
      <c r="BT5" s="6" t="s">
        <v>21</v>
      </c>
      <c r="BU5" s="6" t="s">
        <v>21</v>
      </c>
      <c r="BV5" s="7" t="s">
        <v>25</v>
      </c>
      <c r="BW5" s="4" t="s">
        <v>5</v>
      </c>
      <c r="BX5" s="4" t="s">
        <v>7</v>
      </c>
      <c r="BY5" s="4" t="s">
        <v>9</v>
      </c>
      <c r="BZ5" s="4" t="s">
        <v>11</v>
      </c>
      <c r="CA5" s="4" t="s">
        <v>13</v>
      </c>
      <c r="CB5" s="4" t="s">
        <v>15</v>
      </c>
      <c r="CC5" s="4" t="s">
        <v>17</v>
      </c>
      <c r="CD5" s="4" t="s">
        <v>19</v>
      </c>
      <c r="CE5" s="4" t="s">
        <v>21</v>
      </c>
      <c r="CF5" s="4" t="s">
        <v>23</v>
      </c>
    </row>
    <row r="6" customFormat="false" ht="15" hidden="true" customHeight="true" outlineLevel="0" collapsed="false">
      <c r="AB6" s="4" t="s">
        <v>26</v>
      </c>
      <c r="AC6" s="4" t="s">
        <v>26</v>
      </c>
      <c r="AD6" s="4" t="s">
        <v>26</v>
      </c>
      <c r="AE6" s="4" t="s">
        <v>26</v>
      </c>
      <c r="AF6" s="0" t="s">
        <v>27</v>
      </c>
      <c r="AG6" s="4" t="s">
        <v>26</v>
      </c>
      <c r="AH6" s="4" t="s">
        <v>26</v>
      </c>
      <c r="AI6" s="4" t="s">
        <v>26</v>
      </c>
      <c r="AJ6" s="4" t="s">
        <v>26</v>
      </c>
      <c r="AK6" s="0" t="s">
        <v>27</v>
      </c>
      <c r="AL6" s="4" t="s">
        <v>26</v>
      </c>
      <c r="AM6" s="4" t="s">
        <v>26</v>
      </c>
      <c r="AN6" s="4" t="s">
        <v>26</v>
      </c>
      <c r="AO6" s="4" t="s">
        <v>26</v>
      </c>
      <c r="AP6" s="0" t="s">
        <v>27</v>
      </c>
      <c r="AQ6" s="4" t="s">
        <v>26</v>
      </c>
      <c r="AR6" s="4" t="s">
        <v>26</v>
      </c>
      <c r="AS6" s="4" t="s">
        <v>26</v>
      </c>
      <c r="AT6" s="4" t="s">
        <v>26</v>
      </c>
      <c r="AU6" s="0" t="s">
        <v>27</v>
      </c>
      <c r="AV6" s="4" t="s">
        <v>26</v>
      </c>
      <c r="AW6" s="4" t="s">
        <v>26</v>
      </c>
      <c r="AX6" s="4" t="s">
        <v>26</v>
      </c>
      <c r="AY6" s="4" t="s">
        <v>26</v>
      </c>
      <c r="AZ6" s="0" t="s">
        <v>27</v>
      </c>
      <c r="BA6" s="5" t="s">
        <v>26</v>
      </c>
      <c r="BB6" s="2" t="s">
        <v>28</v>
      </c>
      <c r="BC6" s="2" t="s">
        <v>28</v>
      </c>
      <c r="BD6" s="2" t="s">
        <v>28</v>
      </c>
      <c r="BE6" s="2" t="s">
        <v>28</v>
      </c>
      <c r="BF6" s="2" t="s">
        <v>28</v>
      </c>
      <c r="BG6" s="2" t="s">
        <v>28</v>
      </c>
      <c r="BH6" s="2" t="s">
        <v>28</v>
      </c>
      <c r="BI6" s="2" t="s">
        <v>28</v>
      </c>
      <c r="BJ6" s="2" t="s">
        <v>28</v>
      </c>
      <c r="BK6" s="2" t="s">
        <v>28</v>
      </c>
      <c r="BL6" s="2" t="s">
        <v>28</v>
      </c>
      <c r="BM6" s="2" t="s">
        <v>28</v>
      </c>
      <c r="BN6" s="2" t="s">
        <v>28</v>
      </c>
      <c r="BO6" s="2" t="s">
        <v>28</v>
      </c>
      <c r="BP6" s="2" t="s">
        <v>28</v>
      </c>
      <c r="BQ6" s="2" t="s">
        <v>28</v>
      </c>
      <c r="BR6" s="2" t="s">
        <v>28</v>
      </c>
      <c r="BS6" s="2" t="s">
        <v>28</v>
      </c>
      <c r="BT6" s="2" t="s">
        <v>28</v>
      </c>
      <c r="BU6" s="2" t="s">
        <v>28</v>
      </c>
      <c r="BV6" s="2" t="s">
        <v>28</v>
      </c>
      <c r="BW6" s="0" t="s">
        <v>29</v>
      </c>
      <c r="BX6" s="0" t="s">
        <v>29</v>
      </c>
      <c r="BY6" s="0" t="s">
        <v>29</v>
      </c>
      <c r="BZ6" s="0" t="s">
        <v>29</v>
      </c>
      <c r="CA6" s="0" t="s">
        <v>29</v>
      </c>
      <c r="CB6" s="0" t="s">
        <v>29</v>
      </c>
      <c r="CC6" s="0" t="s">
        <v>29</v>
      </c>
      <c r="CD6" s="0" t="s">
        <v>29</v>
      </c>
      <c r="CE6" s="0" t="s">
        <v>29</v>
      </c>
      <c r="CF6" s="0" t="s">
        <v>29</v>
      </c>
    </row>
    <row r="7" customFormat="false" ht="15" hidden="true" customHeight="true" outlineLevel="0" collapsed="false">
      <c r="AB7" s="4" t="n">
        <v>3073</v>
      </c>
      <c r="AC7" s="4" t="n">
        <v>3074</v>
      </c>
      <c r="AD7" s="4" t="n">
        <v>3075</v>
      </c>
      <c r="AE7" s="4" t="n">
        <v>3076</v>
      </c>
      <c r="AF7" s="0" t="n">
        <v>1019</v>
      </c>
      <c r="AG7" s="4" t="n">
        <v>3077</v>
      </c>
      <c r="AH7" s="4" t="n">
        <v>3078</v>
      </c>
      <c r="AI7" s="4" t="n">
        <v>3079</v>
      </c>
      <c r="AJ7" s="4" t="n">
        <v>3080</v>
      </c>
      <c r="AK7" s="0" t="n">
        <v>1020</v>
      </c>
      <c r="AL7" s="4" t="n">
        <v>3081</v>
      </c>
      <c r="AM7" s="4" t="n">
        <v>3082</v>
      </c>
      <c r="AN7" s="4" t="n">
        <v>3083</v>
      </c>
      <c r="AO7" s="4" t="n">
        <v>3084</v>
      </c>
      <c r="AP7" s="0" t="n">
        <v>1021</v>
      </c>
      <c r="AQ7" s="4" t="n">
        <v>3085</v>
      </c>
      <c r="AR7" s="4" t="n">
        <v>3086</v>
      </c>
      <c r="AS7" s="4" t="n">
        <v>3087</v>
      </c>
      <c r="AT7" s="4" t="n">
        <v>3088</v>
      </c>
      <c r="AU7" s="0" t="n">
        <v>1022</v>
      </c>
      <c r="AV7" s="4" t="n">
        <v>3089</v>
      </c>
      <c r="AW7" s="4" t="n">
        <v>3090</v>
      </c>
      <c r="AX7" s="4" t="n">
        <v>3091</v>
      </c>
      <c r="AY7" s="4" t="n">
        <v>3092</v>
      </c>
      <c r="AZ7" s="0" t="n">
        <v>1023</v>
      </c>
      <c r="BA7" s="5" t="n">
        <v>3093</v>
      </c>
      <c r="BB7" s="2" t="n">
        <v>4073</v>
      </c>
      <c r="BC7" s="2" t="n">
        <v>4074</v>
      </c>
      <c r="BD7" s="2" t="n">
        <v>4075</v>
      </c>
      <c r="BE7" s="2" t="n">
        <v>4076</v>
      </c>
      <c r="BF7" s="2" t="n">
        <v>4077</v>
      </c>
      <c r="BG7" s="2" t="n">
        <v>4078</v>
      </c>
      <c r="BH7" s="2" t="n">
        <v>4079</v>
      </c>
      <c r="BI7" s="2" t="n">
        <v>4080</v>
      </c>
      <c r="BJ7" s="2" t="n">
        <v>4081</v>
      </c>
      <c r="BK7" s="2" t="n">
        <v>4082</v>
      </c>
      <c r="BL7" s="2" t="n">
        <v>4083</v>
      </c>
      <c r="BM7" s="2" t="n">
        <v>4084</v>
      </c>
      <c r="BN7" s="2" t="n">
        <v>4085</v>
      </c>
      <c r="BO7" s="2" t="n">
        <v>4086</v>
      </c>
      <c r="BP7" s="2" t="n">
        <v>4087</v>
      </c>
      <c r="BQ7" s="2" t="n">
        <v>4088</v>
      </c>
      <c r="BR7" s="2" t="n">
        <v>4089</v>
      </c>
      <c r="BS7" s="2" t="n">
        <v>4090</v>
      </c>
      <c r="BT7" s="2" t="n">
        <v>4091</v>
      </c>
      <c r="BU7" s="2" t="n">
        <v>4092</v>
      </c>
      <c r="BV7" s="2" t="n">
        <v>4093</v>
      </c>
      <c r="BW7" s="0" t="n">
        <v>2035</v>
      </c>
      <c r="BX7" s="0" t="n">
        <v>2038</v>
      </c>
      <c r="BY7" s="0" t="n">
        <v>2039</v>
      </c>
      <c r="BZ7" s="0" t="n">
        <v>2040</v>
      </c>
      <c r="CA7" s="0" t="n">
        <v>2041</v>
      </c>
      <c r="CB7" s="0" t="n">
        <v>2042</v>
      </c>
      <c r="CC7" s="0" t="n">
        <v>2043</v>
      </c>
      <c r="CD7" s="0" t="n">
        <v>2044</v>
      </c>
      <c r="CE7" s="0" t="n">
        <v>2045</v>
      </c>
      <c r="CF7" s="0" t="n">
        <v>2046</v>
      </c>
    </row>
    <row r="8" customFormat="false" ht="15" hidden="false" customHeight="true" outlineLevel="0" collapsed="false">
      <c r="A8" s="8" t="s">
        <v>30</v>
      </c>
      <c r="B8" s="8" t="s">
        <v>31</v>
      </c>
      <c r="C8" s="8" t="s">
        <v>32</v>
      </c>
      <c r="D8" s="8" t="s">
        <v>1997</v>
      </c>
      <c r="E8" s="8" t="s">
        <v>1998</v>
      </c>
      <c r="F8" s="8" t="s">
        <v>1999</v>
      </c>
      <c r="H8" s="8" t="s">
        <v>36</v>
      </c>
      <c r="J8" s="8" t="s">
        <v>37</v>
      </c>
      <c r="L8" s="8" t="s">
        <v>38</v>
      </c>
      <c r="M8" s="8" t="s">
        <v>39</v>
      </c>
      <c r="N8" s="8" t="s">
        <v>40</v>
      </c>
      <c r="O8" s="8" t="s">
        <v>41</v>
      </c>
      <c r="P8" s="8" t="s">
        <v>42</v>
      </c>
      <c r="Q8" s="8" t="s">
        <v>43</v>
      </c>
      <c r="R8" s="8" t="s">
        <v>44</v>
      </c>
      <c r="S8" s="8" t="s">
        <v>45</v>
      </c>
      <c r="T8" s="8" t="s">
        <v>46</v>
      </c>
      <c r="U8" s="8" t="s">
        <v>47</v>
      </c>
      <c r="V8" s="8" t="s">
        <v>48</v>
      </c>
      <c r="W8" s="8" t="s">
        <v>49</v>
      </c>
      <c r="X8" s="8" t="s">
        <v>50</v>
      </c>
      <c r="Y8" s="8" t="s">
        <v>51</v>
      </c>
      <c r="Z8" s="8" t="s">
        <v>52</v>
      </c>
      <c r="AA8" s="8" t="s">
        <v>53</v>
      </c>
      <c r="AB8" s="5" t="s">
        <v>54</v>
      </c>
      <c r="AC8" s="5" t="s">
        <v>55</v>
      </c>
      <c r="AD8" s="5" t="s">
        <v>56</v>
      </c>
      <c r="AE8" s="5" t="s">
        <v>57</v>
      </c>
      <c r="AF8" s="5" t="s">
        <v>58</v>
      </c>
      <c r="AG8" s="5" t="s">
        <v>59</v>
      </c>
      <c r="AH8" s="5" t="s">
        <v>60</v>
      </c>
      <c r="AI8" s="5" t="s">
        <v>61</v>
      </c>
      <c r="AJ8" s="5" t="s">
        <v>62</v>
      </c>
      <c r="AK8" s="5" t="s">
        <v>63</v>
      </c>
      <c r="AL8" s="5" t="s">
        <v>64</v>
      </c>
      <c r="AM8" s="5" t="s">
        <v>65</v>
      </c>
      <c r="AN8" s="5" t="s">
        <v>66</v>
      </c>
      <c r="AO8" s="5" t="s">
        <v>67</v>
      </c>
      <c r="AP8" s="5" t="s">
        <v>68</v>
      </c>
      <c r="AQ8" s="5" t="s">
        <v>69</v>
      </c>
      <c r="AR8" s="5" t="s">
        <v>70</v>
      </c>
      <c r="AS8" s="5" t="s">
        <v>71</v>
      </c>
      <c r="AT8" s="5" t="s">
        <v>72</v>
      </c>
      <c r="AU8" s="5" t="s">
        <v>73</v>
      </c>
      <c r="AV8" s="5" t="s">
        <v>74</v>
      </c>
      <c r="AW8" s="5" t="s">
        <v>75</v>
      </c>
      <c r="AX8" s="5" t="s">
        <v>76</v>
      </c>
      <c r="AY8" s="5" t="s">
        <v>77</v>
      </c>
      <c r="AZ8" s="5" t="s">
        <v>78</v>
      </c>
      <c r="BA8" s="5" t="s">
        <v>79</v>
      </c>
      <c r="BB8" s="7" t="s">
        <v>80</v>
      </c>
      <c r="BC8" s="7" t="s">
        <v>81</v>
      </c>
      <c r="BD8" s="7" t="s">
        <v>82</v>
      </c>
      <c r="BE8" s="7" t="s">
        <v>83</v>
      </c>
      <c r="BF8" s="7" t="s">
        <v>84</v>
      </c>
      <c r="BG8" s="7" t="s">
        <v>85</v>
      </c>
      <c r="BH8" s="7" t="s">
        <v>86</v>
      </c>
      <c r="BI8" s="7" t="s">
        <v>87</v>
      </c>
      <c r="BJ8" s="7" t="s">
        <v>88</v>
      </c>
      <c r="BK8" s="7" t="s">
        <v>89</v>
      </c>
      <c r="BL8" s="7" t="s">
        <v>90</v>
      </c>
      <c r="BM8" s="7" t="s">
        <v>91</v>
      </c>
      <c r="BN8" s="7" t="s">
        <v>92</v>
      </c>
      <c r="BO8" s="7" t="s">
        <v>93</v>
      </c>
      <c r="BP8" s="7" t="s">
        <v>94</v>
      </c>
      <c r="BQ8" s="7" t="s">
        <v>95</v>
      </c>
      <c r="BR8" s="7" t="s">
        <v>96</v>
      </c>
      <c r="BS8" s="7" t="s">
        <v>97</v>
      </c>
      <c r="BT8" s="7" t="s">
        <v>98</v>
      </c>
      <c r="BU8" s="7" t="s">
        <v>99</v>
      </c>
      <c r="BV8" s="7" t="s">
        <v>100</v>
      </c>
      <c r="BW8" s="5" t="s">
        <v>101</v>
      </c>
      <c r="BX8" s="5" t="s">
        <v>102</v>
      </c>
      <c r="BY8" s="5" t="s">
        <v>103</v>
      </c>
      <c r="BZ8" s="5" t="s">
        <v>104</v>
      </c>
      <c r="CA8" s="5" t="s">
        <v>105</v>
      </c>
      <c r="CB8" s="5" t="s">
        <v>106</v>
      </c>
      <c r="CC8" s="5" t="s">
        <v>107</v>
      </c>
      <c r="CD8" s="5" t="s">
        <v>108</v>
      </c>
      <c r="CE8" s="5" t="s">
        <v>109</v>
      </c>
      <c r="CF8" s="5" t="s">
        <v>110</v>
      </c>
    </row>
    <row r="9" customFormat="false" ht="15" hidden="false" customHeight="true" outlineLevel="0" collapsed="false">
      <c r="AA9" s="8" t="s">
        <v>111</v>
      </c>
      <c r="AB9" s="5" t="s">
        <v>112</v>
      </c>
      <c r="AC9" s="5" t="s">
        <v>113</v>
      </c>
      <c r="AD9" s="5" t="s">
        <v>114</v>
      </c>
      <c r="AE9" s="5" t="s">
        <v>115</v>
      </c>
      <c r="AF9" s="5" t="s">
        <v>115</v>
      </c>
      <c r="AG9" s="5" t="s">
        <v>116</v>
      </c>
      <c r="AH9" s="5" t="s">
        <v>117</v>
      </c>
      <c r="AI9" s="5" t="s">
        <v>118</v>
      </c>
      <c r="AJ9" s="5" t="s">
        <v>119</v>
      </c>
      <c r="AK9" s="5" t="s">
        <v>119</v>
      </c>
      <c r="AL9" s="5" t="s">
        <v>120</v>
      </c>
      <c r="AM9" s="5" t="s">
        <v>121</v>
      </c>
      <c r="AN9" s="5" t="s">
        <v>122</v>
      </c>
      <c r="AO9" s="5" t="s">
        <v>123</v>
      </c>
      <c r="AP9" s="5" t="s">
        <v>123</v>
      </c>
      <c r="AQ9" s="5" t="s">
        <v>124</v>
      </c>
      <c r="AR9" s="5" t="s">
        <v>125</v>
      </c>
      <c r="AS9" s="5" t="s">
        <v>126</v>
      </c>
      <c r="AT9" s="5" t="s">
        <v>127</v>
      </c>
      <c r="AU9" s="5" t="s">
        <v>127</v>
      </c>
      <c r="AV9" s="5" t="s">
        <v>128</v>
      </c>
      <c r="AW9" s="5" t="s">
        <v>129</v>
      </c>
      <c r="AX9" s="5" t="s">
        <v>130</v>
      </c>
      <c r="AY9" s="5" t="s">
        <v>131</v>
      </c>
      <c r="AZ9" s="5" t="s">
        <v>131</v>
      </c>
      <c r="BA9" s="5" t="s">
        <v>132</v>
      </c>
      <c r="BB9" s="7" t="s">
        <v>112</v>
      </c>
      <c r="BC9" s="7" t="s">
        <v>113</v>
      </c>
      <c r="BD9" s="7" t="s">
        <v>114</v>
      </c>
      <c r="BE9" s="7" t="s">
        <v>115</v>
      </c>
      <c r="BF9" s="7" t="s">
        <v>116</v>
      </c>
      <c r="BG9" s="7" t="s">
        <v>117</v>
      </c>
      <c r="BH9" s="7" t="s">
        <v>118</v>
      </c>
      <c r="BI9" s="7" t="s">
        <v>119</v>
      </c>
      <c r="BJ9" s="7" t="s">
        <v>120</v>
      </c>
      <c r="BK9" s="7" t="s">
        <v>121</v>
      </c>
      <c r="BL9" s="7" t="s">
        <v>122</v>
      </c>
      <c r="BM9" s="7" t="s">
        <v>123</v>
      </c>
      <c r="BN9" s="7" t="s">
        <v>124</v>
      </c>
      <c r="BO9" s="7" t="s">
        <v>125</v>
      </c>
      <c r="BP9" s="7" t="s">
        <v>126</v>
      </c>
      <c r="BQ9" s="7" t="s">
        <v>127</v>
      </c>
      <c r="BR9" s="7" t="s">
        <v>128</v>
      </c>
      <c r="BS9" s="7" t="s">
        <v>129</v>
      </c>
      <c r="BT9" s="7" t="s">
        <v>130</v>
      </c>
      <c r="BU9" s="7" t="s">
        <v>131</v>
      </c>
      <c r="BV9" s="7" t="s">
        <v>132</v>
      </c>
      <c r="BW9" s="5" t="s">
        <v>113</v>
      </c>
      <c r="BX9" s="5" t="s">
        <v>115</v>
      </c>
      <c r="BY9" s="5" t="s">
        <v>117</v>
      </c>
      <c r="BZ9" s="5" t="s">
        <v>119</v>
      </c>
      <c r="CA9" s="5" t="s">
        <v>121</v>
      </c>
      <c r="CB9" s="5" t="s">
        <v>123</v>
      </c>
      <c r="CC9" s="5" t="s">
        <v>125</v>
      </c>
      <c r="CD9" s="5" t="s">
        <v>127</v>
      </c>
      <c r="CE9" s="5" t="s">
        <v>129</v>
      </c>
      <c r="CF9" s="5" t="s">
        <v>131</v>
      </c>
    </row>
    <row r="10" customFormat="false" ht="15" hidden="false" customHeight="true" outlineLevel="0" collapsed="false">
      <c r="AA10" s="8" t="s">
        <v>133</v>
      </c>
      <c r="AB10" s="5" t="s">
        <v>134</v>
      </c>
      <c r="AC10" s="5" t="s">
        <v>135</v>
      </c>
      <c r="AD10" s="5" t="s">
        <v>136</v>
      </c>
      <c r="AE10" s="5" t="s">
        <v>149</v>
      </c>
      <c r="AF10" s="5" t="s">
        <v>149</v>
      </c>
      <c r="AG10" s="5" t="s">
        <v>138</v>
      </c>
      <c r="AH10" s="5" t="s">
        <v>0</v>
      </c>
      <c r="AI10" s="5" t="s">
        <v>139</v>
      </c>
      <c r="AJ10" s="5" t="s">
        <v>137</v>
      </c>
      <c r="AK10" s="5" t="s">
        <v>137</v>
      </c>
      <c r="AL10" s="5" t="s">
        <v>1</v>
      </c>
      <c r="AM10" s="5" t="s">
        <v>140</v>
      </c>
      <c r="AN10" s="5" t="s">
        <v>141</v>
      </c>
      <c r="AO10" s="5" t="s">
        <v>2</v>
      </c>
      <c r="AP10" s="5" t="s">
        <v>2</v>
      </c>
      <c r="AQ10" s="5" t="s">
        <v>145</v>
      </c>
      <c r="AR10" s="5" t="s">
        <v>146</v>
      </c>
      <c r="AS10" s="5" t="s">
        <v>147</v>
      </c>
      <c r="AT10" s="5" t="s">
        <v>4</v>
      </c>
      <c r="AU10" s="5" t="s">
        <v>4</v>
      </c>
      <c r="AV10" s="5" t="s">
        <v>145</v>
      </c>
      <c r="AW10" s="5" t="s">
        <v>146</v>
      </c>
      <c r="AX10" s="5" t="s">
        <v>147</v>
      </c>
      <c r="AY10" s="5" t="s">
        <v>4</v>
      </c>
      <c r="AZ10" s="5" t="s">
        <v>4</v>
      </c>
      <c r="BA10" s="5" t="s">
        <v>148</v>
      </c>
      <c r="BB10" s="7" t="s">
        <v>134</v>
      </c>
      <c r="BC10" s="7" t="s">
        <v>135</v>
      </c>
      <c r="BD10" s="7" t="s">
        <v>136</v>
      </c>
      <c r="BE10" s="7" t="s">
        <v>149</v>
      </c>
      <c r="BF10" s="7" t="s">
        <v>138</v>
      </c>
      <c r="BG10" s="7" t="s">
        <v>0</v>
      </c>
      <c r="BH10" s="7" t="s">
        <v>139</v>
      </c>
      <c r="BI10" s="7" t="s">
        <v>137</v>
      </c>
      <c r="BJ10" s="7" t="s">
        <v>1</v>
      </c>
      <c r="BK10" s="7" t="s">
        <v>140</v>
      </c>
      <c r="BL10" s="7" t="s">
        <v>141</v>
      </c>
      <c r="BM10" s="7" t="s">
        <v>2</v>
      </c>
      <c r="BN10" s="7" t="s">
        <v>146</v>
      </c>
      <c r="BO10" s="7" t="s">
        <v>146</v>
      </c>
      <c r="BP10" s="7" t="s">
        <v>147</v>
      </c>
      <c r="BQ10" s="7" t="s">
        <v>4</v>
      </c>
      <c r="BR10" s="7" t="s">
        <v>145</v>
      </c>
      <c r="BS10" s="7" t="s">
        <v>146</v>
      </c>
      <c r="BT10" s="7" t="s">
        <v>147</v>
      </c>
      <c r="BU10" s="7" t="s">
        <v>4</v>
      </c>
      <c r="BV10" s="7" t="s">
        <v>148</v>
      </c>
      <c r="BW10" s="5" t="s">
        <v>135</v>
      </c>
      <c r="BX10" s="5" t="s">
        <v>149</v>
      </c>
      <c r="BY10" s="5" t="s">
        <v>0</v>
      </c>
      <c r="BZ10" s="5" t="s">
        <v>137</v>
      </c>
      <c r="CA10" s="5" t="s">
        <v>140</v>
      </c>
      <c r="CB10" s="5" t="s">
        <v>2</v>
      </c>
      <c r="CC10" s="5" t="s">
        <v>143</v>
      </c>
      <c r="CD10" s="5" t="s">
        <v>3</v>
      </c>
      <c r="CE10" s="5" t="s">
        <v>146</v>
      </c>
      <c r="CF10" s="5" t="s">
        <v>4</v>
      </c>
    </row>
    <row r="11" customFormat="false" ht="15" hidden="false" customHeight="true" outlineLevel="0" collapsed="false">
      <c r="A11" s="9" t="s">
        <v>3040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s">
        <v>3041</v>
      </c>
      <c r="P11" s="9"/>
      <c r="Q11" s="9"/>
      <c r="R11" s="9"/>
      <c r="S11" s="9"/>
      <c r="T11" s="9"/>
      <c r="U11" s="9"/>
      <c r="V11" s="9" t="s">
        <v>153</v>
      </c>
      <c r="W11" s="9"/>
      <c r="X11" s="9"/>
      <c r="Y11" s="9"/>
      <c r="Z11" s="9"/>
      <c r="AA11" s="9" t="s">
        <v>3042</v>
      </c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9"/>
      <c r="AY11" s="10"/>
      <c r="AZ11" s="10"/>
      <c r="BB11" s="108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"/>
      <c r="BV11" s="2"/>
      <c r="BW11" s="108"/>
      <c r="BX11" s="108"/>
      <c r="BY11" s="108"/>
      <c r="BZ11" s="108"/>
      <c r="CA11" s="108"/>
      <c r="CB11" s="108"/>
      <c r="CC11" s="108"/>
      <c r="CD11" s="108"/>
      <c r="CE11" s="108"/>
      <c r="CF11" s="10"/>
    </row>
    <row r="12" customFormat="false" ht="15" hidden="false" customHeight="true" outlineLevel="0" collapsed="false">
      <c r="A12" s="12" t="s">
        <v>3043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 t="s">
        <v>3044</v>
      </c>
      <c r="P12" s="12"/>
      <c r="Q12" s="12"/>
      <c r="R12" s="12"/>
      <c r="S12" s="12"/>
      <c r="T12" s="12" t="s">
        <v>1469</v>
      </c>
      <c r="U12" s="12"/>
      <c r="V12" s="12" t="s">
        <v>160</v>
      </c>
      <c r="W12" s="12" t="s">
        <v>781</v>
      </c>
      <c r="X12" s="12" t="s">
        <v>162</v>
      </c>
      <c r="Y12" s="12"/>
      <c r="Z12" s="12" t="s">
        <v>163</v>
      </c>
      <c r="AA12" s="12" t="s">
        <v>3045</v>
      </c>
      <c r="AB12" s="14" t="n">
        <v>876.377</v>
      </c>
      <c r="AC12" s="14" t="n">
        <v>940.946</v>
      </c>
      <c r="AD12" s="14" t="n">
        <v>995.331</v>
      </c>
      <c r="AE12" s="14" t="n">
        <v>1055.675</v>
      </c>
      <c r="AF12" s="14" t="n">
        <v>3868.329</v>
      </c>
      <c r="AG12" s="14" t="n">
        <v>1115.12</v>
      </c>
      <c r="AH12" s="14" t="n">
        <v>1202.173</v>
      </c>
      <c r="AI12" s="14" t="n">
        <v>1258.148</v>
      </c>
      <c r="AJ12" s="14" t="n">
        <v>1335.304</v>
      </c>
      <c r="AK12" s="14" t="n">
        <v>4910.745</v>
      </c>
      <c r="AL12" s="14" t="n">
        <v>1413.229</v>
      </c>
      <c r="AM12" s="14" t="n">
        <v>1495.201</v>
      </c>
      <c r="AN12" s="14" t="n">
        <v>1598.344</v>
      </c>
      <c r="AO12" s="14" t="n">
        <v>1718.197</v>
      </c>
      <c r="AP12" s="14" t="n">
        <v>6224.971</v>
      </c>
      <c r="AQ12" s="14" t="n">
        <v>1765</v>
      </c>
      <c r="AR12" s="14" t="n">
        <v>1868</v>
      </c>
      <c r="AS12" s="14" t="n">
        <v>1942</v>
      </c>
      <c r="AT12" s="14" t="n">
        <v>2046</v>
      </c>
      <c r="AU12" s="14" t="n">
        <v>7621</v>
      </c>
      <c r="AV12" s="14" t="n">
        <v>2101</v>
      </c>
      <c r="AW12" s="14" t="n">
        <v>2338</v>
      </c>
      <c r="AX12" s="14" t="n">
        <v>2425</v>
      </c>
      <c r="AY12" s="14" t="n">
        <v>2581</v>
      </c>
      <c r="AZ12" s="14" t="n">
        <v>9445</v>
      </c>
      <c r="BA12" s="15" t="n">
        <v>2617</v>
      </c>
      <c r="BB12" s="21" t="n">
        <v>876.377</v>
      </c>
      <c r="BC12" s="21" t="n">
        <v>1817.323</v>
      </c>
      <c r="BD12" s="21" t="n">
        <v>2812.654</v>
      </c>
      <c r="BE12" s="21" t="n">
        <v>3868.329</v>
      </c>
      <c r="BF12" s="21" t="n">
        <v>1115.12</v>
      </c>
      <c r="BG12" s="21" t="n">
        <v>2317.293</v>
      </c>
      <c r="BH12" s="21" t="n">
        <v>3575.441</v>
      </c>
      <c r="BI12" s="21" t="n">
        <v>4910.745</v>
      </c>
      <c r="BJ12" s="21" t="n">
        <v>1413.229</v>
      </c>
      <c r="BK12" s="21" t="n">
        <v>2908.43</v>
      </c>
      <c r="BL12" s="21" t="n">
        <v>4506.774</v>
      </c>
      <c r="BM12" s="21" t="n">
        <v>6224.971</v>
      </c>
      <c r="BN12" s="21" t="n">
        <v>1765</v>
      </c>
      <c r="BO12" s="21" t="n">
        <v>3633</v>
      </c>
      <c r="BP12" s="21" t="n">
        <v>5575</v>
      </c>
      <c r="BQ12" s="21" t="n">
        <v>7621</v>
      </c>
      <c r="BR12" s="21" t="n">
        <v>2101</v>
      </c>
      <c r="BS12" s="21" t="n">
        <v>4439</v>
      </c>
      <c r="BT12" s="21" t="n">
        <v>6864</v>
      </c>
      <c r="BU12" s="21" t="n">
        <v>9445</v>
      </c>
      <c r="BV12" s="21" t="n">
        <v>2617</v>
      </c>
      <c r="BW12" s="13"/>
      <c r="BX12" s="13"/>
      <c r="BY12" s="13"/>
      <c r="BZ12" s="13"/>
      <c r="CA12" s="13"/>
      <c r="CB12" s="13"/>
      <c r="CC12" s="13"/>
      <c r="CD12" s="13"/>
      <c r="CE12" s="13"/>
      <c r="CF12" s="13"/>
    </row>
    <row r="13" customFormat="false" ht="15" hidden="false" customHeight="true" outlineLevel="0" collapsed="false">
      <c r="A13" s="12" t="s">
        <v>3046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3047</v>
      </c>
      <c r="P13" s="12"/>
      <c r="Q13" s="12"/>
      <c r="R13" s="12"/>
      <c r="S13" s="12"/>
      <c r="T13" s="12" t="s">
        <v>1469</v>
      </c>
      <c r="U13" s="12"/>
      <c r="V13" s="12" t="s">
        <v>160</v>
      </c>
      <c r="W13" s="12" t="s">
        <v>781</v>
      </c>
      <c r="X13" s="12" t="s">
        <v>162</v>
      </c>
      <c r="Y13" s="12"/>
      <c r="Z13" s="12" t="s">
        <v>163</v>
      </c>
      <c r="AA13" s="12" t="s">
        <v>3048</v>
      </c>
      <c r="AB13" s="14" t="n">
        <v>230.81</v>
      </c>
      <c r="AC13" s="14" t="n">
        <v>246.532</v>
      </c>
      <c r="AD13" s="14" t="n">
        <v>252.982</v>
      </c>
      <c r="AE13" s="14" t="n">
        <v>254.595</v>
      </c>
      <c r="AF13" s="14" t="n">
        <v>984.919</v>
      </c>
      <c r="AG13" s="14" t="n">
        <v>258.805</v>
      </c>
      <c r="AH13" s="14" t="n">
        <v>286.904</v>
      </c>
      <c r="AI13" s="14" t="n">
        <v>302.704</v>
      </c>
      <c r="AJ13" s="14" t="n">
        <v>314.395</v>
      </c>
      <c r="AK13" s="14" t="n">
        <v>1162.808</v>
      </c>
      <c r="AL13" s="14" t="n">
        <v>327.854</v>
      </c>
      <c r="AM13" s="14" t="n">
        <v>347.32</v>
      </c>
      <c r="AN13" s="14" t="n">
        <v>337.497</v>
      </c>
      <c r="AO13" s="14" t="n">
        <v>360.876</v>
      </c>
      <c r="AP13" s="14" t="n">
        <v>1373.547</v>
      </c>
      <c r="AQ13" s="14" t="n">
        <v>409</v>
      </c>
      <c r="AR13" s="14" t="n">
        <v>466</v>
      </c>
      <c r="AS13" s="14" t="n">
        <v>499</v>
      </c>
      <c r="AT13" s="14" t="n">
        <v>542</v>
      </c>
      <c r="AU13" s="14" t="n">
        <v>1916</v>
      </c>
      <c r="AV13" s="14" t="n">
        <v>606</v>
      </c>
      <c r="AW13" s="14" t="n">
        <v>629</v>
      </c>
      <c r="AX13" s="14" t="n">
        <v>641</v>
      </c>
      <c r="AY13" s="14" t="n">
        <v>677</v>
      </c>
      <c r="AZ13" s="14" t="n">
        <v>2553</v>
      </c>
      <c r="BA13" s="15" t="n">
        <v>755</v>
      </c>
      <c r="BB13" s="21" t="n">
        <v>230.81</v>
      </c>
      <c r="BC13" s="21" t="n">
        <v>477.342</v>
      </c>
      <c r="BD13" s="21" t="n">
        <v>730.324</v>
      </c>
      <c r="BE13" s="21" t="n">
        <v>984.919</v>
      </c>
      <c r="BF13" s="21" t="n">
        <v>258.805</v>
      </c>
      <c r="BG13" s="21" t="n">
        <v>545.709</v>
      </c>
      <c r="BH13" s="21" t="n">
        <v>848.413</v>
      </c>
      <c r="BI13" s="21" t="n">
        <v>1162.808</v>
      </c>
      <c r="BJ13" s="21" t="n">
        <v>327.854</v>
      </c>
      <c r="BK13" s="21" t="n">
        <v>675.174</v>
      </c>
      <c r="BL13" s="21" t="n">
        <v>1012.671</v>
      </c>
      <c r="BM13" s="21" t="n">
        <v>1373.547</v>
      </c>
      <c r="BN13" s="21" t="n">
        <v>409</v>
      </c>
      <c r="BO13" s="21" t="n">
        <v>875</v>
      </c>
      <c r="BP13" s="21" t="n">
        <v>1374</v>
      </c>
      <c r="BQ13" s="21" t="n">
        <v>1916</v>
      </c>
      <c r="BR13" s="21" t="n">
        <v>606</v>
      </c>
      <c r="BS13" s="21" t="n">
        <v>1235</v>
      </c>
      <c r="BT13" s="21" t="n">
        <v>1876</v>
      </c>
      <c r="BU13" s="21" t="n">
        <v>2553</v>
      </c>
      <c r="BV13" s="21" t="n">
        <v>755</v>
      </c>
      <c r="BW13" s="13"/>
      <c r="BX13" s="13"/>
      <c r="BY13" s="13"/>
      <c r="BZ13" s="13"/>
      <c r="CA13" s="13"/>
      <c r="CB13" s="13"/>
      <c r="CC13" s="13"/>
      <c r="CD13" s="13"/>
      <c r="CE13" s="13"/>
      <c r="CF13" s="13"/>
    </row>
    <row r="14" customFormat="false" ht="15" hidden="false" customHeight="true" outlineLevel="0" collapsed="false">
      <c r="A14" s="12" t="s">
        <v>3049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 t="s">
        <v>3050</v>
      </c>
      <c r="P14" s="12"/>
      <c r="Q14" s="12"/>
      <c r="R14" s="12"/>
      <c r="S14" s="12"/>
      <c r="T14" s="12" t="s">
        <v>1469</v>
      </c>
      <c r="U14" s="12"/>
      <c r="V14" s="12" t="s">
        <v>160</v>
      </c>
      <c r="W14" s="12" t="s">
        <v>781</v>
      </c>
      <c r="X14" s="12" t="s">
        <v>162</v>
      </c>
      <c r="Y14" s="12"/>
      <c r="Z14" s="12" t="s">
        <v>163</v>
      </c>
      <c r="AA14" s="12" t="s">
        <v>3051</v>
      </c>
      <c r="AB14" s="14" t="n">
        <v>119.585</v>
      </c>
      <c r="AC14" s="14" t="n">
        <v>131.073</v>
      </c>
      <c r="AD14" s="14" t="n">
        <v>135.342</v>
      </c>
      <c r="AE14" s="14" t="n">
        <v>134.338</v>
      </c>
      <c r="AF14" s="14" t="n">
        <v>520.338</v>
      </c>
      <c r="AG14" s="14" t="n">
        <v>137.242</v>
      </c>
      <c r="AH14" s="14" t="n">
        <v>145.607</v>
      </c>
      <c r="AI14" s="14" t="n">
        <v>151.115</v>
      </c>
      <c r="AJ14" s="14" t="n">
        <v>159.699</v>
      </c>
      <c r="AK14" s="14" t="n">
        <v>593.663</v>
      </c>
      <c r="AL14" s="14" t="n">
        <v>175.52</v>
      </c>
      <c r="AM14" s="14" t="n">
        <v>194.097</v>
      </c>
      <c r="AN14" s="14" t="n">
        <v>208.934</v>
      </c>
      <c r="AO14" s="14" t="n">
        <v>214.915</v>
      </c>
      <c r="AP14" s="14" t="n">
        <v>793.466</v>
      </c>
      <c r="AQ14" s="14" t="n">
        <v>223</v>
      </c>
      <c r="AR14" s="14" t="n">
        <v>243</v>
      </c>
      <c r="AS14" s="14" t="n">
        <v>260</v>
      </c>
      <c r="AT14" s="14" t="n">
        <v>277</v>
      </c>
      <c r="AU14" s="14" t="n">
        <v>1003</v>
      </c>
      <c r="AV14" s="14" t="n">
        <v>299</v>
      </c>
      <c r="AW14" s="14" t="n">
        <v>314</v>
      </c>
      <c r="AX14" s="14" t="n">
        <v>326</v>
      </c>
      <c r="AY14" s="14" t="n">
        <v>345</v>
      </c>
      <c r="AZ14" s="14" t="n">
        <v>1284</v>
      </c>
      <c r="BA14" s="15" t="n">
        <v>365</v>
      </c>
      <c r="BB14" s="21" t="n">
        <v>119.585</v>
      </c>
      <c r="BC14" s="21" t="n">
        <v>250.658</v>
      </c>
      <c r="BD14" s="21" t="n">
        <v>386</v>
      </c>
      <c r="BE14" s="21" t="n">
        <v>520.338</v>
      </c>
      <c r="BF14" s="21" t="n">
        <v>137.242</v>
      </c>
      <c r="BG14" s="21" t="n">
        <v>282.849</v>
      </c>
      <c r="BH14" s="21" t="n">
        <v>433.964</v>
      </c>
      <c r="BI14" s="21" t="n">
        <v>593.663</v>
      </c>
      <c r="BJ14" s="21" t="n">
        <v>175.52</v>
      </c>
      <c r="BK14" s="21" t="n">
        <v>369.617</v>
      </c>
      <c r="BL14" s="21" t="n">
        <v>578.551</v>
      </c>
      <c r="BM14" s="21" t="n">
        <v>793.466</v>
      </c>
      <c r="BN14" s="21" t="n">
        <v>223</v>
      </c>
      <c r="BO14" s="21" t="n">
        <v>466</v>
      </c>
      <c r="BP14" s="21" t="n">
        <v>726</v>
      </c>
      <c r="BQ14" s="21" t="n">
        <v>1003</v>
      </c>
      <c r="BR14" s="21" t="n">
        <v>299</v>
      </c>
      <c r="BS14" s="21" t="n">
        <v>613</v>
      </c>
      <c r="BT14" s="21" t="n">
        <v>939</v>
      </c>
      <c r="BU14" s="21" t="n">
        <v>1284</v>
      </c>
      <c r="BV14" s="21" t="n">
        <v>365</v>
      </c>
      <c r="BW14" s="13"/>
      <c r="BX14" s="13"/>
      <c r="BY14" s="13"/>
      <c r="BZ14" s="13"/>
      <c r="CA14" s="13"/>
      <c r="CB14" s="13"/>
      <c r="CC14" s="13"/>
      <c r="CD14" s="13"/>
      <c r="CE14" s="13"/>
      <c r="CF14" s="13"/>
    </row>
    <row r="15" customFormat="false" ht="15" hidden="false" customHeight="true" outlineLevel="0" collapsed="false">
      <c r="A15" s="12" t="s">
        <v>3052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 t="s">
        <v>3053</v>
      </c>
      <c r="P15" s="12"/>
      <c r="Q15" s="12"/>
      <c r="R15" s="12"/>
      <c r="S15" s="12"/>
      <c r="T15" s="12" t="s">
        <v>1469</v>
      </c>
      <c r="U15" s="12"/>
      <c r="V15" s="12" t="s">
        <v>160</v>
      </c>
      <c r="W15" s="12" t="s">
        <v>781</v>
      </c>
      <c r="X15" s="12" t="s">
        <v>162</v>
      </c>
      <c r="Y15" s="12"/>
      <c r="Z15" s="12" t="s">
        <v>163</v>
      </c>
      <c r="AA15" s="19" t="s">
        <v>2383</v>
      </c>
      <c r="AB15" s="14" t="n">
        <v>1226.772</v>
      </c>
      <c r="AC15" s="14" t="n">
        <v>1318.551</v>
      </c>
      <c r="AD15" s="14" t="n">
        <v>1383.655</v>
      </c>
      <c r="AE15" s="78" t="n">
        <v>1444.608</v>
      </c>
      <c r="AF15" s="78" t="n">
        <v>5373.586</v>
      </c>
      <c r="AG15" s="14" t="n">
        <v>1511.167</v>
      </c>
      <c r="AH15" s="14" t="n">
        <v>1634.684</v>
      </c>
      <c r="AI15" s="14" t="n">
        <v>1711.967</v>
      </c>
      <c r="AJ15" s="14" t="n">
        <v>1809.398</v>
      </c>
      <c r="AK15" s="14" t="n">
        <v>6667.216</v>
      </c>
      <c r="AL15" s="14" t="n">
        <v>1916.603</v>
      </c>
      <c r="AM15" s="14" t="n">
        <v>2036.618</v>
      </c>
      <c r="AN15" s="14" t="n">
        <v>2144.775</v>
      </c>
      <c r="AO15" s="14" t="n">
        <v>2293.988</v>
      </c>
      <c r="AP15" s="14" t="n">
        <v>8391.984</v>
      </c>
      <c r="AQ15" s="14" t="n">
        <v>2397</v>
      </c>
      <c r="AR15" s="14" t="n">
        <v>2577</v>
      </c>
      <c r="AS15" s="14" t="n">
        <v>2701</v>
      </c>
      <c r="AT15" s="14" t="n">
        <v>2865</v>
      </c>
      <c r="AU15" s="14" t="n">
        <v>10540</v>
      </c>
      <c r="AV15" s="14" t="n">
        <v>3006</v>
      </c>
      <c r="AW15" s="14" t="n">
        <v>3281</v>
      </c>
      <c r="AX15" s="14" t="n">
        <v>3392</v>
      </c>
      <c r="AY15" s="14" t="n">
        <v>3603</v>
      </c>
      <c r="AZ15" s="14" t="n">
        <v>13282</v>
      </c>
      <c r="BA15" s="14" t="n">
        <v>3737</v>
      </c>
      <c r="BB15" s="21" t="n">
        <v>1226.772</v>
      </c>
      <c r="BC15" s="21" t="n">
        <v>2545.323</v>
      </c>
      <c r="BD15" s="21" t="n">
        <v>3928.978</v>
      </c>
      <c r="BE15" s="79" t="n">
        <v>5373.586</v>
      </c>
      <c r="BF15" s="21" t="n">
        <v>1511.167</v>
      </c>
      <c r="BG15" s="21" t="n">
        <v>3145.851</v>
      </c>
      <c r="BH15" s="21" t="n">
        <v>4857.818</v>
      </c>
      <c r="BI15" s="21" t="n">
        <v>6667.216</v>
      </c>
      <c r="BJ15" s="21" t="n">
        <v>1916.603</v>
      </c>
      <c r="BK15" s="21" t="n">
        <v>3953.221</v>
      </c>
      <c r="BL15" s="21" t="n">
        <v>6097.996</v>
      </c>
      <c r="BM15" s="21" t="n">
        <v>8391.984</v>
      </c>
      <c r="BN15" s="21" t="n">
        <v>2397</v>
      </c>
      <c r="BO15" s="79" t="n">
        <v>4974</v>
      </c>
      <c r="BP15" s="79" t="n">
        <v>7675</v>
      </c>
      <c r="BQ15" s="21" t="n">
        <v>10540</v>
      </c>
      <c r="BR15" s="21" t="n">
        <v>3006</v>
      </c>
      <c r="BS15" s="21" t="n">
        <v>6287</v>
      </c>
      <c r="BT15" s="21" t="n">
        <v>9679</v>
      </c>
      <c r="BU15" s="21" t="n">
        <v>13282</v>
      </c>
      <c r="BV15" s="21" t="n">
        <v>3737</v>
      </c>
      <c r="BW15" s="13"/>
      <c r="BX15" s="13"/>
      <c r="BY15" s="13"/>
      <c r="BZ15" s="13"/>
      <c r="CA15" s="13"/>
      <c r="CB15" s="13"/>
      <c r="CC15" s="13"/>
      <c r="CD15" s="13"/>
      <c r="CE15" s="13"/>
      <c r="CF15" s="13"/>
    </row>
    <row r="16" customFormat="false" ht="15" hidden="false" customHeight="true" outlineLevel="0" collapsed="false">
      <c r="A16" s="12" t="s">
        <v>3054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 t="s">
        <v>3055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5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B16" s="26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2"/>
      <c r="BW16" s="92"/>
      <c r="BX16" s="92"/>
      <c r="BY16" s="92"/>
      <c r="BZ16" s="92"/>
      <c r="CA16" s="92"/>
      <c r="CB16" s="92"/>
      <c r="CC16" s="92"/>
      <c r="CD16" s="92"/>
      <c r="CE16" s="92"/>
      <c r="CF16" s="92"/>
    </row>
    <row r="17" customFormat="false" ht="15" hidden="false" customHeight="true" outlineLevel="0" collapsed="false">
      <c r="A17" s="9" t="s">
        <v>3056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s">
        <v>3057</v>
      </c>
      <c r="P17" s="9"/>
      <c r="Q17" s="9"/>
      <c r="R17" s="9"/>
      <c r="S17" s="9"/>
      <c r="T17" s="9"/>
      <c r="U17" s="9"/>
      <c r="V17" s="9" t="s">
        <v>153</v>
      </c>
      <c r="W17" s="9"/>
      <c r="X17" s="9"/>
      <c r="Y17" s="9"/>
      <c r="Z17" s="9"/>
      <c r="AA17" s="9" t="s">
        <v>3058</v>
      </c>
      <c r="AB17" s="108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B17" s="1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2"/>
      <c r="BW17" s="10"/>
      <c r="BX17" s="10"/>
      <c r="BY17" s="10"/>
      <c r="BZ17" s="10"/>
      <c r="CA17" s="10"/>
      <c r="CB17" s="10"/>
      <c r="CC17" s="10"/>
      <c r="CD17" s="10"/>
      <c r="CE17" s="10"/>
      <c r="CF17" s="10"/>
    </row>
    <row r="18" customFormat="false" ht="15" hidden="false" customHeight="true" outlineLevel="0" collapsed="false">
      <c r="A18" s="9" t="s">
        <v>3059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s">
        <v>3060</v>
      </c>
      <c r="P18" s="9"/>
      <c r="Q18" s="9"/>
      <c r="R18" s="9"/>
      <c r="S18" s="9"/>
      <c r="T18" s="9"/>
      <c r="U18" s="9"/>
      <c r="V18" s="9" t="s">
        <v>153</v>
      </c>
      <c r="W18" s="9"/>
      <c r="X18" s="9"/>
      <c r="Y18" s="9"/>
      <c r="Z18" s="9"/>
      <c r="AA18" s="9" t="s">
        <v>3061</v>
      </c>
      <c r="AB18" s="108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B18" s="1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2"/>
      <c r="BW18" s="10"/>
      <c r="BX18" s="10"/>
      <c r="BY18" s="10"/>
      <c r="BZ18" s="10"/>
      <c r="CA18" s="10"/>
      <c r="CB18" s="10"/>
      <c r="CC18" s="10"/>
      <c r="CD18" s="10"/>
      <c r="CE18" s="10"/>
      <c r="CF18" s="10"/>
    </row>
    <row r="19" customFormat="false" ht="15" hidden="false" customHeight="true" outlineLevel="0" collapsed="false">
      <c r="A19" s="24" t="s">
        <v>3062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 t="s">
        <v>3063</v>
      </c>
      <c r="P19" s="24"/>
      <c r="Q19" s="24"/>
      <c r="R19" s="24"/>
      <c r="S19" s="24"/>
      <c r="T19" s="24" t="s">
        <v>1469</v>
      </c>
      <c r="U19" s="24"/>
      <c r="V19" s="24" t="s">
        <v>160</v>
      </c>
      <c r="W19" s="24" t="s">
        <v>781</v>
      </c>
      <c r="X19" s="24" t="s">
        <v>162</v>
      </c>
      <c r="Y19" s="24"/>
      <c r="Z19" s="24" t="s">
        <v>163</v>
      </c>
      <c r="AA19" s="24" t="s">
        <v>3064</v>
      </c>
      <c r="AB19" s="14" t="n">
        <v>576.6</v>
      </c>
      <c r="AC19" s="14" t="n">
        <v>610.1</v>
      </c>
      <c r="AD19" s="14" t="n">
        <v>625</v>
      </c>
      <c r="AE19" s="14" t="n">
        <v>631.3</v>
      </c>
      <c r="AF19" s="14" t="n">
        <v>2443</v>
      </c>
      <c r="AG19" s="14" t="n">
        <v>630.4</v>
      </c>
      <c r="AH19" s="14" t="n">
        <v>671</v>
      </c>
      <c r="AI19" s="14" t="n">
        <v>688.7</v>
      </c>
      <c r="AJ19" s="14" t="n">
        <v>708.9</v>
      </c>
      <c r="AK19" s="14" t="n">
        <v>2699</v>
      </c>
      <c r="AL19" s="14" t="n">
        <v>724.6</v>
      </c>
      <c r="AM19" s="14" t="n">
        <v>754.9</v>
      </c>
      <c r="AN19" s="14" t="n">
        <v>776.2</v>
      </c>
      <c r="AO19" s="14" t="n">
        <v>804.9</v>
      </c>
      <c r="AP19" s="14" t="n">
        <v>3060.6</v>
      </c>
      <c r="AQ19" s="14" t="n">
        <v>830</v>
      </c>
      <c r="AR19" s="14" t="n">
        <v>891</v>
      </c>
      <c r="AS19" s="14" t="n">
        <v>921</v>
      </c>
      <c r="AT19" s="14" t="n">
        <v>946</v>
      </c>
      <c r="AU19" s="14" t="n">
        <v>3588</v>
      </c>
      <c r="AV19" s="14" t="n">
        <v>965</v>
      </c>
      <c r="AW19" s="14" t="n">
        <v>1004</v>
      </c>
      <c r="AX19" s="14" t="n">
        <v>1020</v>
      </c>
      <c r="AY19" s="14" t="n">
        <v>1051</v>
      </c>
      <c r="AZ19" s="14" t="n">
        <v>4040</v>
      </c>
      <c r="BA19" s="43" t="n">
        <v>1073</v>
      </c>
      <c r="BB19" s="21" t="n">
        <v>576.6</v>
      </c>
      <c r="BC19" s="21" t="n">
        <v>1186.7</v>
      </c>
      <c r="BD19" s="21" t="n">
        <v>1811.7</v>
      </c>
      <c r="BE19" s="21" t="n">
        <v>2443</v>
      </c>
      <c r="BF19" s="21" t="n">
        <v>630.4</v>
      </c>
      <c r="BG19" s="21" t="n">
        <v>1301.4</v>
      </c>
      <c r="BH19" s="21" t="n">
        <v>1990.1</v>
      </c>
      <c r="BI19" s="21" t="n">
        <v>2699</v>
      </c>
      <c r="BJ19" s="21" t="n">
        <v>724.6</v>
      </c>
      <c r="BK19" s="21" t="n">
        <v>1479.5</v>
      </c>
      <c r="BL19" s="21" t="n">
        <v>2255.7</v>
      </c>
      <c r="BM19" s="21" t="n">
        <v>3060.6</v>
      </c>
      <c r="BN19" s="21" t="n">
        <v>830</v>
      </c>
      <c r="BO19" s="21" t="n">
        <v>1721</v>
      </c>
      <c r="BP19" s="21" t="n">
        <v>2642</v>
      </c>
      <c r="BQ19" s="21" t="n">
        <v>3588</v>
      </c>
      <c r="BR19" s="21" t="n">
        <v>965</v>
      </c>
      <c r="BS19" s="21" t="n">
        <v>1969</v>
      </c>
      <c r="BT19" s="21" t="n">
        <v>2989</v>
      </c>
      <c r="BU19" s="21" t="n">
        <v>4040</v>
      </c>
      <c r="BV19" s="112" t="n">
        <v>1073</v>
      </c>
      <c r="BW19" s="16"/>
      <c r="BX19" s="16"/>
      <c r="BY19" s="16"/>
      <c r="BZ19" s="16"/>
      <c r="CA19" s="16"/>
      <c r="CB19" s="16"/>
      <c r="CC19" s="16"/>
      <c r="CD19" s="16"/>
      <c r="CE19" s="16"/>
      <c r="CF19" s="16"/>
    </row>
    <row r="20" customFormat="false" ht="15" hidden="false" customHeight="true" outlineLevel="0" collapsed="false">
      <c r="A20" s="24" t="s">
        <v>3065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 t="s">
        <v>3066</v>
      </c>
      <c r="P20" s="24"/>
      <c r="Q20" s="24"/>
      <c r="R20" s="24"/>
      <c r="S20" s="24"/>
      <c r="T20" s="24" t="s">
        <v>1469</v>
      </c>
      <c r="U20" s="24"/>
      <c r="V20" s="24" t="s">
        <v>160</v>
      </c>
      <c r="W20" s="24" t="s">
        <v>781</v>
      </c>
      <c r="X20" s="24" t="s">
        <v>162</v>
      </c>
      <c r="Y20" s="24"/>
      <c r="Z20" s="24" t="s">
        <v>163</v>
      </c>
      <c r="AA20" s="24" t="s">
        <v>3067</v>
      </c>
      <c r="AB20" s="14" t="n">
        <v>294.8</v>
      </c>
      <c r="AC20" s="14" t="n">
        <v>318.7</v>
      </c>
      <c r="AD20" s="14" t="n">
        <v>339.6</v>
      </c>
      <c r="AE20" s="14" t="n">
        <v>367.1</v>
      </c>
      <c r="AF20" s="14" t="n">
        <v>1320.2</v>
      </c>
      <c r="AG20" s="14" t="n">
        <v>407.7</v>
      </c>
      <c r="AH20" s="14" t="n">
        <v>445.2</v>
      </c>
      <c r="AI20" s="14" t="n">
        <v>469.5</v>
      </c>
      <c r="AJ20" s="14" t="n">
        <v>495.3</v>
      </c>
      <c r="AK20" s="14" t="n">
        <v>1817.8</v>
      </c>
      <c r="AL20" s="14" t="n">
        <v>540.1</v>
      </c>
      <c r="AM20" s="14" t="n">
        <v>575.4</v>
      </c>
      <c r="AN20" s="14" t="n">
        <v>589.9</v>
      </c>
      <c r="AO20" s="14" t="n">
        <v>615.3</v>
      </c>
      <c r="AP20" s="14" t="n">
        <v>2320.7</v>
      </c>
      <c r="AQ20" s="14" t="n">
        <v>656</v>
      </c>
      <c r="AR20" s="14" t="n">
        <v>700</v>
      </c>
      <c r="AS20" s="14" t="n">
        <v>738</v>
      </c>
      <c r="AT20" s="14" t="n">
        <v>789</v>
      </c>
      <c r="AU20" s="14" t="n">
        <v>2883</v>
      </c>
      <c r="AV20" s="14" t="n">
        <v>848</v>
      </c>
      <c r="AW20" s="14" t="n">
        <v>892</v>
      </c>
      <c r="AX20" s="14" t="n">
        <v>917</v>
      </c>
      <c r="AY20" s="14" t="n">
        <v>964</v>
      </c>
      <c r="AZ20" s="14" t="n">
        <v>3621</v>
      </c>
      <c r="BA20" s="43" t="n">
        <v>1020</v>
      </c>
      <c r="BB20" s="21" t="n">
        <v>294.8</v>
      </c>
      <c r="BC20" s="21" t="n">
        <v>613.5</v>
      </c>
      <c r="BD20" s="21" t="n">
        <v>953.1</v>
      </c>
      <c r="BE20" s="21" t="n">
        <v>1320.2</v>
      </c>
      <c r="BF20" s="21" t="n">
        <v>407.7</v>
      </c>
      <c r="BG20" s="21" t="n">
        <v>852.9</v>
      </c>
      <c r="BH20" s="21" t="n">
        <v>1322.4</v>
      </c>
      <c r="BI20" s="21" t="n">
        <v>1817.8</v>
      </c>
      <c r="BJ20" s="21" t="n">
        <v>540.1</v>
      </c>
      <c r="BK20" s="21" t="n">
        <v>1115.5</v>
      </c>
      <c r="BL20" s="21" t="n">
        <v>1705.4</v>
      </c>
      <c r="BM20" s="21" t="n">
        <v>2320.7</v>
      </c>
      <c r="BN20" s="21" t="n">
        <v>656</v>
      </c>
      <c r="BO20" s="21" t="n">
        <v>1356</v>
      </c>
      <c r="BP20" s="21" t="n">
        <v>2094</v>
      </c>
      <c r="BQ20" s="21" t="n">
        <v>2883</v>
      </c>
      <c r="BR20" s="21" t="n">
        <v>848</v>
      </c>
      <c r="BS20" s="21" t="n">
        <v>1740</v>
      </c>
      <c r="BT20" s="21" t="n">
        <v>2657</v>
      </c>
      <c r="BU20" s="21" t="n">
        <v>3621</v>
      </c>
      <c r="BV20" s="112" t="n">
        <v>1020</v>
      </c>
      <c r="BW20" s="16"/>
      <c r="BX20" s="16"/>
      <c r="BY20" s="16"/>
      <c r="BZ20" s="16"/>
      <c r="CA20" s="16"/>
      <c r="CB20" s="16"/>
      <c r="CC20" s="16"/>
      <c r="CD20" s="16"/>
      <c r="CE20" s="16"/>
      <c r="CF20" s="16"/>
    </row>
    <row r="21" s="27" customFormat="true" ht="15" hidden="false" customHeight="true" outlineLevel="0" collapsed="false">
      <c r="A21" s="77" t="s">
        <v>3068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 t="s">
        <v>3069</v>
      </c>
      <c r="P21" s="77"/>
      <c r="Q21" s="77"/>
      <c r="R21" s="77"/>
      <c r="S21" s="77"/>
      <c r="T21" s="77" t="s">
        <v>1469</v>
      </c>
      <c r="U21" s="77"/>
      <c r="V21" s="77" t="s">
        <v>160</v>
      </c>
      <c r="W21" s="77" t="s">
        <v>781</v>
      </c>
      <c r="X21" s="77" t="s">
        <v>162</v>
      </c>
      <c r="Y21" s="77"/>
      <c r="Z21" s="77" t="s">
        <v>163</v>
      </c>
      <c r="AA21" s="77" t="s">
        <v>3070</v>
      </c>
      <c r="AB21" s="14" t="n">
        <v>164.9</v>
      </c>
      <c r="AC21" s="14" t="n">
        <v>181.4</v>
      </c>
      <c r="AD21" s="14" t="n">
        <v>192.4</v>
      </c>
      <c r="AE21" s="14" t="n">
        <v>206.6</v>
      </c>
      <c r="AF21" s="14" t="n">
        <v>745.3</v>
      </c>
      <c r="AG21" s="14" t="n">
        <v>224</v>
      </c>
      <c r="AH21" s="14" t="n">
        <v>247.2</v>
      </c>
      <c r="AI21" s="14" t="n">
        <v>269.1</v>
      </c>
      <c r="AJ21" s="14" t="n">
        <v>294.5</v>
      </c>
      <c r="AK21" s="14" t="n">
        <v>1034.7</v>
      </c>
      <c r="AL21" s="14" t="n">
        <v>325.9</v>
      </c>
      <c r="AM21" s="14" t="n">
        <v>353.4</v>
      </c>
      <c r="AN21" s="14" t="n">
        <v>370.7</v>
      </c>
      <c r="AO21" s="14" t="n">
        <v>391.7</v>
      </c>
      <c r="AP21" s="14" t="n">
        <v>1441.6</v>
      </c>
      <c r="AQ21" s="14" t="n">
        <v>424</v>
      </c>
      <c r="AR21" s="14" t="n">
        <v>463</v>
      </c>
      <c r="AS21" s="14" t="n">
        <v>491</v>
      </c>
      <c r="AT21" s="14" t="n">
        <v>535</v>
      </c>
      <c r="AU21" s="14" t="n">
        <v>1913</v>
      </c>
      <c r="AV21" s="14" t="n">
        <v>575</v>
      </c>
      <c r="AW21" s="14" t="n">
        <v>712</v>
      </c>
      <c r="AX21" s="14" t="n">
        <v>742</v>
      </c>
      <c r="AY21" s="14" t="n">
        <v>825</v>
      </c>
      <c r="AZ21" s="14" t="n">
        <v>2854</v>
      </c>
      <c r="BA21" s="43" t="n">
        <v>842</v>
      </c>
      <c r="BB21" s="21" t="n">
        <v>164.9</v>
      </c>
      <c r="BC21" s="21" t="n">
        <v>346.3</v>
      </c>
      <c r="BD21" s="21" t="n">
        <v>538.7</v>
      </c>
      <c r="BE21" s="21" t="n">
        <v>745.3</v>
      </c>
      <c r="BF21" s="21" t="n">
        <v>224</v>
      </c>
      <c r="BG21" s="21" t="n">
        <v>471.2</v>
      </c>
      <c r="BH21" s="21" t="n">
        <v>740.4</v>
      </c>
      <c r="BI21" s="21" t="n">
        <v>1034.7</v>
      </c>
      <c r="BJ21" s="21" t="n">
        <v>325.9</v>
      </c>
      <c r="BK21" s="21" t="n">
        <v>679.3</v>
      </c>
      <c r="BL21" s="21" t="n">
        <v>1050</v>
      </c>
      <c r="BM21" s="21" t="n">
        <v>1441.6</v>
      </c>
      <c r="BN21" s="21" t="n">
        <v>424</v>
      </c>
      <c r="BO21" s="21" t="n">
        <v>887</v>
      </c>
      <c r="BP21" s="21" t="n">
        <v>1378</v>
      </c>
      <c r="BQ21" s="21" t="n">
        <v>1913</v>
      </c>
      <c r="BR21" s="21" t="n">
        <v>575</v>
      </c>
      <c r="BS21" s="21" t="n">
        <v>874</v>
      </c>
      <c r="BT21" s="21" t="n">
        <v>2029</v>
      </c>
      <c r="BU21" s="21" t="n">
        <v>2854</v>
      </c>
      <c r="BV21" s="112" t="n">
        <v>842</v>
      </c>
      <c r="BW21" s="16"/>
      <c r="BX21" s="16"/>
      <c r="BY21" s="16"/>
      <c r="BZ21" s="16"/>
      <c r="CA21" s="16"/>
      <c r="CB21" s="16"/>
      <c r="CC21" s="16"/>
      <c r="CD21" s="16"/>
      <c r="CE21" s="16"/>
      <c r="CF21" s="16"/>
    </row>
    <row r="22" customFormat="false" ht="15" hidden="false" customHeight="true" outlineLevel="0" collapsed="false">
      <c r="A22" s="24" t="s">
        <v>3071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 t="s">
        <v>3072</v>
      </c>
      <c r="P22" s="24"/>
      <c r="Q22" s="24"/>
      <c r="R22" s="24"/>
      <c r="S22" s="24"/>
      <c r="T22" s="24" t="s">
        <v>1469</v>
      </c>
      <c r="U22" s="24"/>
      <c r="V22" s="24" t="s">
        <v>160</v>
      </c>
      <c r="W22" s="24" t="s">
        <v>781</v>
      </c>
      <c r="X22" s="24" t="s">
        <v>162</v>
      </c>
      <c r="Y22" s="24"/>
      <c r="Z22" s="24" t="s">
        <v>163</v>
      </c>
      <c r="AA22" s="31" t="s">
        <v>3073</v>
      </c>
      <c r="AB22" s="14" t="n">
        <v>111</v>
      </c>
      <c r="AC22" s="14" t="n">
        <v>122.4</v>
      </c>
      <c r="AD22" s="14" t="n">
        <v>131.5</v>
      </c>
      <c r="AE22" s="14" t="n">
        <v>140.4</v>
      </c>
      <c r="AF22" s="14" t="n">
        <v>505.3</v>
      </c>
      <c r="AG22" s="14" t="n">
        <v>143.2</v>
      </c>
      <c r="AH22" s="14" t="n">
        <v>157.9</v>
      </c>
      <c r="AI22" s="14" t="n">
        <v>169</v>
      </c>
      <c r="AJ22" s="14" t="n">
        <v>184</v>
      </c>
      <c r="AK22" s="14" t="n">
        <v>654.1</v>
      </c>
      <c r="AL22" s="14" t="n">
        <v>184.9</v>
      </c>
      <c r="AM22" s="14" t="n">
        <v>202.4</v>
      </c>
      <c r="AN22" s="14" t="n">
        <v>247.2</v>
      </c>
      <c r="AO22" s="14" t="n">
        <v>298.8</v>
      </c>
      <c r="AP22" s="14" t="n">
        <v>933.3</v>
      </c>
      <c r="AQ22" s="14" t="n">
        <v>299</v>
      </c>
      <c r="AR22" s="14" t="n">
        <v>329</v>
      </c>
      <c r="AS22" s="14" t="n">
        <v>356</v>
      </c>
      <c r="AT22" s="14" t="n">
        <v>398</v>
      </c>
      <c r="AU22" s="14" t="n">
        <v>1382</v>
      </c>
      <c r="AV22" s="14" t="n">
        <v>422</v>
      </c>
      <c r="AW22" s="14" t="n">
        <v>452</v>
      </c>
      <c r="AX22" s="14" t="n">
        <v>489</v>
      </c>
      <c r="AY22" s="14" t="n">
        <v>535</v>
      </c>
      <c r="AZ22" s="14" t="n">
        <v>1898</v>
      </c>
      <c r="BA22" s="43" t="n">
        <v>561</v>
      </c>
      <c r="BB22" s="21" t="n">
        <v>111</v>
      </c>
      <c r="BC22" s="21" t="n">
        <v>233.4</v>
      </c>
      <c r="BD22" s="21" t="n">
        <v>364.9</v>
      </c>
      <c r="BE22" s="21" t="n">
        <v>505.3</v>
      </c>
      <c r="BF22" s="21" t="n">
        <v>143.2</v>
      </c>
      <c r="BG22" s="21" t="n">
        <v>301.1</v>
      </c>
      <c r="BH22" s="21" t="n">
        <v>470.1</v>
      </c>
      <c r="BI22" s="21" t="n">
        <v>654.1</v>
      </c>
      <c r="BJ22" s="21" t="n">
        <v>184.9</v>
      </c>
      <c r="BK22" s="21" t="n">
        <v>387.3</v>
      </c>
      <c r="BL22" s="21" t="n">
        <v>634.5</v>
      </c>
      <c r="BM22" s="21" t="n">
        <v>933.3</v>
      </c>
      <c r="BN22" s="21" t="n">
        <v>299</v>
      </c>
      <c r="BO22" s="21" t="n">
        <v>628</v>
      </c>
      <c r="BP22" s="21" t="n">
        <v>984</v>
      </c>
      <c r="BQ22" s="21" t="n">
        <v>1382</v>
      </c>
      <c r="BR22" s="21" t="n">
        <v>422</v>
      </c>
      <c r="BS22" s="21" t="n">
        <v>1287</v>
      </c>
      <c r="BT22" s="21" t="n">
        <v>1363</v>
      </c>
      <c r="BU22" s="21" t="n">
        <v>1898</v>
      </c>
      <c r="BV22" s="112" t="n">
        <v>561</v>
      </c>
      <c r="BW22" s="16"/>
      <c r="BX22" s="16"/>
      <c r="BY22" s="16"/>
      <c r="BZ22" s="16"/>
      <c r="CA22" s="16"/>
      <c r="CB22" s="16"/>
      <c r="CC22" s="16"/>
      <c r="CD22" s="16"/>
      <c r="CE22" s="16"/>
      <c r="CF22" s="16"/>
    </row>
    <row r="23" customFormat="false" ht="15" hidden="false" customHeight="true" outlineLevel="0" collapsed="false">
      <c r="A23" s="24" t="s">
        <v>3074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 t="s">
        <v>3075</v>
      </c>
      <c r="P23" s="24"/>
      <c r="Q23" s="24"/>
      <c r="R23" s="24"/>
      <c r="S23" s="24"/>
      <c r="T23" s="24" t="s">
        <v>1469</v>
      </c>
      <c r="U23" s="24"/>
      <c r="V23" s="24" t="s">
        <v>160</v>
      </c>
      <c r="W23" s="24" t="s">
        <v>781</v>
      </c>
      <c r="X23" s="24" t="s">
        <v>162</v>
      </c>
      <c r="Y23" s="24"/>
      <c r="Z23" s="24" t="s">
        <v>163</v>
      </c>
      <c r="AA23" s="24" t="s">
        <v>3076</v>
      </c>
      <c r="AB23" s="16" t="n">
        <v>1147.3</v>
      </c>
      <c r="AC23" s="14" t="n">
        <v>1232.6</v>
      </c>
      <c r="AD23" s="14" t="n">
        <v>1288.5</v>
      </c>
      <c r="AE23" s="14" t="n">
        <v>1345.4</v>
      </c>
      <c r="AF23" s="14" t="n">
        <v>5013.8</v>
      </c>
      <c r="AG23" s="14" t="n">
        <v>1405.3</v>
      </c>
      <c r="AH23" s="14" t="n">
        <v>1521.3</v>
      </c>
      <c r="AI23" s="14" t="n">
        <v>1596.3</v>
      </c>
      <c r="AJ23" s="14" t="n">
        <v>1682.7</v>
      </c>
      <c r="AK23" s="14" t="n">
        <v>6205.6</v>
      </c>
      <c r="AL23" s="14" t="n">
        <v>1775.5</v>
      </c>
      <c r="AM23" s="14" t="n">
        <v>1886.1</v>
      </c>
      <c r="AN23" s="14" t="n">
        <v>1984</v>
      </c>
      <c r="AO23" s="14" t="n">
        <v>2110.7</v>
      </c>
      <c r="AP23" s="14" t="n">
        <v>7756.2</v>
      </c>
      <c r="AQ23" s="14" t="n">
        <v>2209</v>
      </c>
      <c r="AR23" s="14" t="n">
        <v>2383</v>
      </c>
      <c r="AS23" s="14" t="n">
        <v>2506</v>
      </c>
      <c r="AT23" s="14" t="n">
        <v>2668</v>
      </c>
      <c r="AU23" s="14" t="n">
        <v>9766</v>
      </c>
      <c r="AV23" s="14" t="n">
        <v>2810</v>
      </c>
      <c r="AW23" s="14" t="n">
        <v>3060</v>
      </c>
      <c r="AX23" s="14" t="n">
        <v>3168</v>
      </c>
      <c r="AY23" s="14" t="n">
        <v>3375</v>
      </c>
      <c r="AZ23" s="14" t="n">
        <v>12413</v>
      </c>
      <c r="BA23" s="43" t="n">
        <v>3496</v>
      </c>
      <c r="BB23" s="21" t="n">
        <v>1147.3</v>
      </c>
      <c r="BC23" s="21" t="n">
        <v>2379.9</v>
      </c>
      <c r="BD23" s="21" t="n">
        <v>3668.4</v>
      </c>
      <c r="BE23" s="21" t="n">
        <v>5013.8</v>
      </c>
      <c r="BF23" s="21" t="n">
        <v>1405.3</v>
      </c>
      <c r="BG23" s="21" t="n">
        <v>2926.6</v>
      </c>
      <c r="BH23" s="21" t="n">
        <v>4523</v>
      </c>
      <c r="BI23" s="21" t="n">
        <v>6205.6</v>
      </c>
      <c r="BJ23" s="21" t="n">
        <v>1775.5</v>
      </c>
      <c r="BK23" s="21" t="n">
        <v>3661.6</v>
      </c>
      <c r="BL23" s="21" t="n">
        <v>5645.6</v>
      </c>
      <c r="BM23" s="21" t="n">
        <v>7756.2</v>
      </c>
      <c r="BN23" s="21" t="n">
        <v>2209</v>
      </c>
      <c r="BO23" s="21" t="n">
        <v>4592</v>
      </c>
      <c r="BP23" s="21" t="n">
        <v>7098</v>
      </c>
      <c r="BQ23" s="21" t="n">
        <v>9766</v>
      </c>
      <c r="BR23" s="21" t="n">
        <v>2810</v>
      </c>
      <c r="BS23" s="21" t="n">
        <v>5870</v>
      </c>
      <c r="BT23" s="21" t="n">
        <v>9038</v>
      </c>
      <c r="BU23" s="21" t="n">
        <v>12413</v>
      </c>
      <c r="BV23" s="112" t="n">
        <v>3496</v>
      </c>
      <c r="BW23" s="16"/>
      <c r="BX23" s="16"/>
      <c r="BY23" s="16"/>
      <c r="BZ23" s="16"/>
      <c r="CA23" s="16"/>
      <c r="CB23" s="16"/>
      <c r="CC23" s="16"/>
      <c r="CD23" s="16"/>
      <c r="CE23" s="16"/>
      <c r="CF23" s="16"/>
    </row>
    <row r="24" customFormat="false" ht="15" hidden="false" customHeight="true" outlineLevel="0" collapsed="false">
      <c r="A24" s="12" t="s">
        <v>3077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 t="s">
        <v>3078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25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B24" s="26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2"/>
      <c r="BW24" s="92"/>
      <c r="BX24" s="92"/>
      <c r="BY24" s="92"/>
      <c r="BZ24" s="92"/>
      <c r="CA24" s="92"/>
      <c r="CB24" s="92"/>
      <c r="CC24" s="92"/>
      <c r="CD24" s="92"/>
      <c r="CE24" s="92"/>
      <c r="CF24" s="92"/>
    </row>
    <row r="25" customFormat="false" ht="15" hidden="false" customHeight="true" outlineLevel="0" collapsed="false">
      <c r="A25" s="9" t="s">
        <v>3079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 t="s">
        <v>3080</v>
      </c>
      <c r="P25" s="9"/>
      <c r="Q25" s="9"/>
      <c r="R25" s="9"/>
      <c r="S25" s="9"/>
      <c r="T25" s="9" t="s">
        <v>1469</v>
      </c>
      <c r="U25" s="9"/>
      <c r="V25" s="9" t="s">
        <v>153</v>
      </c>
      <c r="W25" s="9"/>
      <c r="X25" s="9"/>
      <c r="Y25" s="9"/>
      <c r="Z25" s="9"/>
      <c r="AA25" s="9" t="s">
        <v>3081</v>
      </c>
      <c r="AB25" s="108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B25" s="1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2"/>
      <c r="BW25" s="10"/>
      <c r="BX25" s="10"/>
      <c r="BY25" s="10"/>
      <c r="BZ25" s="10"/>
      <c r="CA25" s="10"/>
      <c r="CB25" s="10"/>
      <c r="CC25" s="10"/>
      <c r="CD25" s="10"/>
      <c r="CE25" s="10"/>
      <c r="CF25" s="10"/>
    </row>
    <row r="26" customFormat="false" ht="15" hidden="false" customHeight="true" outlineLevel="0" collapsed="false">
      <c r="A26" s="12" t="s">
        <v>3082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 t="s">
        <v>3083</v>
      </c>
      <c r="P26" s="12"/>
      <c r="Q26" s="12"/>
      <c r="R26" s="12"/>
      <c r="S26" s="12"/>
      <c r="T26" s="12" t="s">
        <v>1469</v>
      </c>
      <c r="U26" s="12"/>
      <c r="V26" s="12" t="s">
        <v>2482</v>
      </c>
      <c r="W26" s="12" t="s">
        <v>161</v>
      </c>
      <c r="X26" s="12" t="s">
        <v>162</v>
      </c>
      <c r="Y26" s="12"/>
      <c r="Z26" s="12" t="s">
        <v>1216</v>
      </c>
      <c r="AA26" s="12" t="s">
        <v>3045</v>
      </c>
      <c r="AB26" s="113" t="n">
        <v>0.39</v>
      </c>
      <c r="AC26" s="114" t="n">
        <v>0.39</v>
      </c>
      <c r="AD26" s="114" t="n">
        <v>0.29</v>
      </c>
      <c r="AE26" s="114" t="n">
        <v>0.29</v>
      </c>
      <c r="AF26" s="114" t="n">
        <v>0.33</v>
      </c>
      <c r="AG26" s="114" t="n">
        <v>0.27</v>
      </c>
      <c r="AH26" s="114" t="n">
        <v>0.28</v>
      </c>
      <c r="AI26" s="114" t="n">
        <v>0.27</v>
      </c>
      <c r="AJ26" s="114" t="n">
        <v>0.27</v>
      </c>
      <c r="AK26" s="114" t="n">
        <v>0.27</v>
      </c>
      <c r="AL26" s="114" t="n">
        <v>0.27</v>
      </c>
      <c r="AM26" s="114" t="n">
        <v>0.24</v>
      </c>
      <c r="AN26" s="114" t="n">
        <v>0.27</v>
      </c>
      <c r="AO26" s="114" t="n">
        <v>0.29</v>
      </c>
      <c r="AP26" s="114" t="n">
        <v>0.29</v>
      </c>
      <c r="AQ26" s="114" t="n">
        <v>0.24</v>
      </c>
      <c r="AR26" s="114" t="n">
        <v>0.24</v>
      </c>
      <c r="AS26" s="114" t="n">
        <v>0.21</v>
      </c>
      <c r="AT26" s="114" t="n">
        <v>0.19</v>
      </c>
      <c r="AU26" s="114" t="n">
        <v>0.19</v>
      </c>
      <c r="AV26" s="114" t="n">
        <v>0.19</v>
      </c>
      <c r="AW26" s="114" t="n">
        <v>0.25</v>
      </c>
      <c r="AX26" s="114" t="n">
        <v>0.25</v>
      </c>
      <c r="AY26" s="114" t="n">
        <v>0.26</v>
      </c>
      <c r="AZ26" s="114" t="n">
        <v>0.26</v>
      </c>
      <c r="BA26" s="115" t="n">
        <v>0.25</v>
      </c>
      <c r="BB26" s="116" t="n">
        <v>0.39</v>
      </c>
      <c r="BC26" s="117"/>
      <c r="BD26" s="117"/>
      <c r="BE26" s="116" t="n">
        <v>0.33</v>
      </c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17"/>
      <c r="BV26" s="2"/>
      <c r="BW26" s="113"/>
      <c r="BX26" s="113"/>
      <c r="BY26" s="113"/>
      <c r="BZ26" s="113"/>
      <c r="CA26" s="113"/>
      <c r="CB26" s="113"/>
      <c r="CC26" s="113"/>
      <c r="CD26" s="113"/>
      <c r="CE26" s="113"/>
      <c r="CF26" s="113"/>
    </row>
    <row r="27" customFormat="false" ht="15" hidden="false" customHeight="true" outlineLevel="0" collapsed="false">
      <c r="A27" s="12" t="s">
        <v>3084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 t="s">
        <v>3085</v>
      </c>
      <c r="P27" s="12"/>
      <c r="Q27" s="12"/>
      <c r="R27" s="12"/>
      <c r="S27" s="12"/>
      <c r="T27" s="12" t="s">
        <v>1469</v>
      </c>
      <c r="U27" s="12"/>
      <c r="V27" s="12" t="s">
        <v>2482</v>
      </c>
      <c r="W27" s="12" t="s">
        <v>161</v>
      </c>
      <c r="X27" s="12" t="s">
        <v>162</v>
      </c>
      <c r="Y27" s="12"/>
      <c r="Z27" s="12" t="s">
        <v>1216</v>
      </c>
      <c r="AA27" s="12" t="s">
        <v>3048</v>
      </c>
      <c r="AB27" s="113" t="n">
        <v>0.35</v>
      </c>
      <c r="AC27" s="114" t="n">
        <v>0.36</v>
      </c>
      <c r="AD27" s="114" t="n">
        <v>0.34</v>
      </c>
      <c r="AE27" s="118" t="n">
        <v>0.32</v>
      </c>
      <c r="AF27" s="118" t="n">
        <v>0.34</v>
      </c>
      <c r="AG27" s="114" t="n">
        <v>0.28</v>
      </c>
      <c r="AH27" s="114" t="n">
        <v>0.29</v>
      </c>
      <c r="AI27" s="114" t="n">
        <v>0.28</v>
      </c>
      <c r="AJ27" s="114" t="n">
        <v>0.32</v>
      </c>
      <c r="AK27" s="114" t="n">
        <v>0.32</v>
      </c>
      <c r="AL27" s="114" t="n">
        <v>0.33</v>
      </c>
      <c r="AM27" s="114" t="n">
        <v>0.32</v>
      </c>
      <c r="AN27" s="114" t="n">
        <v>0.27</v>
      </c>
      <c r="AO27" s="114" t="n">
        <v>0.26</v>
      </c>
      <c r="AP27" s="114" t="n">
        <v>0.26</v>
      </c>
      <c r="AQ27" s="114" t="n">
        <v>0.29</v>
      </c>
      <c r="AR27" s="114" t="n">
        <v>0.31</v>
      </c>
      <c r="AS27" s="114" t="n">
        <v>0.33</v>
      </c>
      <c r="AT27" s="114" t="n">
        <v>0.31</v>
      </c>
      <c r="AU27" s="114" t="n">
        <v>0.31</v>
      </c>
      <c r="AV27" s="114" t="n">
        <v>0.31</v>
      </c>
      <c r="AW27" s="114" t="n">
        <v>0.32</v>
      </c>
      <c r="AX27" s="114" t="n">
        <v>0.31</v>
      </c>
      <c r="AY27" s="114" t="n">
        <v>0.31</v>
      </c>
      <c r="AZ27" s="114" t="n">
        <v>0.31</v>
      </c>
      <c r="BA27" s="115" t="n">
        <v>0.32</v>
      </c>
      <c r="BB27" s="116" t="n">
        <v>0.35</v>
      </c>
      <c r="BC27" s="117"/>
      <c r="BD27" s="117"/>
      <c r="BE27" s="116" t="n">
        <v>0.34</v>
      </c>
      <c r="BF27" s="117"/>
      <c r="BG27" s="117"/>
      <c r="BH27" s="117"/>
      <c r="BI27" s="117"/>
      <c r="BJ27" s="117"/>
      <c r="BK27" s="117"/>
      <c r="BL27" s="117"/>
      <c r="BM27" s="117"/>
      <c r="BN27" s="117"/>
      <c r="BO27" s="117"/>
      <c r="BP27" s="117"/>
      <c r="BQ27" s="117"/>
      <c r="BR27" s="117"/>
      <c r="BS27" s="117"/>
      <c r="BT27" s="117"/>
      <c r="BU27" s="117"/>
      <c r="BV27" s="2"/>
      <c r="BW27" s="113"/>
      <c r="BX27" s="113"/>
      <c r="BY27" s="113"/>
      <c r="BZ27" s="113"/>
      <c r="CA27" s="113"/>
      <c r="CB27" s="113"/>
      <c r="CC27" s="113"/>
      <c r="CD27" s="113"/>
      <c r="CE27" s="113"/>
      <c r="CF27" s="113"/>
    </row>
    <row r="28" customFormat="false" ht="15" hidden="false" customHeight="true" outlineLevel="0" collapsed="false">
      <c r="A28" s="12" t="s">
        <v>3086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 t="s">
        <v>3087</v>
      </c>
      <c r="P28" s="12"/>
      <c r="Q28" s="12"/>
      <c r="R28" s="12"/>
      <c r="S28" s="12"/>
      <c r="T28" s="12" t="s">
        <v>1469</v>
      </c>
      <c r="U28" s="12"/>
      <c r="V28" s="12" t="s">
        <v>2482</v>
      </c>
      <c r="W28" s="12" t="s">
        <v>161</v>
      </c>
      <c r="X28" s="12" t="s">
        <v>162</v>
      </c>
      <c r="Y28" s="12"/>
      <c r="Z28" s="12" t="s">
        <v>1216</v>
      </c>
      <c r="AA28" s="12" t="s">
        <v>3051</v>
      </c>
      <c r="AB28" s="113" t="n">
        <v>0.26</v>
      </c>
      <c r="AC28" s="114" t="n">
        <v>0.27</v>
      </c>
      <c r="AD28" s="114" t="n">
        <v>0.25</v>
      </c>
      <c r="AE28" s="114" t="n">
        <v>0.27</v>
      </c>
      <c r="AF28" s="114" t="n">
        <v>0.26</v>
      </c>
      <c r="AG28" s="114" t="n">
        <v>0.27</v>
      </c>
      <c r="AH28" s="114" t="n">
        <v>0.25</v>
      </c>
      <c r="AI28" s="114" t="n">
        <v>0.25</v>
      </c>
      <c r="AJ28" s="114" t="n">
        <v>0.26</v>
      </c>
      <c r="AK28" s="114" t="n">
        <v>0.26</v>
      </c>
      <c r="AL28" s="114" t="n">
        <v>0.29</v>
      </c>
      <c r="AM28" s="114" t="n">
        <v>0.29</v>
      </c>
      <c r="AN28" s="114" t="n">
        <v>0.29</v>
      </c>
      <c r="AO28" s="114" t="n">
        <v>0.3</v>
      </c>
      <c r="AP28" s="114" t="n">
        <v>0.3</v>
      </c>
      <c r="AQ28" s="114" t="n">
        <v>0.26</v>
      </c>
      <c r="AR28" s="114" t="n">
        <v>0.27</v>
      </c>
      <c r="AS28" s="114" t="n">
        <v>0.27</v>
      </c>
      <c r="AT28" s="114" t="n">
        <v>0.26</v>
      </c>
      <c r="AU28" s="114" t="n">
        <v>0.26</v>
      </c>
      <c r="AV28" s="114" t="n">
        <v>0.3</v>
      </c>
      <c r="AW28" s="114" t="n">
        <v>0.28</v>
      </c>
      <c r="AX28" s="114" t="n">
        <v>0.26</v>
      </c>
      <c r="AY28" s="114" t="n">
        <v>0.26</v>
      </c>
      <c r="AZ28" s="114" t="n">
        <v>0.26</v>
      </c>
      <c r="BA28" s="115" t="n">
        <v>0.27</v>
      </c>
      <c r="BB28" s="116" t="n">
        <v>0.26</v>
      </c>
      <c r="BC28" s="117"/>
      <c r="BD28" s="117"/>
      <c r="BE28" s="116" t="n">
        <v>0.26</v>
      </c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7"/>
      <c r="BT28" s="117"/>
      <c r="BU28" s="117"/>
      <c r="BV28" s="2"/>
      <c r="BW28" s="113"/>
      <c r="BX28" s="113"/>
      <c r="BY28" s="113"/>
      <c r="BZ28" s="113"/>
      <c r="CA28" s="113"/>
      <c r="CB28" s="113"/>
      <c r="CC28" s="113"/>
      <c r="CD28" s="113"/>
      <c r="CE28" s="113"/>
      <c r="CF28" s="113"/>
    </row>
    <row r="29" customFormat="false" ht="15" hidden="false" customHeight="true" outlineLevel="0" collapsed="false">
      <c r="A29" s="12" t="s">
        <v>3088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 t="s">
        <v>3089</v>
      </c>
      <c r="P29" s="12"/>
      <c r="Q29" s="12"/>
      <c r="R29" s="12"/>
      <c r="S29" s="12"/>
      <c r="T29" s="12" t="s">
        <v>1469</v>
      </c>
      <c r="U29" s="12"/>
      <c r="V29" s="12" t="s">
        <v>2482</v>
      </c>
      <c r="W29" s="12" t="s">
        <v>161</v>
      </c>
      <c r="X29" s="12" t="s">
        <v>162</v>
      </c>
      <c r="Y29" s="12"/>
      <c r="Z29" s="12" t="s">
        <v>1216</v>
      </c>
      <c r="AA29" s="12" t="s">
        <v>3090</v>
      </c>
      <c r="AB29" s="113" t="n">
        <v>0.37</v>
      </c>
      <c r="AC29" s="114" t="n">
        <v>0.37</v>
      </c>
      <c r="AD29" s="114" t="n">
        <v>0.3</v>
      </c>
      <c r="AE29" s="114" t="n">
        <v>0.29</v>
      </c>
      <c r="AF29" s="114" t="n">
        <v>0.33</v>
      </c>
      <c r="AG29" s="114" t="n">
        <v>0.27</v>
      </c>
      <c r="AH29" s="114" t="n">
        <v>0.28</v>
      </c>
      <c r="AI29" s="114" t="n">
        <v>0.27</v>
      </c>
      <c r="AJ29" s="114" t="n">
        <v>0.27</v>
      </c>
      <c r="AK29" s="114" t="n">
        <v>0.27</v>
      </c>
      <c r="AL29" s="114" t="n">
        <v>0.28</v>
      </c>
      <c r="AM29" s="114" t="n">
        <v>0.26</v>
      </c>
      <c r="AN29" s="114" t="n">
        <v>0.27</v>
      </c>
      <c r="AO29" s="114" t="n">
        <v>0.28</v>
      </c>
      <c r="AP29" s="114" t="n">
        <v>0.28</v>
      </c>
      <c r="AQ29" s="114" t="n">
        <v>0.26</v>
      </c>
      <c r="AR29" s="114" t="n">
        <v>0.25</v>
      </c>
      <c r="AS29" s="114" t="n">
        <v>0.23</v>
      </c>
      <c r="AT29" s="114" t="n">
        <v>0.21</v>
      </c>
      <c r="AU29" s="114" t="n">
        <v>0.21</v>
      </c>
      <c r="AV29" s="114" t="n">
        <v>0.22</v>
      </c>
      <c r="AW29" s="114" t="n">
        <v>0.27</v>
      </c>
      <c r="AX29" s="114" t="n">
        <v>0.26</v>
      </c>
      <c r="AY29" s="114" t="n">
        <v>0.27</v>
      </c>
      <c r="AZ29" s="114" t="n">
        <v>0.27</v>
      </c>
      <c r="BA29" s="115" t="n">
        <v>0.26</v>
      </c>
      <c r="BB29" s="116" t="n">
        <v>0.37</v>
      </c>
      <c r="BC29" s="117"/>
      <c r="BD29" s="117"/>
      <c r="BE29" s="116" t="n">
        <v>0.33</v>
      </c>
      <c r="BF29" s="117"/>
      <c r="BG29" s="117"/>
      <c r="BH29" s="117"/>
      <c r="BI29" s="117"/>
      <c r="BJ29" s="117"/>
      <c r="BK29" s="117"/>
      <c r="BL29" s="117"/>
      <c r="BM29" s="117"/>
      <c r="BN29" s="117"/>
      <c r="BO29" s="117"/>
      <c r="BP29" s="117"/>
      <c r="BQ29" s="117"/>
      <c r="BR29" s="117"/>
      <c r="BS29" s="117"/>
      <c r="BT29" s="117"/>
      <c r="BU29" s="117"/>
      <c r="BV29" s="2"/>
      <c r="BW29" s="113"/>
      <c r="BX29" s="113"/>
      <c r="BY29" s="113"/>
      <c r="BZ29" s="113"/>
      <c r="CA29" s="113"/>
      <c r="CB29" s="113"/>
      <c r="CC29" s="113"/>
      <c r="CD29" s="113"/>
      <c r="CE29" s="113"/>
      <c r="CF29" s="113"/>
    </row>
    <row r="30" s="37" customFormat="true" ht="15" hidden="false" customHeight="true" outlineLevel="0" collapsed="false">
      <c r="A30" s="24" t="s">
        <v>3091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 t="s">
        <v>3092</v>
      </c>
      <c r="P30" s="24"/>
      <c r="Q30" s="24"/>
      <c r="R30" s="24"/>
      <c r="S30" s="24"/>
      <c r="T30" s="24"/>
      <c r="U30" s="24" t="n">
        <v>19</v>
      </c>
      <c r="V30" s="24"/>
      <c r="W30" s="24"/>
      <c r="X30" s="24"/>
      <c r="Y30" s="24"/>
      <c r="Z30" s="24"/>
      <c r="AA30" s="24"/>
      <c r="AB30" s="35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5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5"/>
      <c r="BX30" s="35"/>
      <c r="BY30" s="35"/>
      <c r="BZ30" s="35"/>
      <c r="CA30" s="35"/>
      <c r="CB30" s="35"/>
      <c r="CC30" s="35"/>
      <c r="CD30" s="35"/>
      <c r="CE30" s="35"/>
      <c r="CF30" s="35"/>
    </row>
    <row r="31" s="37" customFormat="true" ht="15" hidden="false" customHeight="true" outlineLevel="0" collapsed="false">
      <c r="A31" s="38" t="s">
        <v>3093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 t="s">
        <v>3094</v>
      </c>
      <c r="P31" s="38"/>
      <c r="Q31" s="38"/>
      <c r="R31" s="38"/>
      <c r="S31" s="38"/>
      <c r="T31" s="38"/>
      <c r="U31" s="38" t="n">
        <v>19</v>
      </c>
      <c r="V31" s="38" t="s">
        <v>153</v>
      </c>
      <c r="W31" s="38"/>
      <c r="X31" s="38"/>
      <c r="Y31" s="38"/>
      <c r="Z31" s="38"/>
      <c r="AA31" s="38" t="s">
        <v>743</v>
      </c>
      <c r="AB31" s="39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39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39"/>
      <c r="BX31" s="39"/>
      <c r="BY31" s="39"/>
      <c r="BZ31" s="39"/>
      <c r="CA31" s="39"/>
      <c r="CB31" s="39"/>
      <c r="CC31" s="39"/>
      <c r="CD31" s="39"/>
      <c r="CE31" s="39"/>
      <c r="CF31" s="39"/>
    </row>
    <row r="32" s="37" customFormat="true" ht="15" hidden="false" customHeight="true" outlineLevel="0" collapsed="false">
      <c r="A32" s="24" t="s">
        <v>3095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 t="s">
        <v>3096</v>
      </c>
      <c r="P32" s="24"/>
      <c r="Q32" s="24"/>
      <c r="R32" s="24"/>
      <c r="S32" s="24"/>
      <c r="T32" s="24"/>
      <c r="U32" s="24" t="n">
        <v>19</v>
      </c>
      <c r="V32" s="24" t="s">
        <v>160</v>
      </c>
      <c r="W32" s="24" t="s">
        <v>781</v>
      </c>
      <c r="X32" s="24" t="s">
        <v>162</v>
      </c>
      <c r="Y32" s="24"/>
      <c r="Z32" s="24" t="s">
        <v>746</v>
      </c>
      <c r="AA32" s="24" t="s">
        <v>2383</v>
      </c>
      <c r="AB32" s="36" t="n">
        <f aca="false">AB12+AB13+AB14-AB15</f>
        <v>0</v>
      </c>
      <c r="AC32" s="36" t="n">
        <f aca="false">AC12+AC13+AC14-AC15</f>
        <v>0</v>
      </c>
      <c r="AD32" s="36" t="n">
        <f aca="false">AD12+AD13+AD14-AD15</f>
        <v>0</v>
      </c>
      <c r="AE32" s="36" t="n">
        <f aca="false">AE12+AE13+AE14-AE15</f>
        <v>0</v>
      </c>
      <c r="AF32" s="36" t="n">
        <f aca="false">AF12+AF13+AF14-AF15</f>
        <v>0</v>
      </c>
      <c r="AG32" s="36" t="n">
        <f aca="false">AG12+AG13+AG14-AG15</f>
        <v>0</v>
      </c>
      <c r="AH32" s="36" t="n">
        <f aca="false">AH12+AH13+AH14-AH15</f>
        <v>0</v>
      </c>
      <c r="AI32" s="36" t="n">
        <f aca="false">AI12+AI13+AI14-AI15</f>
        <v>0</v>
      </c>
      <c r="AJ32" s="36" t="n">
        <f aca="false">AJ12+AJ13+AJ14-AJ15</f>
        <v>0</v>
      </c>
      <c r="AK32" s="36" t="n">
        <f aca="false">AK12+AK13+AK14-AK15</f>
        <v>0</v>
      </c>
      <c r="AL32" s="36" t="n">
        <f aca="false">AL12+AL13+AL14-AL15</f>
        <v>0</v>
      </c>
      <c r="AM32" s="36" t="n">
        <f aca="false">AM12+AM13+AM14-AM15</f>
        <v>0</v>
      </c>
      <c r="AN32" s="36" t="n">
        <f aca="false">AN12+AN13+AN14-AN15</f>
        <v>0</v>
      </c>
      <c r="AO32" s="36" t="n">
        <f aca="false">AO12+AO13+AO14-AO15</f>
        <v>0</v>
      </c>
      <c r="AP32" s="36"/>
      <c r="AQ32" s="36" t="n">
        <f aca="false">AQ12+AQ13+AQ14-AQ15</f>
        <v>0</v>
      </c>
      <c r="AR32" s="36" t="n">
        <f aca="false">AR12+AR13+AR14-AR15</f>
        <v>0</v>
      </c>
      <c r="AS32" s="36" t="n">
        <f aca="false">AS12+AS13+AS14-AS15</f>
        <v>0</v>
      </c>
      <c r="AT32" s="36" t="n">
        <f aca="false">AT12+AT13+AT14-AT15</f>
        <v>0</v>
      </c>
      <c r="AU32" s="36" t="n">
        <f aca="false">AU12+AU13+AU14-AU15</f>
        <v>0</v>
      </c>
      <c r="AV32" s="36" t="n">
        <f aca="false">AV12+AV13+AV14-AV15</f>
        <v>0</v>
      </c>
      <c r="AW32" s="36" t="n">
        <f aca="false">AW12+AW13+AW14-AW15</f>
        <v>0</v>
      </c>
      <c r="AX32" s="36" t="n">
        <f aca="false">AX12+AX13+AX14-AX15</f>
        <v>0</v>
      </c>
      <c r="AY32" s="36" t="n">
        <f aca="false">AY12+AY13+AY14-AY15</f>
        <v>0</v>
      </c>
      <c r="AZ32" s="36" t="n">
        <f aca="false">AZ12+AZ13+AZ14-AZ15</f>
        <v>0</v>
      </c>
      <c r="BA32" s="36" t="n">
        <f aca="false">BA12+BA13+BA14-BA15</f>
        <v>0</v>
      </c>
      <c r="BB32" s="36" t="n">
        <f aca="false">BB12+BB13+BB14-BB15</f>
        <v>0</v>
      </c>
      <c r="BC32" s="36" t="n">
        <f aca="false">BC12+BC13+BC14-BC15</f>
        <v>0</v>
      </c>
      <c r="BD32" s="36" t="n">
        <f aca="false">BD12+BD13+BD14-BD15</f>
        <v>0</v>
      </c>
      <c r="BE32" s="36" t="n">
        <f aca="false">BE12+BE13+BE14-BE15</f>
        <v>0</v>
      </c>
      <c r="BF32" s="36" t="n">
        <f aca="false">BF12+BF13+BF14-BF15</f>
        <v>0</v>
      </c>
      <c r="BG32" s="36" t="n">
        <f aca="false">BG12+BG13+BG14-BG15</f>
        <v>0</v>
      </c>
      <c r="BH32" s="36" t="n">
        <f aca="false">BH12+BH13+BH14-BH15</f>
        <v>0</v>
      </c>
      <c r="BI32" s="36" t="n">
        <f aca="false">BI12+BI13+BI14-BI15</f>
        <v>0</v>
      </c>
      <c r="BJ32" s="36" t="n">
        <f aca="false">BJ12+BJ13+BJ14-BJ15</f>
        <v>0</v>
      </c>
      <c r="BK32" s="36" t="n">
        <f aca="false">BK12+BK13+BK14-BK15</f>
        <v>0</v>
      </c>
      <c r="BL32" s="36" t="n">
        <f aca="false">BL12+BL13+BL14-BL15</f>
        <v>0</v>
      </c>
      <c r="BM32" s="36" t="n">
        <f aca="false">BM12+BM13+BM14-BM15</f>
        <v>0</v>
      </c>
      <c r="BN32" s="36" t="n">
        <f aca="false">BN12+BN13+BN14-BN15</f>
        <v>0</v>
      </c>
      <c r="BO32" s="36" t="n">
        <f aca="false">BO12+BO13+BO14-BO15</f>
        <v>0</v>
      </c>
      <c r="BP32" s="36" t="n">
        <f aca="false">BP12+BP13+BP14-BP15</f>
        <v>0</v>
      </c>
      <c r="BQ32" s="36" t="n">
        <f aca="false">BQ12+BQ13+BQ14-BQ15</f>
        <v>0</v>
      </c>
      <c r="BR32" s="36" t="n">
        <f aca="false">BR12+BR13+BR14-BR15</f>
        <v>0</v>
      </c>
      <c r="BS32" s="36" t="n">
        <f aca="false">BS12+BS13+BS14-BS15</f>
        <v>0</v>
      </c>
      <c r="BT32" s="36" t="n">
        <f aca="false">BT12+BT13+BT14-BT15</f>
        <v>0</v>
      </c>
      <c r="BU32" s="36" t="n">
        <f aca="false">BU12+BU13+BU14-BU15</f>
        <v>0</v>
      </c>
      <c r="BV32" s="36" t="n">
        <f aca="false">BV12+BV13+BV14-BV15</f>
        <v>0</v>
      </c>
      <c r="BW32" s="35"/>
      <c r="BX32" s="35"/>
      <c r="BY32" s="35"/>
      <c r="BZ32" s="35"/>
      <c r="CA32" s="35"/>
      <c r="CB32" s="35"/>
      <c r="CC32" s="35"/>
      <c r="CD32" s="35"/>
      <c r="CE32" s="35"/>
      <c r="CF32" s="35"/>
    </row>
    <row r="33" s="37" customFormat="true" ht="15" hidden="false" customHeight="true" outlineLevel="0" collapsed="false">
      <c r="A33" s="24" t="s">
        <v>3097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 t="s">
        <v>3098</v>
      </c>
      <c r="P33" s="24"/>
      <c r="Q33" s="24"/>
      <c r="R33" s="24"/>
      <c r="S33" s="24"/>
      <c r="T33" s="24"/>
      <c r="U33" s="24" t="n">
        <v>19</v>
      </c>
      <c r="V33" s="24" t="s">
        <v>160</v>
      </c>
      <c r="W33" s="24" t="s">
        <v>781</v>
      </c>
      <c r="X33" s="24" t="s">
        <v>162</v>
      </c>
      <c r="Y33" s="24"/>
      <c r="Z33" s="24" t="s">
        <v>746</v>
      </c>
      <c r="AA33" s="24" t="s">
        <v>3076</v>
      </c>
      <c r="AB33" s="36" t="n">
        <f aca="false">AB19+AB20+AB22+AB21-AB23</f>
        <v>0</v>
      </c>
      <c r="AC33" s="36" t="n">
        <f aca="false">AC19+AC20+AC22+AC21-AC23</f>
        <v>0</v>
      </c>
      <c r="AD33" s="36" t="n">
        <f aca="false">AD19+AD20+AD22+AD21-AD23</f>
        <v>0</v>
      </c>
      <c r="AE33" s="36" t="n">
        <f aca="false">AE19+AE20+AE22+AE21-AE23</f>
        <v>0</v>
      </c>
      <c r="AF33" s="36" t="n">
        <f aca="false">AF19+AF20+AF22+AF21-AF23</f>
        <v>0</v>
      </c>
      <c r="AG33" s="36" t="n">
        <f aca="false">AG19+AG20+AG22+AG21-AG23</f>
        <v>0</v>
      </c>
      <c r="AH33" s="36" t="n">
        <f aca="false">AH19+AH20+AH22+AH21-AH23</f>
        <v>0</v>
      </c>
      <c r="AI33" s="36" t="n">
        <f aca="false">AI19+AI20+AI22+AI21-AI23</f>
        <v>0</v>
      </c>
      <c r="AJ33" s="36" t="n">
        <f aca="false">AJ19+AJ20+AJ22+AJ21-AJ23</f>
        <v>0</v>
      </c>
      <c r="AK33" s="36" t="n">
        <f aca="false">AK19+AK20+AK22+AK21-AK23</f>
        <v>0</v>
      </c>
      <c r="AL33" s="36" t="n">
        <f aca="false">AL19+AL20+AL22+AL21-AL23</f>
        <v>0</v>
      </c>
      <c r="AM33" s="36" t="n">
        <f aca="false">AM19+AM20+AM22+AM21-AM23</f>
        <v>0</v>
      </c>
      <c r="AN33" s="36" t="n">
        <f aca="false">AN19+AN20+AN22+AN21-AN23</f>
        <v>0</v>
      </c>
      <c r="AO33" s="36" t="n">
        <f aca="false">AO19+AO20+AO22+AO21-AO23</f>
        <v>0</v>
      </c>
      <c r="AP33" s="36" t="n">
        <f aca="false">AP19+AP20+AP22+AP21-AP23</f>
        <v>0</v>
      </c>
      <c r="AQ33" s="36" t="n">
        <f aca="false">AQ19+AQ20+AQ22+AQ21-AQ23</f>
        <v>0</v>
      </c>
      <c r="AR33" s="36" t="n">
        <f aca="false">AR19+AR20+AR22+AR21-AR23</f>
        <v>0</v>
      </c>
      <c r="AS33" s="36" t="n">
        <f aca="false">AS19+AS20+AS22+AS21-AS23</f>
        <v>0</v>
      </c>
      <c r="AT33" s="36" t="n">
        <f aca="false">AT19+AT20+AT22+AT21-AT23</f>
        <v>0</v>
      </c>
      <c r="AU33" s="36" t="n">
        <f aca="false">AU19+AU20+AU22+AU21-AU23</f>
        <v>0</v>
      </c>
      <c r="AV33" s="36" t="n">
        <f aca="false">AV19+AV20+AV22+AV21-AV23</f>
        <v>0</v>
      </c>
      <c r="AW33" s="36" t="n">
        <f aca="false">AW19+AW20+AW22+AW21-AW23</f>
        <v>0</v>
      </c>
      <c r="AX33" s="36" t="n">
        <f aca="false">AX19+AX20+AX22+AX21-AX23</f>
        <v>0</v>
      </c>
      <c r="AY33" s="36" t="n">
        <f aca="false">AY19+AY20+AY22+AY21-AY23</f>
        <v>0</v>
      </c>
      <c r="AZ33" s="36" t="n">
        <f aca="false">AZ19+AZ20+AZ22+AZ21-AZ23</f>
        <v>0</v>
      </c>
      <c r="BA33" s="36" t="n">
        <f aca="false">BA19+BA20+BA22+BA21-BA23</f>
        <v>0</v>
      </c>
      <c r="BB33" s="36" t="n">
        <f aca="false">BB19+BB20+BB22+BB21-BB23</f>
        <v>0</v>
      </c>
      <c r="BC33" s="36" t="n">
        <f aca="false">BC19+BC20+BC22+BC21-BC23</f>
        <v>0</v>
      </c>
      <c r="BD33" s="36" t="n">
        <f aca="false">BD19+BD20+BD22+BD21-BD23</f>
        <v>0</v>
      </c>
      <c r="BE33" s="36" t="n">
        <f aca="false">BE19+BE20+BE22+BE21-BE23</f>
        <v>0</v>
      </c>
      <c r="BF33" s="36" t="n">
        <f aca="false">BF19+BF20+BF22+BF21-BF23</f>
        <v>0</v>
      </c>
      <c r="BG33" s="36" t="n">
        <f aca="false">BG19+BG20+BG22+BG21-BG23</f>
        <v>0</v>
      </c>
      <c r="BH33" s="36" t="n">
        <f aca="false">BH19+BH20+BH22+BH21-BH23</f>
        <v>0</v>
      </c>
      <c r="BI33" s="36" t="n">
        <f aca="false">BI19+BI20+BI22+BI21-BI23</f>
        <v>0</v>
      </c>
      <c r="BJ33" s="36" t="n">
        <f aca="false">BJ19+BJ20+BJ22+BJ21-BJ23</f>
        <v>0</v>
      </c>
      <c r="BK33" s="36" t="n">
        <f aca="false">BK19+BK20+BK22+BK21-BK23</f>
        <v>0</v>
      </c>
      <c r="BL33" s="36" t="n">
        <f aca="false">BL19+BL20+BL22+BL21-BL23</f>
        <v>0</v>
      </c>
      <c r="BM33" s="36" t="n">
        <f aca="false">BM19+BM20+BM22+BM21-BM23</f>
        <v>0</v>
      </c>
      <c r="BN33" s="36" t="n">
        <f aca="false">BN19+BN20+BN22+BN21-BN23</f>
        <v>0</v>
      </c>
      <c r="BO33" s="36" t="n">
        <f aca="false">BO19+BO20+BO22+BO21-BO23</f>
        <v>0</v>
      </c>
      <c r="BP33" s="36" t="n">
        <f aca="false">BP19+BP20+BP22+BP21-BP23</f>
        <v>0</v>
      </c>
      <c r="BQ33" s="36" t="n">
        <f aca="false">BQ19+BQ20+BQ22+BQ21-BQ23</f>
        <v>0</v>
      </c>
      <c r="BR33" s="36" t="n">
        <f aca="false">BR19+BR20+BR22+BR21-BR23</f>
        <v>0</v>
      </c>
      <c r="BS33" s="36" t="n">
        <f aca="false">BS19+BS20+BS22+BS21-BS23</f>
        <v>0</v>
      </c>
      <c r="BT33" s="36" t="n">
        <f aca="false">BT19+BT20+BT22+BT21-BT23</f>
        <v>0</v>
      </c>
      <c r="BU33" s="36" t="n">
        <f aca="false">BU19+BU20+BU22+BU21-BU23</f>
        <v>0</v>
      </c>
      <c r="BV33" s="36" t="n">
        <f aca="false">BV19+BV20+BV22+BV21-BV23</f>
        <v>0</v>
      </c>
      <c r="BW33" s="35"/>
      <c r="BX33" s="35"/>
      <c r="BY33" s="35"/>
      <c r="BZ33" s="35"/>
      <c r="CA33" s="35"/>
      <c r="CB33" s="35"/>
      <c r="CC33" s="35"/>
      <c r="CD33" s="35"/>
      <c r="CE33" s="35"/>
      <c r="CF33" s="35"/>
    </row>
    <row r="34" customFormat="false" ht="15" hidden="false" customHeight="true" outlineLevel="0" collapsed="false">
      <c r="AA34" s="3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2"/>
      <c r="BW34" s="84"/>
      <c r="BX34" s="84"/>
      <c r="BY34" s="84"/>
      <c r="BZ34" s="84"/>
      <c r="CA34" s="84"/>
      <c r="CB34" s="84"/>
      <c r="CC34" s="84"/>
      <c r="CD34" s="84"/>
      <c r="CE34" s="84"/>
      <c r="CF34" s="84"/>
    </row>
    <row r="35" customFormat="false" ht="15" hidden="false" customHeight="true" outlineLevel="0" collapsed="false">
      <c r="AA35" s="3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2"/>
      <c r="BW35" s="84"/>
      <c r="BX35" s="84"/>
      <c r="BY35" s="84"/>
      <c r="BZ35" s="84"/>
      <c r="CA35" s="84"/>
      <c r="CB35" s="84"/>
      <c r="CC35" s="84"/>
      <c r="CD35" s="84"/>
      <c r="CE35" s="84"/>
      <c r="CF35" s="84"/>
    </row>
    <row r="36" customFormat="false" ht="15" hidden="false" customHeight="true" outlineLevel="0" collapsed="false">
      <c r="AA36" s="3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2"/>
      <c r="BW36" s="84"/>
      <c r="BX36" s="84"/>
      <c r="BY36" s="84"/>
      <c r="BZ36" s="84"/>
      <c r="CA36" s="84"/>
      <c r="CB36" s="84"/>
      <c r="CC36" s="84"/>
      <c r="CD36" s="84"/>
      <c r="CE36" s="84"/>
      <c r="CF36" s="84"/>
    </row>
    <row r="37" customFormat="false" ht="15" hidden="false" customHeight="true" outlineLevel="0" collapsed="false">
      <c r="AA37" s="3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2"/>
      <c r="BW37" s="84"/>
      <c r="BX37" s="84"/>
      <c r="BY37" s="84"/>
      <c r="BZ37" s="84"/>
      <c r="CA37" s="84"/>
      <c r="CB37" s="84"/>
      <c r="CC37" s="84"/>
      <c r="CD37" s="84"/>
      <c r="CE37" s="84"/>
      <c r="CF37" s="84"/>
    </row>
    <row r="38" customFormat="false" ht="15" hidden="false" customHeight="true" outlineLevel="0" collapsed="false">
      <c r="AA38" s="3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2"/>
      <c r="BW38" s="84"/>
      <c r="BX38" s="84"/>
      <c r="BY38" s="84"/>
      <c r="BZ38" s="84"/>
      <c r="CA38" s="84"/>
      <c r="CB38" s="84"/>
      <c r="CC38" s="84"/>
      <c r="CD38" s="84"/>
      <c r="CE38" s="84"/>
      <c r="CF38" s="84"/>
    </row>
    <row r="39" customFormat="false" ht="15" hidden="false" customHeight="true" outlineLevel="0" collapsed="false">
      <c r="AA39" s="3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2"/>
      <c r="BW39" s="84"/>
      <c r="BX39" s="84"/>
      <c r="BY39" s="84"/>
      <c r="BZ39" s="84"/>
      <c r="CA39" s="84"/>
      <c r="CB39" s="84"/>
      <c r="CC39" s="84"/>
      <c r="CD39" s="84"/>
      <c r="CE39" s="84"/>
      <c r="CF39" s="84"/>
    </row>
    <row r="40" customFormat="false" ht="15" hidden="false" customHeight="true" outlineLevel="0" collapsed="false">
      <c r="AA40" s="3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2"/>
      <c r="BW40" s="84"/>
      <c r="BX40" s="84"/>
      <c r="BY40" s="84"/>
      <c r="BZ40" s="84"/>
      <c r="CA40" s="84"/>
      <c r="CB40" s="84"/>
      <c r="CC40" s="84"/>
      <c r="CD40" s="84"/>
      <c r="CE40" s="84"/>
      <c r="CF40" s="84"/>
    </row>
    <row r="41" customFormat="false" ht="15" hidden="false" customHeight="true" outlineLevel="0" collapsed="false">
      <c r="AA41" s="3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2"/>
      <c r="BW41" s="84"/>
      <c r="BX41" s="84"/>
      <c r="BY41" s="84"/>
      <c r="BZ41" s="84"/>
      <c r="CA41" s="84"/>
      <c r="CB41" s="84"/>
      <c r="CC41" s="84"/>
      <c r="CD41" s="84"/>
      <c r="CE41" s="84"/>
      <c r="CF41" s="84"/>
    </row>
    <row r="42" customFormat="false" ht="15" hidden="false" customHeight="true" outlineLevel="0" collapsed="false">
      <c r="AA42" s="3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2"/>
      <c r="BW42" s="84"/>
      <c r="BX42" s="84"/>
      <c r="BY42" s="84"/>
      <c r="BZ42" s="84"/>
      <c r="CA42" s="84"/>
      <c r="CB42" s="84"/>
      <c r="CC42" s="84"/>
      <c r="CD42" s="84"/>
      <c r="CE42" s="84"/>
      <c r="CF42" s="84"/>
    </row>
    <row r="43" customFormat="false" ht="15" hidden="false" customHeight="true" outlineLevel="0" collapsed="false">
      <c r="AA43" s="3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2"/>
      <c r="BW43" s="84"/>
      <c r="BX43" s="84"/>
      <c r="BY43" s="84"/>
      <c r="BZ43" s="84"/>
      <c r="CA43" s="84"/>
      <c r="CB43" s="84"/>
      <c r="CC43" s="84"/>
      <c r="CD43" s="84"/>
      <c r="CE43" s="84"/>
      <c r="CF43" s="84"/>
    </row>
    <row r="44" customFormat="false" ht="15" hidden="false" customHeight="true" outlineLevel="0" collapsed="false">
      <c r="AA44" s="3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2"/>
      <c r="BW44" s="84"/>
      <c r="BX44" s="84"/>
      <c r="BY44" s="84"/>
      <c r="BZ44" s="84"/>
      <c r="CA44" s="84"/>
      <c r="CB44" s="84"/>
      <c r="CC44" s="84"/>
      <c r="CD44" s="84"/>
      <c r="CE44" s="84"/>
      <c r="CF44" s="84"/>
    </row>
    <row r="45" customFormat="false" ht="15" hidden="false" customHeight="true" outlineLevel="0" collapsed="false">
      <c r="AA45" s="3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2"/>
      <c r="BW45" s="84"/>
      <c r="BX45" s="84"/>
      <c r="BY45" s="84"/>
      <c r="BZ45" s="84"/>
      <c r="CA45" s="84"/>
      <c r="CB45" s="84"/>
      <c r="CC45" s="84"/>
      <c r="CD45" s="84"/>
      <c r="CE45" s="84"/>
      <c r="CF45" s="84"/>
    </row>
    <row r="46" customFormat="false" ht="15" hidden="false" customHeight="true" outlineLevel="0" collapsed="false">
      <c r="AA46" s="3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2"/>
      <c r="BW46" s="84"/>
      <c r="BX46" s="84"/>
      <c r="BY46" s="84"/>
      <c r="BZ46" s="84"/>
      <c r="CA46" s="84"/>
      <c r="CB46" s="84"/>
      <c r="CC46" s="84"/>
      <c r="CD46" s="84"/>
      <c r="CE46" s="84"/>
      <c r="CF46" s="84"/>
    </row>
    <row r="47" customFormat="false" ht="15" hidden="false" customHeight="true" outlineLevel="0" collapsed="false">
      <c r="AA47" s="3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2"/>
      <c r="BW47" s="84"/>
      <c r="BX47" s="84"/>
      <c r="BY47" s="84"/>
      <c r="BZ47" s="84"/>
      <c r="CA47" s="84"/>
      <c r="CB47" s="84"/>
      <c r="CC47" s="84"/>
      <c r="CD47" s="84"/>
      <c r="CE47" s="84"/>
      <c r="CF47" s="84"/>
    </row>
    <row r="48" customFormat="false" ht="15" hidden="false" customHeight="true" outlineLevel="0" collapsed="false">
      <c r="AA48" s="3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2"/>
      <c r="BW48" s="84"/>
      <c r="BX48" s="84"/>
      <c r="BY48" s="84"/>
      <c r="BZ48" s="84"/>
      <c r="CA48" s="84"/>
      <c r="CB48" s="84"/>
      <c r="CC48" s="84"/>
      <c r="CD48" s="84"/>
      <c r="CE48" s="84"/>
      <c r="CF48" s="84"/>
    </row>
    <row r="49" customFormat="false" ht="15" hidden="false" customHeight="true" outlineLevel="0" collapsed="false">
      <c r="AA49" s="3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2"/>
      <c r="BW49" s="84"/>
      <c r="BX49" s="84"/>
      <c r="BY49" s="84"/>
      <c r="BZ49" s="84"/>
      <c r="CA49" s="84"/>
      <c r="CB49" s="84"/>
      <c r="CC49" s="84"/>
      <c r="CD49" s="84"/>
      <c r="CE49" s="84"/>
      <c r="CF49" s="84"/>
    </row>
    <row r="50" customFormat="false" ht="15" hidden="false" customHeight="true" outlineLevel="0" collapsed="false">
      <c r="AA50" s="3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2"/>
      <c r="BW50" s="84"/>
      <c r="BX50" s="84"/>
      <c r="BY50" s="84"/>
      <c r="BZ50" s="84"/>
      <c r="CA50" s="84"/>
      <c r="CB50" s="84"/>
      <c r="CC50" s="84"/>
      <c r="CD50" s="84"/>
      <c r="CE50" s="84"/>
      <c r="CF50" s="84"/>
    </row>
    <row r="51" customFormat="false" ht="15" hidden="false" customHeight="true" outlineLevel="0" collapsed="false">
      <c r="AA51" s="3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2"/>
      <c r="BW51" s="84"/>
      <c r="BX51" s="84"/>
      <c r="BY51" s="84"/>
      <c r="BZ51" s="84"/>
      <c r="CA51" s="84"/>
      <c r="CB51" s="84"/>
      <c r="CC51" s="84"/>
      <c r="CD51" s="84"/>
      <c r="CE51" s="84"/>
      <c r="CF51" s="84"/>
    </row>
    <row r="52" customFormat="false" ht="15" hidden="false" customHeight="true" outlineLevel="0" collapsed="false">
      <c r="AA52" s="3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B52" s="85"/>
      <c r="BC52" s="85"/>
      <c r="BD52" s="85"/>
      <c r="BE52" s="85"/>
      <c r="BF52" s="85"/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2"/>
      <c r="BW52" s="84"/>
      <c r="BX52" s="84"/>
      <c r="BY52" s="84"/>
      <c r="BZ52" s="84"/>
      <c r="CA52" s="84"/>
      <c r="CB52" s="84"/>
      <c r="CC52" s="84"/>
      <c r="CD52" s="84"/>
      <c r="CE52" s="84"/>
      <c r="CF52" s="84"/>
    </row>
    <row r="53" customFormat="false" ht="15" hidden="false" customHeight="true" outlineLevel="0" collapsed="false">
      <c r="AA53" s="3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2"/>
      <c r="BW53" s="84"/>
      <c r="BX53" s="84"/>
      <c r="BY53" s="84"/>
      <c r="BZ53" s="84"/>
      <c r="CA53" s="84"/>
      <c r="CB53" s="84"/>
      <c r="CC53" s="84"/>
      <c r="CD53" s="84"/>
      <c r="CE53" s="84"/>
      <c r="CF53" s="84"/>
    </row>
    <row r="54" customFormat="false" ht="15" hidden="false" customHeight="true" outlineLevel="0" collapsed="false">
      <c r="AA54" s="3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2"/>
      <c r="BW54" s="84"/>
      <c r="BX54" s="84"/>
      <c r="BY54" s="84"/>
      <c r="BZ54" s="84"/>
      <c r="CA54" s="84"/>
      <c r="CB54" s="84"/>
      <c r="CC54" s="84"/>
      <c r="CD54" s="84"/>
      <c r="CE54" s="84"/>
      <c r="CF54" s="84"/>
    </row>
    <row r="55" customFormat="false" ht="15" hidden="false" customHeight="true" outlineLevel="0" collapsed="false">
      <c r="AA55" s="3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B55" s="85"/>
      <c r="BC55" s="85"/>
      <c r="BD55" s="85"/>
      <c r="BE55" s="85"/>
      <c r="BF55" s="85"/>
      <c r="BG55" s="85"/>
      <c r="BH55" s="85"/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2"/>
      <c r="BW55" s="84"/>
      <c r="BX55" s="84"/>
      <c r="BY55" s="84"/>
      <c r="BZ55" s="84"/>
      <c r="CA55" s="84"/>
      <c r="CB55" s="84"/>
      <c r="CC55" s="84"/>
      <c r="CD55" s="84"/>
      <c r="CE55" s="84"/>
      <c r="CF55" s="84"/>
    </row>
    <row r="56" customFormat="false" ht="15" hidden="false" customHeight="true" outlineLevel="0" collapsed="false">
      <c r="AA56" s="3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B56" s="85"/>
      <c r="BC56" s="85"/>
      <c r="BD56" s="85"/>
      <c r="BE56" s="85"/>
      <c r="BF56" s="85"/>
      <c r="BG56" s="85"/>
      <c r="BH56" s="85"/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2"/>
      <c r="BW56" s="84"/>
      <c r="BX56" s="84"/>
      <c r="BY56" s="84"/>
      <c r="BZ56" s="84"/>
      <c r="CA56" s="84"/>
      <c r="CB56" s="84"/>
      <c r="CC56" s="84"/>
      <c r="CD56" s="84"/>
      <c r="CE56" s="84"/>
      <c r="CF56" s="84"/>
    </row>
    <row r="57" customFormat="false" ht="15" hidden="false" customHeight="true" outlineLevel="0" collapsed="false">
      <c r="AA57" s="3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2"/>
      <c r="BW57" s="84"/>
      <c r="BX57" s="84"/>
      <c r="BY57" s="84"/>
      <c r="BZ57" s="84"/>
      <c r="CA57" s="84"/>
      <c r="CB57" s="84"/>
      <c r="CC57" s="84"/>
      <c r="CD57" s="84"/>
      <c r="CE57" s="84"/>
      <c r="CF57" s="84"/>
    </row>
    <row r="58" customFormat="false" ht="15" hidden="false" customHeight="true" outlineLevel="0" collapsed="false">
      <c r="AA58" s="3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B58" s="85"/>
      <c r="BC58" s="85"/>
      <c r="BD58" s="85"/>
      <c r="BE58" s="85"/>
      <c r="BF58" s="85"/>
      <c r="BG58" s="85"/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2"/>
      <c r="BW58" s="84"/>
      <c r="BX58" s="84"/>
      <c r="BY58" s="84"/>
      <c r="BZ58" s="84"/>
      <c r="CA58" s="84"/>
      <c r="CB58" s="84"/>
      <c r="CC58" s="84"/>
      <c r="CD58" s="84"/>
      <c r="CE58" s="84"/>
      <c r="CF58" s="84"/>
    </row>
  </sheetData>
  <sheetProtection sheet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3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7" ySplit="10" topLeftCell="AB11" activePane="bottomRight" state="frozen"/>
      <selection pane="topLeft" activeCell="A1" activeCellId="0" sqref="A1"/>
      <selection pane="topRight" activeCell="AB1" activeCellId="0" sqref="AB1"/>
      <selection pane="bottomLeft" activeCell="A11" activeCellId="0" sqref="A11"/>
      <selection pane="bottomRight" activeCell="AA10" activeCellId="0" sqref="AA10"/>
    </sheetView>
  </sheetViews>
  <sheetFormatPr defaultRowHeight="15" zeroHeight="false" outlineLevelRow="0" outlineLevelCol="1"/>
  <cols>
    <col collapsed="false" customWidth="true" hidden="true" outlineLevel="0" max="1" min="1" style="0" width="8.85"/>
    <col collapsed="false" customWidth="true" hidden="true" outlineLevel="1" max="14" min="2" style="0" width="8.85"/>
    <col collapsed="false" customWidth="true" hidden="true" outlineLevel="1" max="15" min="15" style="0" width="12.85"/>
    <col collapsed="false" customWidth="true" hidden="true" outlineLevel="1" max="21" min="16" style="0" width="8.85"/>
    <col collapsed="false" customWidth="true" hidden="true" outlineLevel="1" max="23" min="22" style="0" width="12.85"/>
    <col collapsed="false" customWidth="true" hidden="true" outlineLevel="1" max="26" min="24" style="0" width="8.85"/>
    <col collapsed="false" customWidth="true" hidden="false" outlineLevel="0" max="27" min="27" style="0" width="35.7"/>
    <col collapsed="false" customWidth="true" hidden="true" outlineLevel="1" max="31" min="28" style="0" width="12.85"/>
    <col collapsed="false" customWidth="true" hidden="false" outlineLevel="0" max="32" min="32" style="0" width="12.85"/>
    <col collapsed="false" customWidth="true" hidden="true" outlineLevel="1" max="36" min="33" style="0" width="12.85"/>
    <col collapsed="false" customWidth="true" hidden="false" outlineLevel="0" max="37" min="37" style="0" width="12.85"/>
    <col collapsed="false" customWidth="true" hidden="true" outlineLevel="1" max="41" min="38" style="0" width="12.85"/>
    <col collapsed="false" customWidth="true" hidden="false" outlineLevel="0" max="42" min="42" style="0" width="12.85"/>
    <col collapsed="false" customWidth="true" hidden="true" outlineLevel="1" max="46" min="43" style="0" width="12.85"/>
    <col collapsed="false" customWidth="true" hidden="false" outlineLevel="0" max="47" min="47" style="0" width="12.85"/>
    <col collapsed="false" customWidth="true" hidden="true" outlineLevel="1" max="51" min="48" style="0" width="12.85"/>
    <col collapsed="false" customWidth="true" hidden="false" outlineLevel="0" max="53" min="52" style="0" width="12.85"/>
    <col collapsed="false" customWidth="true" hidden="true" outlineLevel="1" max="56" min="54" style="1" width="12.85"/>
    <col collapsed="false" customWidth="true" hidden="false" outlineLevel="0" max="57" min="57" style="1" width="12.85"/>
    <col collapsed="false" customWidth="true" hidden="true" outlineLevel="1" max="60" min="58" style="1" width="12.85"/>
    <col collapsed="false" customWidth="true" hidden="false" outlineLevel="0" max="61" min="61" style="1" width="12.85"/>
    <col collapsed="false" customWidth="true" hidden="true" outlineLevel="1" max="64" min="62" style="1" width="12.85"/>
    <col collapsed="false" customWidth="true" hidden="false" outlineLevel="0" max="65" min="65" style="1" width="12.85"/>
    <col collapsed="false" customWidth="true" hidden="true" outlineLevel="1" max="68" min="66" style="1" width="12.85"/>
    <col collapsed="false" customWidth="true" hidden="false" outlineLevel="0" max="69" min="69" style="1" width="12.85"/>
    <col collapsed="false" customWidth="true" hidden="true" outlineLevel="1" max="72" min="70" style="1" width="12.85"/>
    <col collapsed="false" customWidth="true" hidden="false" outlineLevel="0" max="74" min="73" style="1" width="12.85"/>
    <col collapsed="false" customWidth="true" hidden="true" outlineLevel="0" max="76" min="75" style="0" width="12.85"/>
    <col collapsed="false" customWidth="true" hidden="true" outlineLevel="1" max="77" min="77" style="0" width="12.85"/>
    <col collapsed="false" customWidth="true" hidden="true" outlineLevel="0" max="78" min="78" style="0" width="12.85"/>
    <col collapsed="false" customWidth="true" hidden="true" outlineLevel="1" max="79" min="79" style="0" width="12.85"/>
    <col collapsed="false" customWidth="true" hidden="true" outlineLevel="0" max="80" min="80" style="0" width="12.85"/>
    <col collapsed="false" customWidth="true" hidden="true" outlineLevel="1" max="81" min="81" style="0" width="12.85"/>
    <col collapsed="false" customWidth="true" hidden="true" outlineLevel="0" max="82" min="82" style="0" width="12.85"/>
    <col collapsed="false" customWidth="true" hidden="true" outlineLevel="1" max="83" min="83" style="0" width="12.85"/>
    <col collapsed="false" customWidth="true" hidden="true" outlineLevel="0" max="84" min="84" style="0" width="12.85"/>
    <col collapsed="false" customWidth="true" hidden="false" outlineLevel="0" max="1025" min="85" style="0" width="8.85"/>
  </cols>
  <sheetData>
    <row r="1" customFormat="false" ht="15" hidden="true" customHeight="true" outlineLevel="0" collapsed="false"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customFormat="false" ht="15" hidden="true" customHeight="true" outlineLevel="0" collapsed="false"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customFormat="false" ht="15" hidden="true" customHeight="true" outlineLevel="0" collapsed="false">
      <c r="AB3" s="0" t="s">
        <v>134</v>
      </c>
      <c r="AD3" s="0" t="s">
        <v>136</v>
      </c>
      <c r="AE3" s="0" t="s">
        <v>0</v>
      </c>
      <c r="AG3" s="0" t="s">
        <v>138</v>
      </c>
      <c r="AH3" s="0" t="s">
        <v>0</v>
      </c>
      <c r="AI3" s="0" t="s">
        <v>137</v>
      </c>
      <c r="AJ3" s="0" t="s">
        <v>140</v>
      </c>
      <c r="AK3" s="0" t="s">
        <v>140</v>
      </c>
      <c r="AL3" s="0" t="s">
        <v>1</v>
      </c>
      <c r="AO3" s="0" t="s">
        <v>143</v>
      </c>
      <c r="AP3" s="0" t="s">
        <v>2</v>
      </c>
      <c r="AQ3" s="0" t="s">
        <v>143</v>
      </c>
      <c r="AR3" s="0" t="s">
        <v>143</v>
      </c>
      <c r="AS3" s="0" t="s">
        <v>144</v>
      </c>
      <c r="AT3" s="0" t="s">
        <v>145</v>
      </c>
      <c r="AU3" s="0" t="s">
        <v>145</v>
      </c>
      <c r="AV3" s="3" t="s">
        <v>145</v>
      </c>
      <c r="BB3" s="2"/>
      <c r="BC3" s="2"/>
      <c r="BD3" s="2"/>
      <c r="BE3" s="2"/>
      <c r="BF3" s="2"/>
      <c r="BG3" s="2" t="s">
        <v>0</v>
      </c>
      <c r="BH3" s="2" t="s">
        <v>139</v>
      </c>
      <c r="BI3" s="2"/>
      <c r="BJ3" s="2"/>
      <c r="BK3" s="2"/>
      <c r="BL3" s="2"/>
      <c r="BM3" s="2" t="s">
        <v>2</v>
      </c>
      <c r="BN3" s="2" t="s">
        <v>142</v>
      </c>
      <c r="BO3" s="2" t="s">
        <v>143</v>
      </c>
      <c r="BP3" s="2" t="s">
        <v>147</v>
      </c>
      <c r="BQ3" s="2" t="s">
        <v>3</v>
      </c>
      <c r="BR3" s="2"/>
      <c r="BS3" s="2"/>
      <c r="BT3" s="2"/>
      <c r="BU3" s="2"/>
      <c r="BV3" s="2"/>
    </row>
    <row r="4" customFormat="false" ht="15" hidden="true" customHeight="true" outlineLevel="0" collapsed="false"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customFormat="false" ht="15" hidden="true" customHeight="true" outlineLevel="0" collapsed="false">
      <c r="AB5" s="4" t="s">
        <v>5</v>
      </c>
      <c r="AC5" s="4" t="s">
        <v>6</v>
      </c>
      <c r="AD5" s="4" t="s">
        <v>7</v>
      </c>
      <c r="AE5" s="4" t="s">
        <v>8</v>
      </c>
      <c r="AF5" s="4" t="s">
        <v>5</v>
      </c>
      <c r="AG5" s="4" t="s">
        <v>9</v>
      </c>
      <c r="AH5" s="4" t="s">
        <v>10</v>
      </c>
      <c r="AI5" s="4" t="s">
        <v>11</v>
      </c>
      <c r="AJ5" s="4" t="s">
        <v>12</v>
      </c>
      <c r="AK5" s="4" t="s">
        <v>9</v>
      </c>
      <c r="AL5" s="4" t="s">
        <v>13</v>
      </c>
      <c r="AM5" s="4" t="s">
        <v>14</v>
      </c>
      <c r="AN5" s="4" t="s">
        <v>15</v>
      </c>
      <c r="AO5" s="4" t="s">
        <v>16</v>
      </c>
      <c r="AP5" s="4" t="s">
        <v>13</v>
      </c>
      <c r="AQ5" s="4" t="s">
        <v>17</v>
      </c>
      <c r="AR5" s="4" t="s">
        <v>18</v>
      </c>
      <c r="AS5" s="4" t="s">
        <v>19</v>
      </c>
      <c r="AT5" s="4" t="s">
        <v>20</v>
      </c>
      <c r="AU5" s="4" t="s">
        <v>17</v>
      </c>
      <c r="AV5" s="4" t="s">
        <v>21</v>
      </c>
      <c r="AW5" s="4" t="s">
        <v>22</v>
      </c>
      <c r="AX5" s="4" t="s">
        <v>23</v>
      </c>
      <c r="AY5" s="4" t="s">
        <v>24</v>
      </c>
      <c r="AZ5" s="4" t="s">
        <v>21</v>
      </c>
      <c r="BA5" s="5" t="s">
        <v>25</v>
      </c>
      <c r="BB5" s="6" t="s">
        <v>5</v>
      </c>
      <c r="BC5" s="6" t="s">
        <v>5</v>
      </c>
      <c r="BD5" s="6" t="s">
        <v>5</v>
      </c>
      <c r="BE5" s="6" t="s">
        <v>5</v>
      </c>
      <c r="BF5" s="6" t="s">
        <v>9</v>
      </c>
      <c r="BG5" s="6" t="s">
        <v>9</v>
      </c>
      <c r="BH5" s="6" t="s">
        <v>9</v>
      </c>
      <c r="BI5" s="6" t="s">
        <v>9</v>
      </c>
      <c r="BJ5" s="6" t="s">
        <v>13</v>
      </c>
      <c r="BK5" s="6" t="s">
        <v>13</v>
      </c>
      <c r="BL5" s="6" t="s">
        <v>13</v>
      </c>
      <c r="BM5" s="6" t="s">
        <v>13</v>
      </c>
      <c r="BN5" s="6" t="s">
        <v>17</v>
      </c>
      <c r="BO5" s="6" t="s">
        <v>17</v>
      </c>
      <c r="BP5" s="6" t="s">
        <v>17</v>
      </c>
      <c r="BQ5" s="6" t="s">
        <v>17</v>
      </c>
      <c r="BR5" s="6" t="s">
        <v>21</v>
      </c>
      <c r="BS5" s="6" t="s">
        <v>21</v>
      </c>
      <c r="BT5" s="6" t="s">
        <v>21</v>
      </c>
      <c r="BU5" s="6" t="s">
        <v>21</v>
      </c>
      <c r="BV5" s="7" t="s">
        <v>25</v>
      </c>
      <c r="BW5" s="4" t="s">
        <v>5</v>
      </c>
      <c r="BX5" s="4" t="s">
        <v>7</v>
      </c>
      <c r="BY5" s="4" t="s">
        <v>9</v>
      </c>
      <c r="BZ5" s="4" t="s">
        <v>11</v>
      </c>
      <c r="CA5" s="4" t="s">
        <v>13</v>
      </c>
      <c r="CB5" s="4" t="s">
        <v>15</v>
      </c>
      <c r="CC5" s="4" t="s">
        <v>17</v>
      </c>
      <c r="CD5" s="4" t="s">
        <v>19</v>
      </c>
      <c r="CE5" s="4" t="s">
        <v>21</v>
      </c>
      <c r="CF5" s="4" t="s">
        <v>23</v>
      </c>
    </row>
    <row r="6" customFormat="false" ht="15" hidden="true" customHeight="true" outlineLevel="0" collapsed="false">
      <c r="AB6" s="4" t="s">
        <v>26</v>
      </c>
      <c r="AC6" s="4" t="s">
        <v>26</v>
      </c>
      <c r="AD6" s="4" t="s">
        <v>26</v>
      </c>
      <c r="AE6" s="4" t="s">
        <v>26</v>
      </c>
      <c r="AF6" s="0" t="s">
        <v>27</v>
      </c>
      <c r="AG6" s="4" t="s">
        <v>26</v>
      </c>
      <c r="AH6" s="4" t="s">
        <v>26</v>
      </c>
      <c r="AI6" s="4" t="s">
        <v>26</v>
      </c>
      <c r="AJ6" s="4" t="s">
        <v>26</v>
      </c>
      <c r="AK6" s="0" t="s">
        <v>27</v>
      </c>
      <c r="AL6" s="4" t="s">
        <v>26</v>
      </c>
      <c r="AM6" s="4" t="s">
        <v>26</v>
      </c>
      <c r="AN6" s="4" t="s">
        <v>26</v>
      </c>
      <c r="AO6" s="4" t="s">
        <v>26</v>
      </c>
      <c r="AP6" s="0" t="s">
        <v>27</v>
      </c>
      <c r="AQ6" s="4" t="s">
        <v>26</v>
      </c>
      <c r="AR6" s="4" t="s">
        <v>26</v>
      </c>
      <c r="AS6" s="4" t="s">
        <v>26</v>
      </c>
      <c r="AT6" s="4" t="s">
        <v>26</v>
      </c>
      <c r="AU6" s="0" t="s">
        <v>27</v>
      </c>
      <c r="AV6" s="4" t="s">
        <v>26</v>
      </c>
      <c r="AW6" s="4" t="s">
        <v>26</v>
      </c>
      <c r="AX6" s="4" t="s">
        <v>26</v>
      </c>
      <c r="AY6" s="4" t="s">
        <v>26</v>
      </c>
      <c r="AZ6" s="0" t="s">
        <v>27</v>
      </c>
      <c r="BA6" s="5" t="s">
        <v>26</v>
      </c>
      <c r="BB6" s="2" t="s">
        <v>28</v>
      </c>
      <c r="BC6" s="2" t="s">
        <v>28</v>
      </c>
      <c r="BD6" s="2" t="s">
        <v>28</v>
      </c>
      <c r="BE6" s="2" t="s">
        <v>28</v>
      </c>
      <c r="BF6" s="2" t="s">
        <v>28</v>
      </c>
      <c r="BG6" s="2" t="s">
        <v>28</v>
      </c>
      <c r="BH6" s="2" t="s">
        <v>28</v>
      </c>
      <c r="BI6" s="2" t="s">
        <v>28</v>
      </c>
      <c r="BJ6" s="2" t="s">
        <v>28</v>
      </c>
      <c r="BK6" s="2" t="s">
        <v>28</v>
      </c>
      <c r="BL6" s="2" t="s">
        <v>28</v>
      </c>
      <c r="BM6" s="2" t="s">
        <v>28</v>
      </c>
      <c r="BN6" s="2" t="s">
        <v>28</v>
      </c>
      <c r="BO6" s="2" t="s">
        <v>28</v>
      </c>
      <c r="BP6" s="2" t="s">
        <v>28</v>
      </c>
      <c r="BQ6" s="2" t="s">
        <v>28</v>
      </c>
      <c r="BR6" s="2" t="s">
        <v>28</v>
      </c>
      <c r="BS6" s="2" t="s">
        <v>28</v>
      </c>
      <c r="BT6" s="2" t="s">
        <v>28</v>
      </c>
      <c r="BU6" s="2" t="s">
        <v>28</v>
      </c>
      <c r="BV6" s="2" t="s">
        <v>28</v>
      </c>
      <c r="BW6" s="0" t="s">
        <v>29</v>
      </c>
      <c r="BX6" s="0" t="s">
        <v>29</v>
      </c>
      <c r="BY6" s="0" t="s">
        <v>29</v>
      </c>
      <c r="BZ6" s="0" t="s">
        <v>29</v>
      </c>
      <c r="CA6" s="0" t="s">
        <v>29</v>
      </c>
      <c r="CB6" s="0" t="s">
        <v>29</v>
      </c>
      <c r="CC6" s="0" t="s">
        <v>29</v>
      </c>
      <c r="CD6" s="0" t="s">
        <v>29</v>
      </c>
      <c r="CE6" s="0" t="s">
        <v>29</v>
      </c>
      <c r="CF6" s="0" t="s">
        <v>29</v>
      </c>
    </row>
    <row r="7" customFormat="false" ht="15" hidden="true" customHeight="true" outlineLevel="0" collapsed="false">
      <c r="AB7" s="4" t="n">
        <v>3073</v>
      </c>
      <c r="AC7" s="4" t="n">
        <v>3074</v>
      </c>
      <c r="AD7" s="4" t="n">
        <v>3075</v>
      </c>
      <c r="AE7" s="4" t="n">
        <v>3076</v>
      </c>
      <c r="AF7" s="0" t="n">
        <v>1019</v>
      </c>
      <c r="AG7" s="4" t="n">
        <v>3077</v>
      </c>
      <c r="AH7" s="4" t="n">
        <v>3078</v>
      </c>
      <c r="AI7" s="4" t="n">
        <v>3079</v>
      </c>
      <c r="AJ7" s="4" t="n">
        <v>3080</v>
      </c>
      <c r="AK7" s="0" t="n">
        <v>1020</v>
      </c>
      <c r="AL7" s="4" t="n">
        <v>3081</v>
      </c>
      <c r="AM7" s="4" t="n">
        <v>3082</v>
      </c>
      <c r="AN7" s="4" t="n">
        <v>3083</v>
      </c>
      <c r="AO7" s="4" t="n">
        <v>3084</v>
      </c>
      <c r="AP7" s="0" t="n">
        <v>1021</v>
      </c>
      <c r="AQ7" s="4" t="n">
        <v>3085</v>
      </c>
      <c r="AR7" s="4" t="n">
        <v>3086</v>
      </c>
      <c r="AS7" s="4" t="n">
        <v>3087</v>
      </c>
      <c r="AT7" s="4" t="n">
        <v>3088</v>
      </c>
      <c r="AU7" s="0" t="n">
        <v>1022</v>
      </c>
      <c r="AV7" s="4" t="n">
        <v>3089</v>
      </c>
      <c r="AW7" s="4" t="n">
        <v>3090</v>
      </c>
      <c r="AX7" s="4" t="n">
        <v>3091</v>
      </c>
      <c r="AY7" s="4" t="n">
        <v>3092</v>
      </c>
      <c r="AZ7" s="0" t="n">
        <v>1023</v>
      </c>
      <c r="BA7" s="5" t="n">
        <v>3093</v>
      </c>
      <c r="BB7" s="2" t="n">
        <v>4073</v>
      </c>
      <c r="BC7" s="2" t="n">
        <v>4074</v>
      </c>
      <c r="BD7" s="2" t="n">
        <v>4075</v>
      </c>
      <c r="BE7" s="2" t="n">
        <v>4076</v>
      </c>
      <c r="BF7" s="2" t="n">
        <v>4077</v>
      </c>
      <c r="BG7" s="2" t="n">
        <v>4078</v>
      </c>
      <c r="BH7" s="2" t="n">
        <v>4079</v>
      </c>
      <c r="BI7" s="2" t="n">
        <v>4080</v>
      </c>
      <c r="BJ7" s="2" t="n">
        <v>4081</v>
      </c>
      <c r="BK7" s="2" t="n">
        <v>4082</v>
      </c>
      <c r="BL7" s="2" t="n">
        <v>4083</v>
      </c>
      <c r="BM7" s="2" t="n">
        <v>4084</v>
      </c>
      <c r="BN7" s="2" t="n">
        <v>4085</v>
      </c>
      <c r="BO7" s="2" t="n">
        <v>4086</v>
      </c>
      <c r="BP7" s="2" t="n">
        <v>4087</v>
      </c>
      <c r="BQ7" s="2" t="n">
        <v>4088</v>
      </c>
      <c r="BR7" s="2" t="n">
        <v>4089</v>
      </c>
      <c r="BS7" s="2" t="n">
        <v>4090</v>
      </c>
      <c r="BT7" s="2" t="n">
        <v>4091</v>
      </c>
      <c r="BU7" s="2" t="n">
        <v>4092</v>
      </c>
      <c r="BV7" s="2" t="n">
        <v>4093</v>
      </c>
      <c r="BW7" s="0" t="n">
        <v>2035</v>
      </c>
      <c r="BX7" s="0" t="n">
        <v>2038</v>
      </c>
      <c r="BY7" s="0" t="n">
        <v>2039</v>
      </c>
      <c r="BZ7" s="0" t="n">
        <v>2040</v>
      </c>
      <c r="CA7" s="0" t="n">
        <v>2041</v>
      </c>
      <c r="CB7" s="0" t="n">
        <v>2042</v>
      </c>
      <c r="CC7" s="0" t="n">
        <v>2043</v>
      </c>
      <c r="CD7" s="0" t="n">
        <v>2044</v>
      </c>
      <c r="CE7" s="0" t="n">
        <v>2045</v>
      </c>
      <c r="CF7" s="0" t="n">
        <v>2046</v>
      </c>
    </row>
    <row r="8" customFormat="false" ht="15" hidden="false" customHeight="true" outlineLevel="0" collapsed="false">
      <c r="A8" s="8" t="s">
        <v>30</v>
      </c>
      <c r="B8" s="8" t="s">
        <v>31</v>
      </c>
      <c r="C8" s="8" t="s">
        <v>32</v>
      </c>
      <c r="D8" s="8" t="s">
        <v>1997</v>
      </c>
      <c r="E8" s="8" t="s">
        <v>1998</v>
      </c>
      <c r="F8" s="8" t="s">
        <v>1999</v>
      </c>
      <c r="H8" s="8" t="s">
        <v>36</v>
      </c>
      <c r="J8" s="8" t="s">
        <v>37</v>
      </c>
      <c r="L8" s="8" t="s">
        <v>38</v>
      </c>
      <c r="M8" s="8" t="s">
        <v>39</v>
      </c>
      <c r="N8" s="8" t="s">
        <v>40</v>
      </c>
      <c r="O8" s="8" t="s">
        <v>41</v>
      </c>
      <c r="P8" s="8" t="s">
        <v>42</v>
      </c>
      <c r="Q8" s="8" t="s">
        <v>43</v>
      </c>
      <c r="R8" s="8" t="s">
        <v>44</v>
      </c>
      <c r="S8" s="8" t="s">
        <v>45</v>
      </c>
      <c r="T8" s="8" t="s">
        <v>46</v>
      </c>
      <c r="U8" s="8" t="s">
        <v>47</v>
      </c>
      <c r="V8" s="8" t="s">
        <v>48</v>
      </c>
      <c r="W8" s="8" t="s">
        <v>49</v>
      </c>
      <c r="X8" s="8" t="s">
        <v>50</v>
      </c>
      <c r="Y8" s="8" t="s">
        <v>51</v>
      </c>
      <c r="Z8" s="8" t="s">
        <v>52</v>
      </c>
      <c r="AA8" s="8" t="s">
        <v>53</v>
      </c>
      <c r="AB8" s="5" t="s">
        <v>54</v>
      </c>
      <c r="AC8" s="5" t="s">
        <v>55</v>
      </c>
      <c r="AD8" s="5" t="s">
        <v>56</v>
      </c>
      <c r="AE8" s="5" t="s">
        <v>57</v>
      </c>
      <c r="AF8" s="5" t="s">
        <v>58</v>
      </c>
      <c r="AG8" s="5" t="s">
        <v>59</v>
      </c>
      <c r="AH8" s="5" t="s">
        <v>60</v>
      </c>
      <c r="AI8" s="5" t="s">
        <v>61</v>
      </c>
      <c r="AJ8" s="5" t="s">
        <v>62</v>
      </c>
      <c r="AK8" s="5" t="s">
        <v>63</v>
      </c>
      <c r="AL8" s="5" t="s">
        <v>64</v>
      </c>
      <c r="AM8" s="5" t="s">
        <v>65</v>
      </c>
      <c r="AN8" s="5" t="s">
        <v>66</v>
      </c>
      <c r="AO8" s="5" t="s">
        <v>67</v>
      </c>
      <c r="AP8" s="5" t="s">
        <v>68</v>
      </c>
      <c r="AQ8" s="5" t="s">
        <v>69</v>
      </c>
      <c r="AR8" s="5" t="s">
        <v>70</v>
      </c>
      <c r="AS8" s="5" t="s">
        <v>71</v>
      </c>
      <c r="AT8" s="5" t="s">
        <v>72</v>
      </c>
      <c r="AU8" s="5" t="s">
        <v>73</v>
      </c>
      <c r="AV8" s="5" t="s">
        <v>74</v>
      </c>
      <c r="AW8" s="5" t="s">
        <v>75</v>
      </c>
      <c r="AX8" s="5" t="s">
        <v>76</v>
      </c>
      <c r="AY8" s="5" t="s">
        <v>77</v>
      </c>
      <c r="AZ8" s="5" t="s">
        <v>78</v>
      </c>
      <c r="BA8" s="5" t="s">
        <v>79</v>
      </c>
      <c r="BB8" s="7" t="s">
        <v>80</v>
      </c>
      <c r="BC8" s="7" t="s">
        <v>81</v>
      </c>
      <c r="BD8" s="7" t="s">
        <v>82</v>
      </c>
      <c r="BE8" s="7" t="s">
        <v>83</v>
      </c>
      <c r="BF8" s="7" t="s">
        <v>84</v>
      </c>
      <c r="BG8" s="7" t="s">
        <v>85</v>
      </c>
      <c r="BH8" s="7" t="s">
        <v>86</v>
      </c>
      <c r="BI8" s="7" t="s">
        <v>87</v>
      </c>
      <c r="BJ8" s="7" t="s">
        <v>88</v>
      </c>
      <c r="BK8" s="7" t="s">
        <v>89</v>
      </c>
      <c r="BL8" s="7" t="s">
        <v>90</v>
      </c>
      <c r="BM8" s="7" t="s">
        <v>91</v>
      </c>
      <c r="BN8" s="7" t="s">
        <v>92</v>
      </c>
      <c r="BO8" s="7" t="s">
        <v>93</v>
      </c>
      <c r="BP8" s="7" t="s">
        <v>94</v>
      </c>
      <c r="BQ8" s="7" t="s">
        <v>95</v>
      </c>
      <c r="BR8" s="7" t="s">
        <v>96</v>
      </c>
      <c r="BS8" s="7" t="s">
        <v>97</v>
      </c>
      <c r="BT8" s="7" t="s">
        <v>98</v>
      </c>
      <c r="BU8" s="7" t="s">
        <v>99</v>
      </c>
      <c r="BV8" s="7" t="s">
        <v>100</v>
      </c>
      <c r="BW8" s="5" t="s">
        <v>101</v>
      </c>
      <c r="BX8" s="5" t="s">
        <v>102</v>
      </c>
      <c r="BY8" s="5" t="s">
        <v>103</v>
      </c>
      <c r="BZ8" s="5" t="s">
        <v>104</v>
      </c>
      <c r="CA8" s="5" t="s">
        <v>105</v>
      </c>
      <c r="CB8" s="5" t="s">
        <v>106</v>
      </c>
      <c r="CC8" s="5" t="s">
        <v>107</v>
      </c>
      <c r="CD8" s="5" t="s">
        <v>108</v>
      </c>
      <c r="CE8" s="5" t="s">
        <v>109</v>
      </c>
      <c r="CF8" s="5" t="s">
        <v>110</v>
      </c>
    </row>
    <row r="9" customFormat="false" ht="15" hidden="false" customHeight="true" outlineLevel="0" collapsed="false">
      <c r="AA9" s="8" t="s">
        <v>111</v>
      </c>
      <c r="AB9" s="5" t="s">
        <v>112</v>
      </c>
      <c r="AC9" s="5" t="s">
        <v>113</v>
      </c>
      <c r="AD9" s="5" t="s">
        <v>114</v>
      </c>
      <c r="AE9" s="5" t="s">
        <v>115</v>
      </c>
      <c r="AF9" s="5" t="s">
        <v>115</v>
      </c>
      <c r="AG9" s="5" t="s">
        <v>116</v>
      </c>
      <c r="AH9" s="5" t="s">
        <v>117</v>
      </c>
      <c r="AI9" s="5" t="s">
        <v>118</v>
      </c>
      <c r="AJ9" s="5" t="s">
        <v>119</v>
      </c>
      <c r="AK9" s="5" t="s">
        <v>119</v>
      </c>
      <c r="AL9" s="5" t="s">
        <v>120</v>
      </c>
      <c r="AM9" s="5" t="s">
        <v>121</v>
      </c>
      <c r="AN9" s="5" t="s">
        <v>122</v>
      </c>
      <c r="AO9" s="5" t="s">
        <v>123</v>
      </c>
      <c r="AP9" s="5" t="s">
        <v>123</v>
      </c>
      <c r="AQ9" s="5" t="s">
        <v>124</v>
      </c>
      <c r="AR9" s="5" t="s">
        <v>125</v>
      </c>
      <c r="AS9" s="5" t="s">
        <v>126</v>
      </c>
      <c r="AT9" s="5" t="s">
        <v>127</v>
      </c>
      <c r="AU9" s="5" t="s">
        <v>127</v>
      </c>
      <c r="AV9" s="5" t="s">
        <v>128</v>
      </c>
      <c r="AW9" s="5" t="s">
        <v>129</v>
      </c>
      <c r="AX9" s="5" t="s">
        <v>130</v>
      </c>
      <c r="AY9" s="5" t="s">
        <v>131</v>
      </c>
      <c r="AZ9" s="5" t="s">
        <v>131</v>
      </c>
      <c r="BA9" s="5" t="s">
        <v>132</v>
      </c>
      <c r="BB9" s="7" t="s">
        <v>112</v>
      </c>
      <c r="BC9" s="7" t="s">
        <v>113</v>
      </c>
      <c r="BD9" s="7" t="s">
        <v>114</v>
      </c>
      <c r="BE9" s="7" t="s">
        <v>115</v>
      </c>
      <c r="BF9" s="7" t="s">
        <v>116</v>
      </c>
      <c r="BG9" s="7" t="s">
        <v>117</v>
      </c>
      <c r="BH9" s="7" t="s">
        <v>118</v>
      </c>
      <c r="BI9" s="7" t="s">
        <v>119</v>
      </c>
      <c r="BJ9" s="7" t="s">
        <v>120</v>
      </c>
      <c r="BK9" s="7" t="s">
        <v>121</v>
      </c>
      <c r="BL9" s="7" t="s">
        <v>122</v>
      </c>
      <c r="BM9" s="7" t="s">
        <v>123</v>
      </c>
      <c r="BN9" s="7" t="s">
        <v>124</v>
      </c>
      <c r="BO9" s="7" t="s">
        <v>125</v>
      </c>
      <c r="BP9" s="7" t="s">
        <v>126</v>
      </c>
      <c r="BQ9" s="7" t="s">
        <v>127</v>
      </c>
      <c r="BR9" s="7" t="s">
        <v>128</v>
      </c>
      <c r="BS9" s="7" t="s">
        <v>129</v>
      </c>
      <c r="BT9" s="7" t="s">
        <v>130</v>
      </c>
      <c r="BU9" s="7" t="s">
        <v>131</v>
      </c>
      <c r="BV9" s="7" t="s">
        <v>132</v>
      </c>
      <c r="BW9" s="5" t="s">
        <v>113</v>
      </c>
      <c r="BX9" s="5" t="s">
        <v>115</v>
      </c>
      <c r="BY9" s="5" t="s">
        <v>117</v>
      </c>
      <c r="BZ9" s="5" t="s">
        <v>119</v>
      </c>
      <c r="CA9" s="5" t="s">
        <v>121</v>
      </c>
      <c r="CB9" s="5" t="s">
        <v>123</v>
      </c>
      <c r="CC9" s="5" t="s">
        <v>125</v>
      </c>
      <c r="CD9" s="5" t="s">
        <v>127</v>
      </c>
      <c r="CE9" s="5" t="s">
        <v>129</v>
      </c>
      <c r="CF9" s="5" t="s">
        <v>131</v>
      </c>
    </row>
    <row r="10" customFormat="false" ht="15" hidden="false" customHeight="true" outlineLevel="0" collapsed="false">
      <c r="AA10" s="8" t="s">
        <v>133</v>
      </c>
      <c r="AB10" s="5" t="s">
        <v>134</v>
      </c>
      <c r="AC10" s="5" t="s">
        <v>135</v>
      </c>
      <c r="AD10" s="5" t="s">
        <v>149</v>
      </c>
      <c r="AE10" s="5" t="s">
        <v>137</v>
      </c>
      <c r="AF10" s="5" t="s">
        <v>149</v>
      </c>
      <c r="AG10" s="5" t="s">
        <v>1</v>
      </c>
      <c r="AH10" s="5" t="s">
        <v>140</v>
      </c>
      <c r="AI10" s="5" t="s">
        <v>141</v>
      </c>
      <c r="AJ10" s="5" t="s">
        <v>2</v>
      </c>
      <c r="AK10" s="5" t="s">
        <v>2</v>
      </c>
      <c r="AL10" s="5" t="s">
        <v>1</v>
      </c>
      <c r="AM10" s="5" t="s">
        <v>140</v>
      </c>
      <c r="AN10" s="5" t="s">
        <v>141</v>
      </c>
      <c r="AO10" s="5" t="s">
        <v>4</v>
      </c>
      <c r="AP10" s="5" t="s">
        <v>4</v>
      </c>
      <c r="AQ10" s="5" t="s">
        <v>145</v>
      </c>
      <c r="AR10" s="5" t="s">
        <v>146</v>
      </c>
      <c r="AS10" s="5" t="s">
        <v>147</v>
      </c>
      <c r="AT10" s="5" t="s">
        <v>4</v>
      </c>
      <c r="AU10" s="5" t="s">
        <v>4</v>
      </c>
      <c r="AV10" s="5" t="s">
        <v>148</v>
      </c>
      <c r="AW10" s="5" t="s">
        <v>146</v>
      </c>
      <c r="AX10" s="5" t="s">
        <v>147</v>
      </c>
      <c r="AY10" s="5" t="s">
        <v>4</v>
      </c>
      <c r="AZ10" s="5" t="s">
        <v>4</v>
      </c>
      <c r="BA10" s="5" t="s">
        <v>148</v>
      </c>
      <c r="BB10" s="7" t="s">
        <v>134</v>
      </c>
      <c r="BC10" s="7" t="s">
        <v>135</v>
      </c>
      <c r="BD10" s="7" t="s">
        <v>136</v>
      </c>
      <c r="BE10" s="7" t="s">
        <v>149</v>
      </c>
      <c r="BF10" s="7" t="s">
        <v>138</v>
      </c>
      <c r="BG10" s="7" t="s">
        <v>140</v>
      </c>
      <c r="BH10" s="7" t="s">
        <v>141</v>
      </c>
      <c r="BI10" s="7" t="s">
        <v>137</v>
      </c>
      <c r="BJ10" s="7" t="s">
        <v>1</v>
      </c>
      <c r="BK10" s="7" t="s">
        <v>140</v>
      </c>
      <c r="BL10" s="7" t="s">
        <v>141</v>
      </c>
      <c r="BM10" s="7" t="s">
        <v>4</v>
      </c>
      <c r="BN10" s="7" t="s">
        <v>145</v>
      </c>
      <c r="BO10" s="7" t="s">
        <v>146</v>
      </c>
      <c r="BP10" s="7" t="s">
        <v>4</v>
      </c>
      <c r="BQ10" s="7" t="s">
        <v>4</v>
      </c>
      <c r="BR10" s="7" t="s">
        <v>145</v>
      </c>
      <c r="BS10" s="7" t="s">
        <v>146</v>
      </c>
      <c r="BT10" s="7" t="s">
        <v>147</v>
      </c>
      <c r="BU10" s="7" t="s">
        <v>4</v>
      </c>
      <c r="BV10" s="7" t="s">
        <v>148</v>
      </c>
      <c r="BW10" s="5" t="s">
        <v>135</v>
      </c>
      <c r="BX10" s="5" t="s">
        <v>149</v>
      </c>
      <c r="BY10" s="5" t="s">
        <v>0</v>
      </c>
      <c r="BZ10" s="5" t="s">
        <v>137</v>
      </c>
      <c r="CA10" s="5" t="s">
        <v>140</v>
      </c>
      <c r="CB10" s="5" t="s">
        <v>2</v>
      </c>
      <c r="CC10" s="5" t="s">
        <v>143</v>
      </c>
      <c r="CD10" s="5" t="s">
        <v>3</v>
      </c>
      <c r="CE10" s="5" t="s">
        <v>146</v>
      </c>
      <c r="CF10" s="5" t="s">
        <v>4</v>
      </c>
    </row>
    <row r="11" customFormat="false" ht="15" hidden="false" customHeight="true" outlineLevel="0" collapsed="false">
      <c r="A11" s="9" t="s">
        <v>3099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s">
        <v>3100</v>
      </c>
      <c r="P11" s="9"/>
      <c r="Q11" s="9"/>
      <c r="R11" s="9"/>
      <c r="S11" s="9"/>
      <c r="T11" s="9"/>
      <c r="U11" s="9"/>
      <c r="V11" s="9" t="s">
        <v>153</v>
      </c>
      <c r="W11" s="9"/>
      <c r="X11" s="9"/>
      <c r="Y11" s="9"/>
      <c r="Z11" s="9"/>
      <c r="AA11" s="9" t="s">
        <v>2517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B11" s="10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2"/>
      <c r="BW11" s="10"/>
      <c r="BX11" s="10"/>
      <c r="BY11" s="10"/>
      <c r="BZ11" s="10"/>
      <c r="CA11" s="10"/>
      <c r="CB11" s="10"/>
      <c r="CC11" s="10"/>
      <c r="CD11" s="10"/>
      <c r="CE11" s="10"/>
      <c r="CF11" s="10"/>
    </row>
    <row r="12" customFormat="false" ht="15" hidden="false" customHeight="true" outlineLevel="0" collapsed="false">
      <c r="A12" s="9" t="s">
        <v>3101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 t="s">
        <v>3102</v>
      </c>
      <c r="P12" s="9"/>
      <c r="Q12" s="9"/>
      <c r="R12" s="9"/>
      <c r="S12" s="9"/>
      <c r="T12" s="9"/>
      <c r="U12" s="9"/>
      <c r="V12" s="9" t="s">
        <v>153</v>
      </c>
      <c r="W12" s="9"/>
      <c r="X12" s="9"/>
      <c r="Y12" s="9"/>
      <c r="Z12" s="9"/>
      <c r="AA12" s="9" t="s">
        <v>3103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B12" s="10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2"/>
      <c r="BW12" s="10"/>
      <c r="BX12" s="10"/>
      <c r="BY12" s="10"/>
      <c r="BZ12" s="10"/>
      <c r="CA12" s="10"/>
      <c r="CB12" s="10"/>
      <c r="CC12" s="10"/>
      <c r="CD12" s="10"/>
      <c r="CE12" s="10"/>
      <c r="CF12" s="10"/>
    </row>
    <row r="13" customFormat="false" ht="15" hidden="false" customHeight="true" outlineLevel="0" collapsed="false">
      <c r="A13" s="9" t="s">
        <v>3104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 t="s">
        <v>3105</v>
      </c>
      <c r="P13" s="9"/>
      <c r="Q13" s="9"/>
      <c r="R13" s="9"/>
      <c r="S13" s="9"/>
      <c r="T13" s="9" t="s">
        <v>3106</v>
      </c>
      <c r="U13" s="9"/>
      <c r="V13" s="9" t="s">
        <v>153</v>
      </c>
      <c r="W13" s="9"/>
      <c r="X13" s="9"/>
      <c r="Y13" s="9"/>
      <c r="Z13" s="9"/>
      <c r="AA13" s="9" t="s">
        <v>3107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2"/>
      <c r="BW13" s="10"/>
      <c r="BX13" s="10"/>
      <c r="BY13" s="10"/>
      <c r="BZ13" s="10"/>
      <c r="CA13" s="10"/>
      <c r="CB13" s="10"/>
      <c r="CC13" s="10"/>
      <c r="CD13" s="10"/>
      <c r="CE13" s="10"/>
      <c r="CF13" s="10"/>
    </row>
    <row r="14" customFormat="false" ht="15" hidden="false" customHeight="true" outlineLevel="0" collapsed="false">
      <c r="A14" s="12" t="s">
        <v>3108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 t="s">
        <v>3109</v>
      </c>
      <c r="P14" s="12"/>
      <c r="Q14" s="12"/>
      <c r="R14" s="12"/>
      <c r="S14" s="12"/>
      <c r="T14" s="12" t="s">
        <v>3106</v>
      </c>
      <c r="U14" s="12"/>
      <c r="V14" s="12" t="s">
        <v>160</v>
      </c>
      <c r="W14" s="12" t="s">
        <v>161</v>
      </c>
      <c r="X14" s="12" t="s">
        <v>162</v>
      </c>
      <c r="Y14" s="12"/>
      <c r="Z14" s="12" t="s">
        <v>163</v>
      </c>
      <c r="AA14" s="12" t="s">
        <v>3110</v>
      </c>
      <c r="AB14" s="13" t="n">
        <v>419.066</v>
      </c>
      <c r="AC14" s="14" t="n">
        <v>544.549</v>
      </c>
      <c r="AD14" s="14" t="n">
        <v>598.418</v>
      </c>
      <c r="AE14" s="14" t="n">
        <v>608.274</v>
      </c>
      <c r="AF14" s="14" t="n">
        <v>608.274</v>
      </c>
      <c r="AG14" s="14" t="n">
        <v>584.242</v>
      </c>
      <c r="AH14" s="14" t="n">
        <v>579.719</v>
      </c>
      <c r="AI14" s="14" t="n">
        <v>636.006</v>
      </c>
      <c r="AJ14" s="14" t="n">
        <v>947.681</v>
      </c>
      <c r="AK14" s="14" t="n">
        <v>947.681</v>
      </c>
      <c r="AL14" s="14" t="n">
        <v>1093.895</v>
      </c>
      <c r="AM14" s="14" t="n">
        <v>306.69</v>
      </c>
      <c r="AN14" s="14" t="n">
        <v>310.161</v>
      </c>
      <c r="AO14" s="14" t="n">
        <v>320.64</v>
      </c>
      <c r="AP14" s="14" t="n">
        <v>320.64</v>
      </c>
      <c r="AQ14" s="14" t="n">
        <v>717.012</v>
      </c>
      <c r="AR14" s="14" t="n">
        <v>955.253</v>
      </c>
      <c r="AS14" s="14" t="n">
        <v>939.77</v>
      </c>
      <c r="AT14" s="14" t="n">
        <v>1217</v>
      </c>
      <c r="AU14" s="14" t="n">
        <v>1217</v>
      </c>
      <c r="AV14" s="14" t="n">
        <v>749</v>
      </c>
      <c r="AW14" s="14" t="n">
        <v>667</v>
      </c>
      <c r="AX14" s="14" t="n">
        <v>799</v>
      </c>
      <c r="AY14" s="14" t="n">
        <v>1019</v>
      </c>
      <c r="AZ14" s="14" t="n">
        <v>1019</v>
      </c>
      <c r="BA14" s="119" t="n">
        <v>1365</v>
      </c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2"/>
      <c r="BW14" s="13"/>
      <c r="BX14" s="13"/>
      <c r="BY14" s="13"/>
      <c r="BZ14" s="13"/>
      <c r="CA14" s="13"/>
      <c r="CB14" s="13"/>
      <c r="CC14" s="13"/>
      <c r="CD14" s="13"/>
      <c r="CE14" s="13"/>
      <c r="CF14" s="13"/>
    </row>
    <row r="15" customFormat="false" ht="15" hidden="false" customHeight="true" outlineLevel="0" collapsed="false">
      <c r="A15" s="12" t="s">
        <v>3111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 t="s">
        <v>3112</v>
      </c>
      <c r="P15" s="12"/>
      <c r="Q15" s="12"/>
      <c r="R15" s="12"/>
      <c r="S15" s="12"/>
      <c r="T15" s="12" t="s">
        <v>3106</v>
      </c>
      <c r="U15" s="12"/>
      <c r="V15" s="12" t="s">
        <v>160</v>
      </c>
      <c r="W15" s="12" t="s">
        <v>161</v>
      </c>
      <c r="X15" s="12" t="s">
        <v>162</v>
      </c>
      <c r="Y15" s="12"/>
      <c r="Z15" s="12" t="s">
        <v>163</v>
      </c>
      <c r="AA15" s="12" t="s">
        <v>3113</v>
      </c>
      <c r="AB15" s="13" t="n">
        <v>42.722</v>
      </c>
      <c r="AC15" s="14" t="n">
        <v>33.601</v>
      </c>
      <c r="AD15" s="14" t="n">
        <v>56.629</v>
      </c>
      <c r="AE15" s="14" t="n">
        <v>73.482</v>
      </c>
      <c r="AF15" s="14" t="n">
        <v>73.482</v>
      </c>
      <c r="AG15" s="14" t="n">
        <v>86.127</v>
      </c>
      <c r="AH15" s="14" t="n">
        <v>108.657</v>
      </c>
      <c r="AI15" s="14" t="n">
        <v>126.944</v>
      </c>
      <c r="AJ15" s="14" t="n">
        <v>157.944</v>
      </c>
      <c r="AK15" s="14" t="n">
        <v>157.944</v>
      </c>
      <c r="AL15" s="14" t="n">
        <v>222.211</v>
      </c>
      <c r="AM15" s="14" t="n">
        <v>40.79</v>
      </c>
      <c r="AN15" s="14" t="n">
        <v>52.781</v>
      </c>
      <c r="AO15" s="14" t="n">
        <v>61.823</v>
      </c>
      <c r="AP15" s="14" t="n">
        <v>61.823</v>
      </c>
      <c r="AQ15" s="14" t="n">
        <v>86.703</v>
      </c>
      <c r="AR15" s="14" t="n">
        <v>114.749</v>
      </c>
      <c r="AS15" s="14" t="n">
        <v>136.71</v>
      </c>
      <c r="AT15" s="14" t="n">
        <v>194</v>
      </c>
      <c r="AU15" s="14" t="n">
        <v>194</v>
      </c>
      <c r="AV15" s="14" t="n">
        <v>88</v>
      </c>
      <c r="AW15" s="14" t="n">
        <v>88</v>
      </c>
      <c r="AX15" s="14" t="n">
        <v>88</v>
      </c>
      <c r="AY15" s="14" t="n">
        <v>88</v>
      </c>
      <c r="AZ15" s="14" t="n">
        <v>88</v>
      </c>
      <c r="BA15" s="119" t="n">
        <v>98</v>
      </c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2"/>
      <c r="BW15" s="13"/>
      <c r="BX15" s="13"/>
      <c r="BY15" s="13"/>
      <c r="BZ15" s="13"/>
      <c r="CA15" s="13"/>
      <c r="CB15" s="13"/>
      <c r="CC15" s="13"/>
      <c r="CD15" s="13"/>
      <c r="CE15" s="13"/>
      <c r="CF15" s="13"/>
    </row>
    <row r="16" customFormat="false" ht="15" hidden="false" customHeight="true" outlineLevel="0" collapsed="false">
      <c r="A16" s="12" t="s">
        <v>3114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 t="s">
        <v>3115</v>
      </c>
      <c r="P16" s="12"/>
      <c r="Q16" s="12"/>
      <c r="R16" s="12"/>
      <c r="S16" s="12"/>
      <c r="T16" s="12" t="s">
        <v>3106</v>
      </c>
      <c r="U16" s="12"/>
      <c r="V16" s="12" t="s">
        <v>160</v>
      </c>
      <c r="W16" s="12" t="s">
        <v>161</v>
      </c>
      <c r="X16" s="12" t="s">
        <v>162</v>
      </c>
      <c r="Y16" s="12"/>
      <c r="Z16" s="12" t="s">
        <v>163</v>
      </c>
      <c r="AA16" s="12" t="s">
        <v>3116</v>
      </c>
      <c r="AB16" s="13" t="n">
        <v>35.953</v>
      </c>
      <c r="AC16" s="14" t="n">
        <v>50.246</v>
      </c>
      <c r="AD16" s="14" t="n">
        <v>46.519</v>
      </c>
      <c r="AE16" s="14" t="n">
        <v>43.925</v>
      </c>
      <c r="AF16" s="14" t="n">
        <v>43.925</v>
      </c>
      <c r="AG16" s="14" t="n">
        <v>64.835</v>
      </c>
      <c r="AH16" s="14" t="n">
        <v>59.307</v>
      </c>
      <c r="AI16" s="14" t="n">
        <v>83.981</v>
      </c>
      <c r="AJ16" s="14" t="n">
        <v>104.025</v>
      </c>
      <c r="AK16" s="14" t="n">
        <v>104.025</v>
      </c>
      <c r="AL16" s="14" t="n">
        <v>125.817</v>
      </c>
      <c r="AM16" s="14" t="n">
        <v>74.521</v>
      </c>
      <c r="AN16" s="14" t="n">
        <v>77.663</v>
      </c>
      <c r="AO16" s="14" t="n">
        <v>74.252</v>
      </c>
      <c r="AP16" s="14" t="n">
        <v>74.252</v>
      </c>
      <c r="AQ16" s="14" t="n">
        <v>107.998</v>
      </c>
      <c r="AR16" s="14" t="n">
        <v>107.576</v>
      </c>
      <c r="AS16" s="14" t="n">
        <v>97.716</v>
      </c>
      <c r="AT16" s="14" t="n">
        <v>99</v>
      </c>
      <c r="AU16" s="14" t="n">
        <v>99</v>
      </c>
      <c r="AV16" s="14" t="n">
        <v>86</v>
      </c>
      <c r="AW16" s="14" t="n">
        <v>78</v>
      </c>
      <c r="AX16" s="14" t="n">
        <v>85</v>
      </c>
      <c r="AY16" s="14" t="n">
        <v>78</v>
      </c>
      <c r="AZ16" s="14" t="n">
        <v>78</v>
      </c>
      <c r="BA16" s="119" t="n">
        <v>76</v>
      </c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2"/>
      <c r="BW16" s="13"/>
      <c r="BX16" s="13"/>
      <c r="BY16" s="13"/>
      <c r="BZ16" s="13"/>
      <c r="CA16" s="13"/>
      <c r="CB16" s="13"/>
      <c r="CC16" s="13"/>
      <c r="CD16" s="13"/>
      <c r="CE16" s="13"/>
      <c r="CF16" s="13"/>
    </row>
    <row r="17" customFormat="false" ht="15" hidden="false" customHeight="true" outlineLevel="0" collapsed="false">
      <c r="A17" s="12" t="s">
        <v>3117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 t="s">
        <v>3118</v>
      </c>
      <c r="P17" s="12"/>
      <c r="Q17" s="12"/>
      <c r="R17" s="12"/>
      <c r="S17" s="12"/>
      <c r="T17" s="12" t="s">
        <v>3106</v>
      </c>
      <c r="U17" s="12"/>
      <c r="V17" s="12" t="s">
        <v>160</v>
      </c>
      <c r="W17" s="12" t="s">
        <v>161</v>
      </c>
      <c r="X17" s="12" t="s">
        <v>162</v>
      </c>
      <c r="Y17" s="12"/>
      <c r="Z17" s="12" t="s">
        <v>163</v>
      </c>
      <c r="AA17" s="12" t="s">
        <v>3119</v>
      </c>
      <c r="AB17" s="13" t="n">
        <v>70.441</v>
      </c>
      <c r="AC17" s="14" t="n">
        <v>99.231</v>
      </c>
      <c r="AD17" s="14" t="n">
        <v>125.644</v>
      </c>
      <c r="AE17" s="14" t="n">
        <v>120.137</v>
      </c>
      <c r="AF17" s="14" t="n">
        <v>120.137</v>
      </c>
      <c r="AG17" s="14" t="n">
        <v>171.049</v>
      </c>
      <c r="AH17" s="14" t="n">
        <v>166.761</v>
      </c>
      <c r="AI17" s="14" t="n">
        <v>176.466</v>
      </c>
      <c r="AJ17" s="14" t="n">
        <v>271.252</v>
      </c>
      <c r="AK17" s="14" t="n">
        <v>271.252</v>
      </c>
      <c r="AL17" s="14" t="n">
        <v>335.185</v>
      </c>
      <c r="AM17" s="14" t="n">
        <v>124.642</v>
      </c>
      <c r="AN17" s="14" t="n">
        <v>112.093</v>
      </c>
      <c r="AO17" s="14" t="n">
        <v>101.79</v>
      </c>
      <c r="AP17" s="14" t="n">
        <v>101.79</v>
      </c>
      <c r="AQ17" s="14" t="n">
        <v>215.866</v>
      </c>
      <c r="AR17" s="14" t="n">
        <v>206.968</v>
      </c>
      <c r="AS17" s="14" t="n">
        <v>202.057</v>
      </c>
      <c r="AT17" s="14" t="n">
        <v>250</v>
      </c>
      <c r="AU17" s="14" t="n">
        <v>250</v>
      </c>
      <c r="AV17" s="14" t="n">
        <v>184</v>
      </c>
      <c r="AW17" s="14" t="n">
        <v>156</v>
      </c>
      <c r="AX17" s="14" t="n">
        <v>188</v>
      </c>
      <c r="AY17" s="14" t="n">
        <v>244</v>
      </c>
      <c r="AZ17" s="14" t="n">
        <v>244</v>
      </c>
      <c r="BA17" s="119" t="n">
        <v>453</v>
      </c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2"/>
      <c r="BW17" s="13"/>
      <c r="BX17" s="13"/>
      <c r="BY17" s="13"/>
      <c r="BZ17" s="13"/>
      <c r="CA17" s="13"/>
      <c r="CB17" s="13"/>
      <c r="CC17" s="13"/>
      <c r="CD17" s="13"/>
      <c r="CE17" s="13"/>
      <c r="CF17" s="13"/>
    </row>
    <row r="18" customFormat="false" ht="15" hidden="false" customHeight="true" outlineLevel="0" collapsed="false">
      <c r="A18" s="12" t="s">
        <v>3120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 t="s">
        <v>3121</v>
      </c>
      <c r="P18" s="12"/>
      <c r="Q18" s="12"/>
      <c r="R18" s="12"/>
      <c r="S18" s="12"/>
      <c r="T18" s="12" t="s">
        <v>3106</v>
      </c>
      <c r="U18" s="12"/>
      <c r="V18" s="12" t="s">
        <v>160</v>
      </c>
      <c r="W18" s="12" t="s">
        <v>161</v>
      </c>
      <c r="X18" s="12" t="s">
        <v>162</v>
      </c>
      <c r="Y18" s="12"/>
      <c r="Z18" s="12" t="s">
        <v>163</v>
      </c>
      <c r="AA18" s="12" t="s">
        <v>3122</v>
      </c>
      <c r="AB18" s="13" t="n">
        <v>2.997</v>
      </c>
      <c r="AC18" s="14" t="n">
        <v>36.367</v>
      </c>
      <c r="AD18" s="14" t="n">
        <v>38.935</v>
      </c>
      <c r="AE18" s="14" t="n">
        <v>36.537</v>
      </c>
      <c r="AF18" s="14" t="n">
        <v>36.537</v>
      </c>
      <c r="AG18" s="14" t="n">
        <v>36.497</v>
      </c>
      <c r="AH18" s="14" t="n">
        <v>36.446</v>
      </c>
      <c r="AI18" s="14" t="n">
        <v>36.469</v>
      </c>
      <c r="AJ18" s="14" t="n">
        <v>45.137</v>
      </c>
      <c r="AK18" s="14" t="n">
        <v>45.137</v>
      </c>
      <c r="AL18" s="14" t="n">
        <v>75.22</v>
      </c>
      <c r="AM18" s="14" t="n">
        <v>46.594</v>
      </c>
      <c r="AN18" s="14" t="n">
        <v>45.59</v>
      </c>
      <c r="AO18" s="14" t="n">
        <v>33.375</v>
      </c>
      <c r="AP18" s="14" t="n">
        <v>33.375</v>
      </c>
      <c r="AQ18" s="14" t="n">
        <v>51.14</v>
      </c>
      <c r="AR18" s="14" t="n">
        <v>61.889</v>
      </c>
      <c r="AS18" s="14" t="n">
        <v>56.267</v>
      </c>
      <c r="AT18" s="14" t="n">
        <v>52</v>
      </c>
      <c r="AU18" s="14" t="n">
        <v>52</v>
      </c>
      <c r="AV18" s="14" t="n">
        <v>39</v>
      </c>
      <c r="AW18" s="14" t="n">
        <v>38</v>
      </c>
      <c r="AX18" s="14" t="n">
        <v>75</v>
      </c>
      <c r="AY18" s="14" t="n">
        <v>104</v>
      </c>
      <c r="AZ18" s="14" t="n">
        <v>104</v>
      </c>
      <c r="BA18" s="119" t="n">
        <v>112</v>
      </c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2"/>
      <c r="BW18" s="13"/>
      <c r="BX18" s="13"/>
      <c r="BY18" s="13"/>
      <c r="BZ18" s="13"/>
      <c r="CA18" s="13"/>
      <c r="CB18" s="13"/>
      <c r="CC18" s="13"/>
      <c r="CD18" s="13"/>
      <c r="CE18" s="13"/>
      <c r="CF18" s="13"/>
    </row>
    <row r="19" customFormat="false" ht="15" hidden="false" customHeight="true" outlineLevel="0" collapsed="false">
      <c r="A19" s="12" t="s">
        <v>3123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 t="s">
        <v>3124</v>
      </c>
      <c r="P19" s="12"/>
      <c r="Q19" s="12"/>
      <c r="R19" s="12"/>
      <c r="S19" s="12"/>
      <c r="T19" s="12" t="s">
        <v>3106</v>
      </c>
      <c r="U19" s="12"/>
      <c r="V19" s="12" t="s">
        <v>160</v>
      </c>
      <c r="W19" s="12" t="s">
        <v>161</v>
      </c>
      <c r="X19" s="12" t="s">
        <v>162</v>
      </c>
      <c r="Y19" s="12"/>
      <c r="Z19" s="12" t="s">
        <v>163</v>
      </c>
      <c r="AA19" s="12" t="s">
        <v>3125</v>
      </c>
      <c r="AB19" s="13" t="n">
        <v>24.7</v>
      </c>
      <c r="AC19" s="14" t="n">
        <v>24.233</v>
      </c>
      <c r="AD19" s="14" t="n">
        <v>20.34</v>
      </c>
      <c r="AE19" s="14" t="n">
        <v>12.301</v>
      </c>
      <c r="AF19" s="14" t="n">
        <v>12.301</v>
      </c>
      <c r="AG19" s="14" t="n">
        <v>0.541</v>
      </c>
      <c r="AH19" s="14" t="n">
        <v>2.106</v>
      </c>
      <c r="AI19" s="14" t="n">
        <v>2.108</v>
      </c>
      <c r="AJ19" s="14" t="n">
        <v>18.051</v>
      </c>
      <c r="AK19" s="14" t="n">
        <v>18.051</v>
      </c>
      <c r="AL19" s="14" t="n">
        <v>31.974</v>
      </c>
      <c r="AM19" s="14" t="n">
        <v>11.483</v>
      </c>
      <c r="AN19" s="14" t="n">
        <v>7.106</v>
      </c>
      <c r="AO19" s="14" t="n">
        <v>10.458</v>
      </c>
      <c r="AP19" s="14" t="n">
        <v>10.458</v>
      </c>
      <c r="AQ19" s="14" t="n">
        <v>15.927</v>
      </c>
      <c r="AR19" s="14" t="n">
        <v>56.631</v>
      </c>
      <c r="AS19" s="14" t="n">
        <v>68.323</v>
      </c>
      <c r="AT19" s="14" t="n">
        <v>86</v>
      </c>
      <c r="AU19" s="14" t="n">
        <v>86</v>
      </c>
      <c r="AV19" s="14" t="n">
        <v>58</v>
      </c>
      <c r="AW19" s="14" t="n">
        <v>52</v>
      </c>
      <c r="AX19" s="14" t="n">
        <v>50</v>
      </c>
      <c r="AY19" s="14" t="n">
        <v>57</v>
      </c>
      <c r="AZ19" s="14" t="n">
        <v>57</v>
      </c>
      <c r="BA19" s="119" t="n">
        <v>51</v>
      </c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2"/>
      <c r="BW19" s="13"/>
      <c r="BX19" s="13"/>
      <c r="BY19" s="13"/>
      <c r="BZ19" s="13"/>
      <c r="CA19" s="13"/>
      <c r="CB19" s="13"/>
      <c r="CC19" s="13"/>
      <c r="CD19" s="13"/>
      <c r="CE19" s="13"/>
      <c r="CF19" s="13"/>
    </row>
    <row r="20" customFormat="false" ht="15" hidden="false" customHeight="true" outlineLevel="0" collapsed="false">
      <c r="A20" s="12" t="s">
        <v>3126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 t="s">
        <v>3127</v>
      </c>
      <c r="P20" s="12"/>
      <c r="Q20" s="12"/>
      <c r="R20" s="12"/>
      <c r="S20" s="12"/>
      <c r="T20" s="12" t="s">
        <v>3106</v>
      </c>
      <c r="U20" s="12"/>
      <c r="V20" s="12" t="s">
        <v>160</v>
      </c>
      <c r="W20" s="12" t="s">
        <v>161</v>
      </c>
      <c r="X20" s="12" t="s">
        <v>162</v>
      </c>
      <c r="Y20" s="12"/>
      <c r="Z20" s="12" t="s">
        <v>163</v>
      </c>
      <c r="AA20" s="12" t="s">
        <v>3128</v>
      </c>
      <c r="AB20" s="13" t="n">
        <v>23.711</v>
      </c>
      <c r="AC20" s="14" t="n">
        <v>27.639</v>
      </c>
      <c r="AD20" s="14" t="n">
        <v>17.983</v>
      </c>
      <c r="AE20" s="14" t="n">
        <v>19.51</v>
      </c>
      <c r="AF20" s="14" t="n">
        <v>19.51</v>
      </c>
      <c r="AG20" s="14" t="n">
        <v>15.841</v>
      </c>
      <c r="AH20" s="14" t="n">
        <v>14.18</v>
      </c>
      <c r="AI20" s="14" t="n">
        <v>8.994</v>
      </c>
      <c r="AJ20" s="14" t="n">
        <v>16.086</v>
      </c>
      <c r="AK20" s="14" t="n">
        <v>16.086</v>
      </c>
      <c r="AL20" s="14" t="n">
        <v>32.067</v>
      </c>
      <c r="AM20" s="13"/>
      <c r="AN20" s="13"/>
      <c r="AO20" s="13"/>
      <c r="AP20" s="14"/>
      <c r="AQ20" s="13"/>
      <c r="AR20" s="14" t="n">
        <v>3</v>
      </c>
      <c r="AS20" s="14" t="n">
        <v>10.498</v>
      </c>
      <c r="AT20" s="14" t="n">
        <v>19</v>
      </c>
      <c r="AU20" s="14" t="n">
        <v>19</v>
      </c>
      <c r="AV20" s="14" t="n">
        <v>4</v>
      </c>
      <c r="AW20" s="14" t="n">
        <v>4</v>
      </c>
      <c r="AX20" s="14" t="n">
        <v>4</v>
      </c>
      <c r="AY20" s="14" t="n">
        <v>4</v>
      </c>
      <c r="AZ20" s="14" t="n">
        <v>4</v>
      </c>
      <c r="BA20" s="119" t="n">
        <v>10</v>
      </c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2"/>
      <c r="BW20" s="13"/>
      <c r="BX20" s="13"/>
      <c r="BY20" s="13"/>
      <c r="BZ20" s="13"/>
      <c r="CA20" s="13"/>
      <c r="CB20" s="13"/>
      <c r="CC20" s="13"/>
      <c r="CD20" s="13"/>
      <c r="CE20" s="13"/>
      <c r="CF20" s="13"/>
    </row>
    <row r="21" customFormat="false" ht="15" hidden="false" customHeight="true" outlineLevel="0" collapsed="false">
      <c r="A21" s="12" t="s">
        <v>3129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 t="s">
        <v>3130</v>
      </c>
      <c r="P21" s="12"/>
      <c r="Q21" s="12"/>
      <c r="R21" s="12"/>
      <c r="S21" s="12"/>
      <c r="T21" s="12" t="s">
        <v>3106</v>
      </c>
      <c r="U21" s="12"/>
      <c r="V21" s="12" t="s">
        <v>160</v>
      </c>
      <c r="W21" s="12" t="s">
        <v>161</v>
      </c>
      <c r="X21" s="12" t="s">
        <v>162</v>
      </c>
      <c r="Y21" s="12"/>
      <c r="Z21" s="12" t="s">
        <v>163</v>
      </c>
      <c r="AA21" s="12" t="s">
        <v>3131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 t="n">
        <v>11</v>
      </c>
      <c r="AU21" s="14" t="n">
        <v>11</v>
      </c>
      <c r="AV21" s="14" t="n">
        <v>11</v>
      </c>
      <c r="AW21" s="14" t="n">
        <v>25</v>
      </c>
      <c r="AX21" s="14"/>
      <c r="AY21" s="14"/>
      <c r="AZ21" s="14"/>
      <c r="BA21" s="119" t="n">
        <v>21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6"/>
      <c r="BS21" s="16"/>
      <c r="BT21" s="16"/>
      <c r="BU21" s="16"/>
      <c r="BV21" s="2"/>
      <c r="BW21" s="13"/>
      <c r="BX21" s="13"/>
      <c r="BY21" s="13"/>
      <c r="BZ21" s="13"/>
      <c r="CA21" s="13"/>
      <c r="CB21" s="13"/>
      <c r="CC21" s="13"/>
      <c r="CD21" s="13"/>
      <c r="CE21" s="13"/>
      <c r="CF21" s="13"/>
    </row>
    <row r="22" customFormat="false" ht="15" hidden="false" customHeight="true" outlineLevel="0" collapsed="false">
      <c r="A22" s="12" t="s">
        <v>3132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 t="s">
        <v>3133</v>
      </c>
      <c r="P22" s="12"/>
      <c r="Q22" s="12"/>
      <c r="R22" s="12"/>
      <c r="S22" s="12"/>
      <c r="T22" s="12" t="s">
        <v>307</v>
      </c>
      <c r="U22" s="12"/>
      <c r="V22" s="12" t="s">
        <v>160</v>
      </c>
      <c r="W22" s="12" t="s">
        <v>161</v>
      </c>
      <c r="X22" s="12" t="s">
        <v>162</v>
      </c>
      <c r="Y22" s="12"/>
      <c r="Z22" s="12" t="s">
        <v>163</v>
      </c>
      <c r="AA22" s="12" t="s">
        <v>3134</v>
      </c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14" t="n">
        <v>4</v>
      </c>
      <c r="AZ22" s="14" t="n">
        <v>4</v>
      </c>
      <c r="BA22" s="119" t="n">
        <v>2</v>
      </c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"/>
      <c r="BW22" s="23"/>
      <c r="BX22" s="23"/>
      <c r="BY22" s="23"/>
      <c r="BZ22" s="23"/>
      <c r="CA22" s="23"/>
      <c r="CB22" s="23"/>
      <c r="CC22" s="23"/>
      <c r="CD22" s="23"/>
      <c r="CE22" s="23"/>
      <c r="CF22" s="23"/>
    </row>
    <row r="23" customFormat="false" ht="15" hidden="false" customHeight="true" outlineLevel="0" collapsed="false">
      <c r="A23" s="12" t="s">
        <v>3135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 t="s">
        <v>3136</v>
      </c>
      <c r="P23" s="12"/>
      <c r="Q23" s="12"/>
      <c r="R23" s="12"/>
      <c r="S23" s="12"/>
      <c r="T23" s="12" t="s">
        <v>3106</v>
      </c>
      <c r="U23" s="12"/>
      <c r="V23" s="12" t="s">
        <v>160</v>
      </c>
      <c r="W23" s="12" t="s">
        <v>161</v>
      </c>
      <c r="X23" s="12" t="s">
        <v>162</v>
      </c>
      <c r="Y23" s="12"/>
      <c r="Z23" s="12" t="s">
        <v>163</v>
      </c>
      <c r="AA23" s="12" t="s">
        <v>3137</v>
      </c>
      <c r="AB23" s="13" t="n">
        <v>82.407</v>
      </c>
      <c r="AC23" s="14" t="n">
        <v>81.167</v>
      </c>
      <c r="AD23" s="14" t="n">
        <v>76.484</v>
      </c>
      <c r="AE23" s="14" t="n">
        <v>68.001</v>
      </c>
      <c r="AF23" s="14" t="n">
        <v>68.001</v>
      </c>
      <c r="AG23" s="14" t="n">
        <v>21.388</v>
      </c>
      <c r="AH23" s="14" t="n">
        <v>10.436</v>
      </c>
      <c r="AI23" s="14" t="n">
        <v>7.02</v>
      </c>
      <c r="AJ23" s="14" t="n">
        <v>6.838</v>
      </c>
      <c r="AK23" s="14" t="n">
        <v>6.838</v>
      </c>
      <c r="AL23" s="13"/>
      <c r="AM23" s="13"/>
      <c r="AN23" s="13"/>
      <c r="AO23" s="13"/>
      <c r="AP23" s="14"/>
      <c r="AQ23" s="13"/>
      <c r="AR23" s="14" t="n">
        <v>46.069</v>
      </c>
      <c r="AS23" s="14" t="n">
        <v>45.487</v>
      </c>
      <c r="AT23" s="14" t="n">
        <v>50</v>
      </c>
      <c r="AU23" s="14" t="n">
        <v>50</v>
      </c>
      <c r="AV23" s="14" t="n">
        <v>18</v>
      </c>
      <c r="AW23" s="13"/>
      <c r="AX23" s="14" t="n">
        <v>56</v>
      </c>
      <c r="AY23" s="14" t="n">
        <v>75</v>
      </c>
      <c r="AZ23" s="14" t="n">
        <v>75</v>
      </c>
      <c r="BA23" s="119" t="n">
        <v>81</v>
      </c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2"/>
      <c r="BW23" s="13"/>
      <c r="BX23" s="13"/>
      <c r="BY23" s="13"/>
      <c r="BZ23" s="13"/>
      <c r="CA23" s="13"/>
      <c r="CB23" s="13"/>
      <c r="CC23" s="13"/>
      <c r="CD23" s="13"/>
      <c r="CE23" s="13"/>
      <c r="CF23" s="13"/>
    </row>
    <row r="24" customFormat="false" ht="15" hidden="false" customHeight="true" outlineLevel="0" collapsed="false">
      <c r="A24" s="12" t="s">
        <v>3138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 t="s">
        <v>3139</v>
      </c>
      <c r="P24" s="12"/>
      <c r="Q24" s="12"/>
      <c r="R24" s="12"/>
      <c r="S24" s="12"/>
      <c r="T24" s="12" t="s">
        <v>3106</v>
      </c>
      <c r="U24" s="12"/>
      <c r="V24" s="12" t="s">
        <v>160</v>
      </c>
      <c r="W24" s="12" t="s">
        <v>161</v>
      </c>
      <c r="X24" s="12" t="s">
        <v>162</v>
      </c>
      <c r="Y24" s="12"/>
      <c r="Z24" s="12" t="s">
        <v>163</v>
      </c>
      <c r="AA24" s="19" t="s">
        <v>3140</v>
      </c>
      <c r="AB24" s="13" t="n">
        <v>701.997</v>
      </c>
      <c r="AC24" s="14" t="n">
        <v>897.033</v>
      </c>
      <c r="AD24" s="14" t="n">
        <v>980.952</v>
      </c>
      <c r="AE24" s="14" t="n">
        <v>982.167</v>
      </c>
      <c r="AF24" s="14" t="n">
        <v>982.167</v>
      </c>
      <c r="AG24" s="14" t="n">
        <v>980.52</v>
      </c>
      <c r="AH24" s="14" t="n">
        <v>977.612</v>
      </c>
      <c r="AI24" s="14" t="n">
        <v>1077.988</v>
      </c>
      <c r="AJ24" s="14" t="n">
        <v>1567.014</v>
      </c>
      <c r="AK24" s="14" t="n">
        <v>1567.014</v>
      </c>
      <c r="AL24" s="14" t="n">
        <v>1916.369</v>
      </c>
      <c r="AM24" s="14" t="n">
        <v>604.72</v>
      </c>
      <c r="AN24" s="14" t="n">
        <v>605.394</v>
      </c>
      <c r="AO24" s="14" t="n">
        <v>602.338</v>
      </c>
      <c r="AP24" s="14" t="n">
        <v>602.338</v>
      </c>
      <c r="AQ24" s="14" t="n">
        <v>1194.646</v>
      </c>
      <c r="AR24" s="14" t="n">
        <v>1552.135</v>
      </c>
      <c r="AS24" s="14" t="n">
        <v>1556.828</v>
      </c>
      <c r="AT24" s="14" t="n">
        <v>1978</v>
      </c>
      <c r="AU24" s="14" t="n">
        <v>1978</v>
      </c>
      <c r="AV24" s="14" t="n">
        <v>1237</v>
      </c>
      <c r="AW24" s="14" t="n">
        <v>1108</v>
      </c>
      <c r="AX24" s="14" t="n">
        <v>1345</v>
      </c>
      <c r="AY24" s="14" t="n">
        <v>1673</v>
      </c>
      <c r="AZ24" s="14" t="n">
        <v>1673</v>
      </c>
      <c r="BA24" s="119" t="n">
        <v>2269</v>
      </c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2"/>
      <c r="BW24" s="13"/>
      <c r="BX24" s="13"/>
      <c r="BY24" s="13"/>
      <c r="BZ24" s="13"/>
      <c r="CA24" s="13"/>
      <c r="CB24" s="13"/>
      <c r="CC24" s="13"/>
      <c r="CD24" s="13"/>
      <c r="CE24" s="13"/>
      <c r="CF24" s="13"/>
    </row>
    <row r="25" customFormat="false" ht="15" hidden="false" customHeight="true" outlineLevel="0" collapsed="false">
      <c r="A25" s="12" t="s">
        <v>3141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 t="s">
        <v>3142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100"/>
      <c r="BT25" s="100"/>
      <c r="BU25" s="100"/>
      <c r="BV25" s="2"/>
      <c r="BW25" s="92"/>
      <c r="BX25" s="92"/>
      <c r="BY25" s="92"/>
      <c r="BZ25" s="92"/>
      <c r="CA25" s="92"/>
      <c r="CB25" s="92"/>
      <c r="CC25" s="92"/>
      <c r="CD25" s="92"/>
      <c r="CE25" s="92"/>
      <c r="CF25" s="92"/>
    </row>
    <row r="26" s="27" customFormat="true" ht="15" hidden="false" customHeight="true" outlineLevel="0" collapsed="false">
      <c r="A26" s="76" t="s">
        <v>3143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 t="s">
        <v>3144</v>
      </c>
      <c r="P26" s="76"/>
      <c r="Q26" s="76"/>
      <c r="R26" s="76"/>
      <c r="S26" s="76"/>
      <c r="T26" s="76"/>
      <c r="U26" s="76"/>
      <c r="V26" s="76" t="s">
        <v>153</v>
      </c>
      <c r="W26" s="76"/>
      <c r="X26" s="76"/>
      <c r="Y26" s="76"/>
      <c r="Z26" s="76"/>
      <c r="AA26" s="76" t="s">
        <v>3145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11"/>
      <c r="BT26" s="11"/>
      <c r="BU26" s="11"/>
      <c r="BV26" s="2"/>
      <c r="BW26" s="10"/>
      <c r="BX26" s="10"/>
      <c r="BY26" s="10"/>
      <c r="BZ26" s="10"/>
      <c r="CA26" s="10"/>
      <c r="CB26" s="10"/>
      <c r="CC26" s="10"/>
      <c r="CD26" s="10"/>
      <c r="CE26" s="10"/>
      <c r="CF26" s="10"/>
    </row>
    <row r="27" customFormat="false" ht="15" hidden="false" customHeight="true" outlineLevel="0" collapsed="false">
      <c r="A27" s="12" t="s">
        <v>3146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 t="s">
        <v>3147</v>
      </c>
      <c r="P27" s="12"/>
      <c r="Q27" s="12"/>
      <c r="R27" s="12"/>
      <c r="S27" s="12"/>
      <c r="T27" s="12" t="s">
        <v>307</v>
      </c>
      <c r="U27" s="12"/>
      <c r="V27" s="12" t="s">
        <v>160</v>
      </c>
      <c r="W27" s="12" t="s">
        <v>161</v>
      </c>
      <c r="X27" s="12" t="s">
        <v>162</v>
      </c>
      <c r="Y27" s="12"/>
      <c r="Z27" s="12" t="s">
        <v>163</v>
      </c>
      <c r="AA27" s="12" t="s">
        <v>3148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4" t="n">
        <v>957</v>
      </c>
      <c r="AW27" s="14" t="n">
        <v>1133</v>
      </c>
      <c r="AX27" s="14" t="n">
        <v>1227</v>
      </c>
      <c r="AY27" s="14" t="n">
        <v>1271</v>
      </c>
      <c r="AZ27" s="14" t="n">
        <v>1271</v>
      </c>
      <c r="BA27" s="119" t="n">
        <v>1514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6"/>
      <c r="BT27" s="16"/>
      <c r="BU27" s="16"/>
      <c r="BV27" s="2"/>
      <c r="BW27" s="13"/>
      <c r="BX27" s="13"/>
      <c r="BY27" s="13"/>
      <c r="BZ27" s="13"/>
      <c r="CA27" s="13"/>
      <c r="CB27" s="13"/>
      <c r="CC27" s="13"/>
      <c r="CD27" s="13"/>
      <c r="CE27" s="13"/>
      <c r="CF27" s="13"/>
    </row>
    <row r="28" customFormat="false" ht="15" hidden="false" customHeight="true" outlineLevel="0" collapsed="false">
      <c r="A28" s="12" t="s">
        <v>3149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 t="s">
        <v>3150</v>
      </c>
      <c r="P28" s="12"/>
      <c r="Q28" s="12"/>
      <c r="R28" s="12"/>
      <c r="S28" s="12"/>
      <c r="T28" s="12" t="s">
        <v>307</v>
      </c>
      <c r="U28" s="12"/>
      <c r="V28" s="12" t="s">
        <v>160</v>
      </c>
      <c r="W28" s="12" t="s">
        <v>161</v>
      </c>
      <c r="X28" s="12" t="s">
        <v>162</v>
      </c>
      <c r="Y28" s="12"/>
      <c r="Z28" s="12" t="s">
        <v>163</v>
      </c>
      <c r="AA28" s="12" t="s">
        <v>3151</v>
      </c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4" t="n">
        <v>67</v>
      </c>
      <c r="AW28" s="14" t="n">
        <v>69</v>
      </c>
      <c r="AX28" s="14" t="n">
        <v>24</v>
      </c>
      <c r="AY28" s="14" t="n">
        <v>31</v>
      </c>
      <c r="AZ28" s="14" t="n">
        <v>31</v>
      </c>
      <c r="BA28" s="119" t="n">
        <v>34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6"/>
      <c r="BT28" s="16"/>
      <c r="BU28" s="16"/>
      <c r="BV28" s="2"/>
      <c r="BW28" s="13"/>
      <c r="BX28" s="13"/>
      <c r="BY28" s="13"/>
      <c r="BZ28" s="13"/>
      <c r="CA28" s="13"/>
      <c r="CB28" s="13"/>
      <c r="CC28" s="13"/>
      <c r="CD28" s="13"/>
      <c r="CE28" s="13"/>
      <c r="CF28" s="13"/>
    </row>
    <row r="29" s="27" customFormat="true" ht="15" hidden="false" customHeight="true" outlineLevel="0" collapsed="false">
      <c r="A29" s="77" t="s">
        <v>3152</v>
      </c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 t="s">
        <v>3153</v>
      </c>
      <c r="P29" s="77"/>
      <c r="Q29" s="77"/>
      <c r="R29" s="77"/>
      <c r="S29" s="77"/>
      <c r="T29" s="77" t="s">
        <v>1469</v>
      </c>
      <c r="U29" s="77"/>
      <c r="V29" s="77" t="s">
        <v>160</v>
      </c>
      <c r="W29" s="77" t="s">
        <v>781</v>
      </c>
      <c r="X29" s="77" t="s">
        <v>162</v>
      </c>
      <c r="Y29" s="77"/>
      <c r="Z29" s="77" t="s">
        <v>746</v>
      </c>
      <c r="AA29" s="77" t="s">
        <v>3154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4" t="n">
        <v>1024</v>
      </c>
      <c r="AW29" s="14" t="n">
        <v>1202</v>
      </c>
      <c r="AX29" s="14" t="n">
        <v>1251</v>
      </c>
      <c r="AY29" s="14" t="n">
        <v>1302</v>
      </c>
      <c r="AZ29" s="14" t="n">
        <v>1302</v>
      </c>
      <c r="BA29" s="119" t="n">
        <v>1548</v>
      </c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16"/>
      <c r="BT29" s="16"/>
      <c r="BU29" s="16"/>
      <c r="BV29" s="2"/>
      <c r="BW29" s="13"/>
      <c r="BX29" s="13"/>
      <c r="BY29" s="13"/>
      <c r="BZ29" s="13"/>
      <c r="CA29" s="13"/>
      <c r="CB29" s="13"/>
      <c r="CC29" s="13"/>
      <c r="CD29" s="13"/>
      <c r="CE29" s="13"/>
      <c r="CF29" s="13"/>
    </row>
    <row r="30" customFormat="false" ht="15" hidden="false" customHeight="true" outlineLevel="0" collapsed="false">
      <c r="A30" s="12" t="s">
        <v>3155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 t="s">
        <v>3156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B30" s="92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2"/>
      <c r="BW30" s="92"/>
      <c r="BX30" s="92"/>
      <c r="BY30" s="92"/>
      <c r="BZ30" s="92"/>
      <c r="CA30" s="92"/>
      <c r="CB30" s="92"/>
      <c r="CC30" s="92"/>
      <c r="CD30" s="92"/>
      <c r="CE30" s="92"/>
      <c r="CF30" s="92"/>
    </row>
    <row r="31" customFormat="false" ht="15" hidden="false" customHeight="true" outlineLevel="0" collapsed="false">
      <c r="A31" s="9" t="s">
        <v>3157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 t="s">
        <v>3158</v>
      </c>
      <c r="P31" s="9"/>
      <c r="Q31" s="9"/>
      <c r="R31" s="9"/>
      <c r="S31" s="9"/>
      <c r="T31" s="9"/>
      <c r="U31" s="9"/>
      <c r="V31" s="9" t="s">
        <v>153</v>
      </c>
      <c r="W31" s="9"/>
      <c r="X31" s="9"/>
      <c r="Y31" s="9"/>
      <c r="Z31" s="9"/>
      <c r="AA31" s="9" t="s">
        <v>3159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B31" s="10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2"/>
      <c r="BW31" s="10"/>
      <c r="BX31" s="10"/>
      <c r="BY31" s="10"/>
      <c r="BZ31" s="10"/>
      <c r="CA31" s="10"/>
      <c r="CB31" s="10"/>
      <c r="CC31" s="10"/>
      <c r="CD31" s="10"/>
      <c r="CE31" s="10"/>
      <c r="CF31" s="10"/>
    </row>
    <row r="32" customFormat="false" ht="15" hidden="false" customHeight="true" outlineLevel="0" collapsed="false">
      <c r="A32" s="9" t="s">
        <v>3160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 t="s">
        <v>3161</v>
      </c>
      <c r="P32" s="9"/>
      <c r="Q32" s="9"/>
      <c r="R32" s="9"/>
      <c r="S32" s="9"/>
      <c r="T32" s="9" t="s">
        <v>1469</v>
      </c>
      <c r="U32" s="9"/>
      <c r="V32" s="9" t="s">
        <v>153</v>
      </c>
      <c r="W32" s="9"/>
      <c r="X32" s="9"/>
      <c r="Y32" s="9"/>
      <c r="Z32" s="9"/>
      <c r="AA32" s="9" t="s">
        <v>3162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B32" s="10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2"/>
      <c r="BW32" s="10"/>
      <c r="BX32" s="10"/>
      <c r="BY32" s="10"/>
      <c r="BZ32" s="10"/>
      <c r="CA32" s="10"/>
      <c r="CB32" s="10"/>
      <c r="CC32" s="10"/>
      <c r="CD32" s="10"/>
      <c r="CE32" s="10"/>
      <c r="CF32" s="10"/>
    </row>
    <row r="33" customFormat="false" ht="15" hidden="false" customHeight="true" outlineLevel="0" collapsed="false">
      <c r="A33" s="12" t="s">
        <v>3163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 t="s">
        <v>3164</v>
      </c>
      <c r="P33" s="12"/>
      <c r="Q33" s="12"/>
      <c r="R33" s="12"/>
      <c r="S33" s="12"/>
      <c r="T33" s="12" t="s">
        <v>3106</v>
      </c>
      <c r="U33" s="12"/>
      <c r="V33" s="12" t="s">
        <v>160</v>
      </c>
      <c r="W33" s="12" t="s">
        <v>161</v>
      </c>
      <c r="X33" s="12" t="s">
        <v>162</v>
      </c>
      <c r="Y33" s="12"/>
      <c r="Z33" s="12" t="s">
        <v>163</v>
      </c>
      <c r="AA33" s="12" t="s">
        <v>3165</v>
      </c>
      <c r="AB33" s="13" t="n">
        <v>51.233</v>
      </c>
      <c r="AC33" s="14" t="n">
        <v>69.85</v>
      </c>
      <c r="AD33" s="14" t="n">
        <v>79.779</v>
      </c>
      <c r="AE33" s="14" t="n">
        <v>87.312</v>
      </c>
      <c r="AF33" s="14" t="n">
        <v>87.312</v>
      </c>
      <c r="AG33" s="14" t="n">
        <v>77.059</v>
      </c>
      <c r="AH33" s="14" t="n">
        <v>81.118</v>
      </c>
      <c r="AI33" s="14" t="n">
        <v>134.687</v>
      </c>
      <c r="AJ33" s="14" t="n">
        <v>183.018</v>
      </c>
      <c r="AK33" s="14" t="n">
        <v>183.018</v>
      </c>
      <c r="AL33" s="14" t="n">
        <v>232.109</v>
      </c>
      <c r="AM33" s="14" t="n">
        <v>59.057</v>
      </c>
      <c r="AN33" s="14" t="n">
        <v>55.071</v>
      </c>
      <c r="AO33" s="14"/>
      <c r="AP33" s="13"/>
      <c r="AQ33" s="14"/>
      <c r="AR33" s="58"/>
      <c r="AS33" s="58"/>
      <c r="AT33" s="58"/>
      <c r="AU33" s="58"/>
      <c r="AV33" s="58"/>
      <c r="AW33" s="92"/>
      <c r="AX33" s="92"/>
      <c r="AY33" s="92"/>
      <c r="AZ33" s="92"/>
      <c r="BB33" s="13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91"/>
      <c r="BP33" s="91"/>
      <c r="BQ33" s="91"/>
      <c r="BR33" s="91"/>
      <c r="BS33" s="100"/>
      <c r="BT33" s="100"/>
      <c r="BU33" s="100"/>
      <c r="BV33" s="2"/>
      <c r="BW33" s="13"/>
      <c r="BX33" s="13"/>
      <c r="BY33" s="13"/>
      <c r="BZ33" s="13"/>
      <c r="CA33" s="13"/>
      <c r="CB33" s="13"/>
      <c r="CC33" s="58"/>
      <c r="CD33" s="58"/>
      <c r="CE33" s="92"/>
      <c r="CF33" s="92"/>
    </row>
    <row r="34" customFormat="false" ht="15" hidden="false" customHeight="true" outlineLevel="0" collapsed="false">
      <c r="A34" s="12" t="s">
        <v>3166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 t="s">
        <v>3167</v>
      </c>
      <c r="P34" s="12"/>
      <c r="Q34" s="12"/>
      <c r="R34" s="12"/>
      <c r="S34" s="12"/>
      <c r="T34" s="12" t="s">
        <v>3106</v>
      </c>
      <c r="U34" s="12"/>
      <c r="V34" s="12" t="s">
        <v>160</v>
      </c>
      <c r="W34" s="12" t="s">
        <v>161</v>
      </c>
      <c r="X34" s="12" t="s">
        <v>162</v>
      </c>
      <c r="Y34" s="12"/>
      <c r="Z34" s="12" t="s">
        <v>163</v>
      </c>
      <c r="AA34" s="12" t="s">
        <v>3168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4" t="n">
        <v>104.631</v>
      </c>
      <c r="AP34" s="14" t="n">
        <v>104.631</v>
      </c>
      <c r="AQ34" s="14" t="n">
        <v>170.315</v>
      </c>
      <c r="AR34" s="14" t="n">
        <v>283.148</v>
      </c>
      <c r="AS34" s="14" t="n">
        <v>104.631</v>
      </c>
      <c r="AT34" s="14" t="n">
        <v>395</v>
      </c>
      <c r="AU34" s="14" t="n">
        <v>395.12</v>
      </c>
      <c r="AV34" s="14" t="n">
        <v>202</v>
      </c>
      <c r="AW34" s="14" t="n">
        <v>157</v>
      </c>
      <c r="AX34" s="14" t="n">
        <v>286</v>
      </c>
      <c r="AY34" s="14" t="n">
        <v>482</v>
      </c>
      <c r="AZ34" s="14" t="n">
        <v>482</v>
      </c>
      <c r="BA34" s="119" t="n">
        <v>878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6"/>
      <c r="BO34" s="16"/>
      <c r="BP34" s="16"/>
      <c r="BQ34" s="16"/>
      <c r="BR34" s="16"/>
      <c r="BS34" s="16"/>
      <c r="BT34" s="16"/>
      <c r="BU34" s="16"/>
      <c r="BV34" s="2"/>
      <c r="BW34" s="13"/>
      <c r="BX34" s="13"/>
      <c r="BY34" s="13"/>
      <c r="BZ34" s="13"/>
      <c r="CA34" s="13"/>
      <c r="CB34" s="13"/>
      <c r="CC34" s="13"/>
      <c r="CD34" s="13"/>
      <c r="CE34" s="13"/>
      <c r="CF34" s="13"/>
    </row>
    <row r="35" customFormat="false" ht="15" hidden="false" customHeight="true" outlineLevel="0" collapsed="false">
      <c r="A35" s="12" t="s">
        <v>3169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 t="s">
        <v>3170</v>
      </c>
      <c r="P35" s="12"/>
      <c r="Q35" s="12"/>
      <c r="R35" s="12"/>
      <c r="S35" s="12"/>
      <c r="T35" s="12" t="s">
        <v>3106</v>
      </c>
      <c r="U35" s="12"/>
      <c r="V35" s="12" t="s">
        <v>160</v>
      </c>
      <c r="W35" s="12" t="s">
        <v>161</v>
      </c>
      <c r="X35" s="12" t="s">
        <v>162</v>
      </c>
      <c r="Y35" s="12"/>
      <c r="Z35" s="12" t="s">
        <v>163</v>
      </c>
      <c r="AA35" s="12" t="s">
        <v>3171</v>
      </c>
      <c r="AB35" s="13" t="n">
        <v>650.764</v>
      </c>
      <c r="AC35" s="14" t="n">
        <v>827.183</v>
      </c>
      <c r="AD35" s="14" t="n">
        <v>901.173</v>
      </c>
      <c r="AE35" s="14" t="n">
        <v>894.855</v>
      </c>
      <c r="AF35" s="14" t="n">
        <v>894.855</v>
      </c>
      <c r="AG35" s="14" t="n">
        <v>903.461</v>
      </c>
      <c r="AH35" s="14" t="n">
        <v>896.494</v>
      </c>
      <c r="AI35" s="14" t="n">
        <v>943.301</v>
      </c>
      <c r="AJ35" s="14" t="n">
        <v>1383.996</v>
      </c>
      <c r="AK35" s="14" t="n">
        <v>1383.996</v>
      </c>
      <c r="AL35" s="14" t="n">
        <v>1684.26</v>
      </c>
      <c r="AM35" s="14" t="n">
        <v>545.663</v>
      </c>
      <c r="AN35" s="14" t="n">
        <v>550.323</v>
      </c>
      <c r="AO35" s="14"/>
      <c r="AP35" s="14"/>
      <c r="AQ35" s="13"/>
      <c r="AR35" s="13"/>
      <c r="AS35" s="13"/>
      <c r="AT35" s="13"/>
      <c r="AU35" s="14"/>
      <c r="AV35" s="13"/>
      <c r="AW35" s="13"/>
      <c r="AX35" s="13"/>
      <c r="AY35" s="13"/>
      <c r="AZ35" s="14"/>
      <c r="BB35" s="13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2"/>
      <c r="BW35" s="13"/>
      <c r="BX35" s="13"/>
      <c r="BY35" s="13"/>
      <c r="BZ35" s="13"/>
      <c r="CA35" s="13"/>
      <c r="CB35" s="13"/>
      <c r="CC35" s="13"/>
      <c r="CD35" s="13"/>
      <c r="CE35" s="13"/>
      <c r="CF35" s="13"/>
    </row>
    <row r="36" customFormat="false" ht="15" hidden="false" customHeight="true" outlineLevel="0" collapsed="false">
      <c r="A36" s="12" t="s">
        <v>3172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 t="s">
        <v>3173</v>
      </c>
      <c r="P36" s="12"/>
      <c r="Q36" s="12"/>
      <c r="R36" s="12"/>
      <c r="S36" s="12"/>
      <c r="T36" s="12" t="s">
        <v>3106</v>
      </c>
      <c r="U36" s="12"/>
      <c r="V36" s="12" t="s">
        <v>160</v>
      </c>
      <c r="W36" s="12" t="s">
        <v>161</v>
      </c>
      <c r="X36" s="12" t="s">
        <v>162</v>
      </c>
      <c r="Y36" s="12"/>
      <c r="Z36" s="12" t="s">
        <v>163</v>
      </c>
      <c r="AA36" s="12" t="s">
        <v>3174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4" t="n">
        <v>494.127</v>
      </c>
      <c r="AP36" s="14" t="n">
        <v>494.127</v>
      </c>
      <c r="AQ36" s="14" t="n">
        <v>1016.08</v>
      </c>
      <c r="AR36" s="14" t="n">
        <v>1261.051</v>
      </c>
      <c r="AS36" s="14" t="n">
        <v>494.127</v>
      </c>
      <c r="AT36" s="14" t="n">
        <v>1579</v>
      </c>
      <c r="AU36" s="14" t="n">
        <v>1578.738</v>
      </c>
      <c r="AV36" s="14" t="n">
        <v>1031</v>
      </c>
      <c r="AW36" s="14" t="n">
        <v>948</v>
      </c>
      <c r="AX36" s="14" t="n">
        <v>1057</v>
      </c>
      <c r="AY36" s="14" t="n">
        <v>1189</v>
      </c>
      <c r="AZ36" s="14" t="n">
        <v>1189</v>
      </c>
      <c r="BA36" s="119" t="n">
        <v>1389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6"/>
      <c r="BO36" s="16"/>
      <c r="BP36" s="16"/>
      <c r="BQ36" s="16"/>
      <c r="BR36" s="16"/>
      <c r="BS36" s="16"/>
      <c r="BT36" s="16"/>
      <c r="BU36" s="16"/>
      <c r="BV36" s="2"/>
      <c r="BW36" s="13"/>
      <c r="BX36" s="13"/>
      <c r="BY36" s="13"/>
      <c r="BZ36" s="13"/>
      <c r="CA36" s="13"/>
      <c r="CB36" s="13"/>
      <c r="CC36" s="13"/>
      <c r="CD36" s="13"/>
      <c r="CE36" s="13"/>
      <c r="CF36" s="13"/>
    </row>
    <row r="37" customFormat="false" ht="15" hidden="false" customHeight="true" outlineLevel="0" collapsed="false">
      <c r="A37" s="12" t="s">
        <v>3175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 t="s">
        <v>3176</v>
      </c>
      <c r="P37" s="12"/>
      <c r="Q37" s="12"/>
      <c r="R37" s="12"/>
      <c r="S37" s="12"/>
      <c r="T37" s="12" t="s">
        <v>3106</v>
      </c>
      <c r="U37" s="12"/>
      <c r="V37" s="12" t="s">
        <v>160</v>
      </c>
      <c r="W37" s="12" t="s">
        <v>161</v>
      </c>
      <c r="X37" s="12" t="s">
        <v>162</v>
      </c>
      <c r="Y37" s="12"/>
      <c r="Z37" s="12" t="s">
        <v>163</v>
      </c>
      <c r="AA37" s="12" t="s">
        <v>3177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4" t="n">
        <v>3.58</v>
      </c>
      <c r="AP37" s="14" t="n">
        <v>3.58</v>
      </c>
      <c r="AQ37" s="14" t="n">
        <v>8.251</v>
      </c>
      <c r="AR37" s="14" t="n">
        <v>7.936</v>
      </c>
      <c r="AS37" s="14" t="n">
        <v>3.58</v>
      </c>
      <c r="AT37" s="14" t="n">
        <v>4</v>
      </c>
      <c r="AU37" s="14" t="n">
        <v>4.363</v>
      </c>
      <c r="AV37" s="14" t="n">
        <v>4</v>
      </c>
      <c r="AW37" s="14" t="n">
        <v>3</v>
      </c>
      <c r="AX37" s="14" t="n">
        <v>2</v>
      </c>
      <c r="AY37" s="14" t="n">
        <v>2</v>
      </c>
      <c r="AZ37" s="14" t="n">
        <v>2</v>
      </c>
      <c r="BA37" s="119" t="n">
        <v>2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6"/>
      <c r="BO37" s="16"/>
      <c r="BP37" s="16"/>
      <c r="BQ37" s="16"/>
      <c r="BR37" s="16"/>
      <c r="BS37" s="16"/>
      <c r="BT37" s="16"/>
      <c r="BU37" s="16"/>
      <c r="BV37" s="2"/>
      <c r="BW37" s="13"/>
      <c r="BX37" s="13"/>
      <c r="BY37" s="13"/>
      <c r="BZ37" s="13"/>
      <c r="CA37" s="13"/>
      <c r="CB37" s="13"/>
      <c r="CC37" s="13"/>
      <c r="CD37" s="13"/>
      <c r="CE37" s="13"/>
      <c r="CF37" s="13"/>
    </row>
    <row r="38" customFormat="false" ht="15" hidden="false" customHeight="true" outlineLevel="0" collapsed="false">
      <c r="A38" s="12" t="s">
        <v>3178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 t="s">
        <v>3179</v>
      </c>
      <c r="P38" s="12"/>
      <c r="Q38" s="12"/>
      <c r="R38" s="12"/>
      <c r="S38" s="12"/>
      <c r="T38" s="12" t="s">
        <v>3106</v>
      </c>
      <c r="U38" s="12"/>
      <c r="V38" s="12" t="s">
        <v>160</v>
      </c>
      <c r="W38" s="12" t="s">
        <v>161</v>
      </c>
      <c r="X38" s="12" t="s">
        <v>162</v>
      </c>
      <c r="Y38" s="12"/>
      <c r="Z38" s="12" t="s">
        <v>163</v>
      </c>
      <c r="AA38" s="12" t="s">
        <v>3140</v>
      </c>
      <c r="AB38" s="13" t="n">
        <v>701.997</v>
      </c>
      <c r="AC38" s="14" t="n">
        <v>897.033</v>
      </c>
      <c r="AD38" s="14" t="n">
        <v>980.952</v>
      </c>
      <c r="AE38" s="14" t="n">
        <v>982.167</v>
      </c>
      <c r="AF38" s="14" t="n">
        <v>982.167</v>
      </c>
      <c r="AG38" s="14" t="n">
        <v>980.52</v>
      </c>
      <c r="AH38" s="14" t="n">
        <v>977.612</v>
      </c>
      <c r="AI38" s="14" t="n">
        <v>1077.988</v>
      </c>
      <c r="AJ38" s="14" t="n">
        <v>1567.014</v>
      </c>
      <c r="AK38" s="14" t="n">
        <v>1567.014</v>
      </c>
      <c r="AL38" s="14" t="n">
        <v>1916.369</v>
      </c>
      <c r="AM38" s="14" t="n">
        <v>604.72</v>
      </c>
      <c r="AN38" s="14" t="n">
        <v>605.394</v>
      </c>
      <c r="AO38" s="14" t="n">
        <v>602.338</v>
      </c>
      <c r="AP38" s="14" t="n">
        <v>602.338</v>
      </c>
      <c r="AQ38" s="14" t="n">
        <v>1194.646</v>
      </c>
      <c r="AR38" s="14" t="n">
        <v>1552.135</v>
      </c>
      <c r="AS38" s="14" t="n">
        <v>602.338</v>
      </c>
      <c r="AT38" s="78" t="n">
        <v>1978</v>
      </c>
      <c r="AU38" s="78" t="n">
        <v>1978.221</v>
      </c>
      <c r="AV38" s="14" t="n">
        <v>1237</v>
      </c>
      <c r="AW38" s="14" t="n">
        <v>1108</v>
      </c>
      <c r="AX38" s="14" t="n">
        <v>1345</v>
      </c>
      <c r="AY38" s="14" t="n">
        <v>1673</v>
      </c>
      <c r="AZ38" s="14" t="n">
        <v>1673</v>
      </c>
      <c r="BA38" s="119" t="n">
        <v>2269</v>
      </c>
      <c r="BB38" s="13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2"/>
      <c r="BW38" s="13"/>
      <c r="BX38" s="13"/>
      <c r="BY38" s="13"/>
      <c r="BZ38" s="13"/>
      <c r="CA38" s="13"/>
      <c r="CB38" s="13"/>
      <c r="CC38" s="13"/>
      <c r="CD38" s="13"/>
      <c r="CE38" s="13"/>
      <c r="CF38" s="13"/>
    </row>
    <row r="39" customFormat="false" ht="15" hidden="false" customHeight="true" outlineLevel="0" collapsed="false">
      <c r="A39" s="12" t="s">
        <v>3180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 t="s">
        <v>3181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B39" s="92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2"/>
      <c r="BW39" s="92"/>
      <c r="BX39" s="92"/>
      <c r="BY39" s="92"/>
      <c r="BZ39" s="92"/>
      <c r="CA39" s="92"/>
      <c r="CB39" s="92"/>
      <c r="CC39" s="92"/>
      <c r="CD39" s="92"/>
      <c r="CE39" s="92"/>
      <c r="CF39" s="92"/>
    </row>
    <row r="40" customFormat="false" ht="15" hidden="false" customHeight="true" outlineLevel="0" collapsed="false">
      <c r="A40" s="9" t="s">
        <v>3182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 t="s">
        <v>3183</v>
      </c>
      <c r="P40" s="9"/>
      <c r="Q40" s="9"/>
      <c r="R40" s="9"/>
      <c r="S40" s="9"/>
      <c r="T40" s="9"/>
      <c r="U40" s="9"/>
      <c r="V40" s="9" t="s">
        <v>153</v>
      </c>
      <c r="W40" s="9"/>
      <c r="X40" s="9"/>
      <c r="Y40" s="9"/>
      <c r="Z40" s="9"/>
      <c r="AA40" s="9" t="s">
        <v>3184</v>
      </c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B40" s="10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2"/>
      <c r="BW40" s="10"/>
      <c r="BX40" s="10"/>
      <c r="BY40" s="10"/>
      <c r="BZ40" s="10"/>
      <c r="CA40" s="10"/>
      <c r="CB40" s="10"/>
      <c r="CC40" s="10"/>
      <c r="CD40" s="10"/>
      <c r="CE40" s="10"/>
      <c r="CF40" s="10"/>
    </row>
    <row r="41" customFormat="false" ht="15" hidden="false" customHeight="true" outlineLevel="0" collapsed="false">
      <c r="A41" s="12" t="s">
        <v>3185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 t="s">
        <v>3186</v>
      </c>
      <c r="P41" s="12"/>
      <c r="Q41" s="12"/>
      <c r="R41" s="12"/>
      <c r="S41" s="12"/>
      <c r="T41" s="12" t="s">
        <v>3106</v>
      </c>
      <c r="U41" s="12"/>
      <c r="V41" s="12" t="s">
        <v>160</v>
      </c>
      <c r="W41" s="12" t="s">
        <v>161</v>
      </c>
      <c r="X41" s="12" t="s">
        <v>162</v>
      </c>
      <c r="Y41" s="12"/>
      <c r="Z41" s="12" t="s">
        <v>163</v>
      </c>
      <c r="AA41" s="12" t="s">
        <v>3187</v>
      </c>
      <c r="AB41" s="13" t="n">
        <v>248.263</v>
      </c>
      <c r="AC41" s="13"/>
      <c r="AD41" s="13"/>
      <c r="AE41" s="14" t="n">
        <v>0</v>
      </c>
      <c r="AF41" s="14"/>
      <c r="AG41" s="14" t="n">
        <v>183.888</v>
      </c>
      <c r="AH41" s="14" t="n">
        <v>183.888</v>
      </c>
      <c r="AI41" s="14" t="n">
        <v>183.888</v>
      </c>
      <c r="AJ41" s="14" t="n">
        <v>183.888</v>
      </c>
      <c r="AK41" s="14" t="n">
        <v>183.888</v>
      </c>
      <c r="AL41" s="14" t="n">
        <v>183.888</v>
      </c>
      <c r="AM41" s="14" t="n">
        <v>183.888</v>
      </c>
      <c r="AN41" s="14" t="n">
        <v>183.888</v>
      </c>
      <c r="AO41" s="14" t="n">
        <v>183.888</v>
      </c>
      <c r="AP41" s="14" t="n">
        <v>183.888</v>
      </c>
      <c r="AQ41" s="14" t="n">
        <v>183.888</v>
      </c>
      <c r="AR41" s="14" t="n">
        <v>183.888</v>
      </c>
      <c r="AS41" s="14" t="n">
        <v>183.888</v>
      </c>
      <c r="AT41" s="14" t="n">
        <v>184</v>
      </c>
      <c r="AU41" s="14" t="n">
        <v>184</v>
      </c>
      <c r="AV41" s="14" t="n">
        <v>184</v>
      </c>
      <c r="AW41" s="14" t="n">
        <v>184</v>
      </c>
      <c r="AX41" s="14" t="n">
        <v>184</v>
      </c>
      <c r="AY41" s="14" t="n">
        <v>184</v>
      </c>
      <c r="AZ41" s="14" t="n">
        <v>184</v>
      </c>
      <c r="BB41" s="13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2"/>
      <c r="BW41" s="13"/>
      <c r="BX41" s="13"/>
      <c r="BY41" s="13"/>
      <c r="BZ41" s="13"/>
      <c r="CA41" s="13"/>
      <c r="CB41" s="13"/>
      <c r="CC41" s="13"/>
      <c r="CD41" s="13"/>
      <c r="CE41" s="13"/>
      <c r="CF41" s="13"/>
    </row>
    <row r="42" customFormat="false" ht="15" hidden="false" customHeight="true" outlineLevel="0" collapsed="false">
      <c r="A42" s="12" t="s">
        <v>3188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 t="s">
        <v>3189</v>
      </c>
      <c r="P42" s="12"/>
      <c r="Q42" s="12"/>
      <c r="R42" s="12"/>
      <c r="S42" s="12"/>
      <c r="T42" s="12" t="s">
        <v>3106</v>
      </c>
      <c r="U42" s="12"/>
      <c r="V42" s="12" t="s">
        <v>160</v>
      </c>
      <c r="W42" s="12" t="s">
        <v>161</v>
      </c>
      <c r="X42" s="12" t="s">
        <v>162</v>
      </c>
      <c r="Y42" s="12"/>
      <c r="Z42" s="12" t="s">
        <v>163</v>
      </c>
      <c r="AA42" s="12" t="s">
        <v>3190</v>
      </c>
      <c r="AB42" s="13" t="n">
        <v>49.572</v>
      </c>
      <c r="AC42" s="13"/>
      <c r="AD42" s="13"/>
      <c r="AE42" s="13"/>
      <c r="AF42" s="14"/>
      <c r="AG42" s="13"/>
      <c r="AH42" s="13"/>
      <c r="AI42" s="13"/>
      <c r="AJ42" s="13"/>
      <c r="AK42" s="14"/>
      <c r="AL42" s="13"/>
      <c r="AM42" s="13"/>
      <c r="AN42" s="13"/>
      <c r="AO42" s="13"/>
      <c r="AP42" s="14"/>
      <c r="AQ42" s="13"/>
      <c r="AR42" s="13"/>
      <c r="AS42" s="13"/>
      <c r="AT42" s="14"/>
      <c r="AU42" s="14"/>
      <c r="AV42" s="13"/>
      <c r="AW42" s="13"/>
      <c r="AX42" s="13"/>
      <c r="AY42" s="13"/>
      <c r="AZ42" s="14"/>
      <c r="BB42" s="13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2"/>
      <c r="BW42" s="13"/>
      <c r="BX42" s="13"/>
      <c r="BY42" s="13"/>
      <c r="BZ42" s="13"/>
      <c r="CA42" s="13"/>
      <c r="CB42" s="13"/>
      <c r="CC42" s="13"/>
      <c r="CD42" s="13"/>
      <c r="CE42" s="13"/>
      <c r="CF42" s="13"/>
    </row>
    <row r="43" customFormat="false" ht="15" hidden="false" customHeight="true" outlineLevel="0" collapsed="false">
      <c r="A43" s="12" t="s">
        <v>3191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 t="s">
        <v>3192</v>
      </c>
      <c r="P43" s="12"/>
      <c r="Q43" s="12"/>
      <c r="R43" s="12"/>
      <c r="S43" s="12"/>
      <c r="T43" s="12" t="s">
        <v>3106</v>
      </c>
      <c r="U43" s="12"/>
      <c r="V43" s="12" t="s">
        <v>160</v>
      </c>
      <c r="W43" s="12" t="s">
        <v>161</v>
      </c>
      <c r="X43" s="12" t="s">
        <v>162</v>
      </c>
      <c r="Y43" s="12"/>
      <c r="Z43" s="12" t="s">
        <v>163</v>
      </c>
      <c r="AA43" s="12" t="s">
        <v>3193</v>
      </c>
      <c r="AB43" s="13"/>
      <c r="AC43" s="14" t="n">
        <v>137.653</v>
      </c>
      <c r="AD43" s="14" t="n">
        <v>0</v>
      </c>
      <c r="AE43" s="14" t="n">
        <v>0</v>
      </c>
      <c r="AF43" s="14" t="n">
        <v>0</v>
      </c>
      <c r="AG43" s="13"/>
      <c r="AH43" s="13"/>
      <c r="AI43" s="13"/>
      <c r="AJ43" s="13"/>
      <c r="AK43" s="14"/>
      <c r="AL43" s="13"/>
      <c r="AM43" s="13"/>
      <c r="AN43" s="13"/>
      <c r="AO43" s="13"/>
      <c r="AP43" s="14"/>
      <c r="AQ43" s="13"/>
      <c r="AR43" s="13"/>
      <c r="AS43" s="13"/>
      <c r="AT43" s="14"/>
      <c r="AU43" s="14"/>
      <c r="AV43" s="13"/>
      <c r="AW43" s="13"/>
      <c r="AX43" s="13"/>
      <c r="AY43" s="13"/>
      <c r="AZ43" s="14"/>
      <c r="BB43" s="13"/>
      <c r="BC43" s="21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2"/>
      <c r="BW43" s="13"/>
      <c r="BX43" s="13"/>
      <c r="BY43" s="13"/>
      <c r="BZ43" s="13"/>
      <c r="CA43" s="13"/>
      <c r="CB43" s="13"/>
      <c r="CC43" s="13"/>
      <c r="CD43" s="13"/>
      <c r="CE43" s="13"/>
      <c r="CF43" s="13"/>
    </row>
    <row r="44" customFormat="false" ht="15" hidden="false" customHeight="true" outlineLevel="0" collapsed="false">
      <c r="A44" s="12" t="s">
        <v>3194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 t="s">
        <v>3195</v>
      </c>
      <c r="P44" s="12"/>
      <c r="Q44" s="12"/>
      <c r="R44" s="12"/>
      <c r="S44" s="12"/>
      <c r="T44" s="12" t="s">
        <v>3106</v>
      </c>
      <c r="U44" s="12"/>
      <c r="V44" s="12" t="s">
        <v>160</v>
      </c>
      <c r="W44" s="12" t="s">
        <v>161</v>
      </c>
      <c r="X44" s="12" t="s">
        <v>162</v>
      </c>
      <c r="Y44" s="12"/>
      <c r="Z44" s="12" t="s">
        <v>163</v>
      </c>
      <c r="AA44" s="12" t="s">
        <v>3196</v>
      </c>
      <c r="AB44" s="13" t="n">
        <v>961.675</v>
      </c>
      <c r="AC44" s="14" t="n">
        <v>1066.947</v>
      </c>
      <c r="AD44" s="14" t="n">
        <v>1133.701</v>
      </c>
      <c r="AE44" s="14" t="n">
        <v>1171.762</v>
      </c>
      <c r="AF44" s="14" t="n">
        <v>1171.762</v>
      </c>
      <c r="AG44" s="14" t="n">
        <v>1203.411</v>
      </c>
      <c r="AH44" s="14" t="n">
        <v>1231.106</v>
      </c>
      <c r="AI44" s="14" t="n">
        <v>1259.21</v>
      </c>
      <c r="AJ44" s="14" t="n">
        <v>1281.766</v>
      </c>
      <c r="AK44" s="14" t="n">
        <v>1281.766</v>
      </c>
      <c r="AL44" s="14" t="n">
        <v>1321.66</v>
      </c>
      <c r="AM44" s="14" t="n">
        <v>1374.949</v>
      </c>
      <c r="AN44" s="14" t="n">
        <v>1390.751</v>
      </c>
      <c r="AO44" s="14" t="n">
        <v>1440.986</v>
      </c>
      <c r="AP44" s="14" t="n">
        <v>1440.986</v>
      </c>
      <c r="AQ44" s="14" t="n">
        <v>1503.14</v>
      </c>
      <c r="AR44" s="14" t="n">
        <v>1555.572</v>
      </c>
      <c r="AS44" s="14" t="n">
        <v>1600.783</v>
      </c>
      <c r="AT44" s="14" t="n">
        <v>1629</v>
      </c>
      <c r="AU44" s="14" t="n">
        <v>1629</v>
      </c>
      <c r="AV44" s="14" t="n">
        <v>1667</v>
      </c>
      <c r="AW44" s="14" t="n">
        <v>1700</v>
      </c>
      <c r="AX44" s="14" t="n">
        <v>1723</v>
      </c>
      <c r="AY44" s="14" t="n">
        <v>1735</v>
      </c>
      <c r="AZ44" s="14" t="n">
        <v>1735</v>
      </c>
      <c r="BB44" s="13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2"/>
      <c r="BW44" s="13"/>
      <c r="BX44" s="13"/>
      <c r="BY44" s="13"/>
      <c r="BZ44" s="13"/>
      <c r="CA44" s="13"/>
      <c r="CB44" s="13"/>
      <c r="CC44" s="13"/>
      <c r="CD44" s="13"/>
      <c r="CE44" s="13"/>
      <c r="CF44" s="13"/>
    </row>
    <row r="45" customFormat="false" ht="15" hidden="false" customHeight="true" outlineLevel="0" collapsed="false">
      <c r="A45" s="12" t="s">
        <v>3197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 t="s">
        <v>3198</v>
      </c>
      <c r="P45" s="12"/>
      <c r="Q45" s="12"/>
      <c r="R45" s="12"/>
      <c r="S45" s="12"/>
      <c r="T45" s="12" t="s">
        <v>3106</v>
      </c>
      <c r="U45" s="12"/>
      <c r="V45" s="12" t="s">
        <v>160</v>
      </c>
      <c r="W45" s="12" t="s">
        <v>161</v>
      </c>
      <c r="X45" s="12" t="s">
        <v>162</v>
      </c>
      <c r="Y45" s="12"/>
      <c r="Z45" s="12" t="s">
        <v>163</v>
      </c>
      <c r="AA45" s="12" t="s">
        <v>3199</v>
      </c>
      <c r="AB45" s="13" t="n">
        <v>65.021</v>
      </c>
      <c r="AC45" s="14" t="n">
        <v>67.733</v>
      </c>
      <c r="AD45" s="14" t="n">
        <v>69.542</v>
      </c>
      <c r="AE45" s="14" t="n">
        <v>71.881</v>
      </c>
      <c r="AF45" s="14" t="n">
        <v>71.881</v>
      </c>
      <c r="AG45" s="14" t="n">
        <v>75.726</v>
      </c>
      <c r="AH45" s="14" t="n">
        <v>77.24</v>
      </c>
      <c r="AI45" s="14" t="n">
        <v>77.606</v>
      </c>
      <c r="AJ45" s="14" t="n">
        <v>82.242</v>
      </c>
      <c r="AK45" s="14" t="n">
        <v>82.242</v>
      </c>
      <c r="AL45" s="14" t="n">
        <v>85.327</v>
      </c>
      <c r="AM45" s="14" t="n">
        <v>95.995</v>
      </c>
      <c r="AN45" s="14" t="n">
        <v>101.558</v>
      </c>
      <c r="AO45" s="14" t="n">
        <v>112.564</v>
      </c>
      <c r="AP45" s="14" t="n">
        <v>112.564</v>
      </c>
      <c r="AQ45" s="14" t="n">
        <v>122.435</v>
      </c>
      <c r="AR45" s="14" t="n">
        <v>125.858</v>
      </c>
      <c r="AS45" s="14" t="n">
        <v>132.374</v>
      </c>
      <c r="AT45" s="14" t="n">
        <v>139</v>
      </c>
      <c r="AU45" s="14" t="n">
        <v>139</v>
      </c>
      <c r="AV45" s="14" t="n">
        <v>147</v>
      </c>
      <c r="AW45" s="14" t="n">
        <v>156</v>
      </c>
      <c r="AX45" s="14" t="n">
        <v>171</v>
      </c>
      <c r="AY45" s="14" t="n">
        <v>188</v>
      </c>
      <c r="AZ45" s="14" t="n">
        <v>188</v>
      </c>
      <c r="BB45" s="13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2"/>
      <c r="BW45" s="13"/>
      <c r="BX45" s="13"/>
      <c r="BY45" s="13"/>
      <c r="BZ45" s="13"/>
      <c r="CA45" s="13"/>
      <c r="CB45" s="13"/>
      <c r="CC45" s="13"/>
      <c r="CD45" s="13"/>
      <c r="CE45" s="13"/>
      <c r="CF45" s="13"/>
    </row>
    <row r="46" customFormat="false" ht="15" hidden="false" customHeight="true" outlineLevel="0" collapsed="false">
      <c r="A46" s="12" t="s">
        <v>3200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 t="s">
        <v>3201</v>
      </c>
      <c r="P46" s="12"/>
      <c r="Q46" s="12"/>
      <c r="R46" s="12"/>
      <c r="S46" s="12"/>
      <c r="T46" s="12" t="s">
        <v>3106</v>
      </c>
      <c r="U46" s="12"/>
      <c r="V46" s="12" t="s">
        <v>160</v>
      </c>
      <c r="W46" s="12" t="s">
        <v>161</v>
      </c>
      <c r="X46" s="12" t="s">
        <v>162</v>
      </c>
      <c r="Y46" s="12"/>
      <c r="Z46" s="12" t="s">
        <v>163</v>
      </c>
      <c r="AA46" s="12" t="s">
        <v>3202</v>
      </c>
      <c r="AB46" s="13" t="n">
        <v>313.535</v>
      </c>
      <c r="AC46" s="14" t="n">
        <v>341.372</v>
      </c>
      <c r="AD46" s="14" t="n">
        <v>362.17</v>
      </c>
      <c r="AE46" s="14" t="n">
        <v>376.761</v>
      </c>
      <c r="AF46" s="14" t="n">
        <v>376.761</v>
      </c>
      <c r="AG46" s="14" t="n">
        <v>394.674</v>
      </c>
      <c r="AH46" s="14" t="n">
        <v>419.04</v>
      </c>
      <c r="AI46" s="14" t="n">
        <v>450.565</v>
      </c>
      <c r="AJ46" s="14" t="n">
        <v>473.688</v>
      </c>
      <c r="AK46" s="14" t="n">
        <v>473.688</v>
      </c>
      <c r="AL46" s="14" t="n">
        <v>499.108</v>
      </c>
      <c r="AM46" s="14" t="n">
        <v>531.76</v>
      </c>
      <c r="AN46" s="14" t="n">
        <v>586.04</v>
      </c>
      <c r="AO46" s="14" t="n">
        <v>627.069</v>
      </c>
      <c r="AP46" s="14" t="n">
        <v>627.069</v>
      </c>
      <c r="AQ46" s="14" t="n">
        <v>696.902</v>
      </c>
      <c r="AR46" s="14" t="n">
        <v>741.466</v>
      </c>
      <c r="AS46" s="14" t="n">
        <v>776.396</v>
      </c>
      <c r="AT46" s="14" t="n">
        <v>825</v>
      </c>
      <c r="AU46" s="14" t="n">
        <v>825</v>
      </c>
      <c r="AV46" s="14" t="n">
        <v>862</v>
      </c>
      <c r="AW46" s="14" t="n">
        <v>952</v>
      </c>
      <c r="AX46" s="14" t="n">
        <v>1016</v>
      </c>
      <c r="AY46" s="14" t="n">
        <v>1098</v>
      </c>
      <c r="AZ46" s="14" t="n">
        <v>1098</v>
      </c>
      <c r="BB46" s="13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2"/>
      <c r="BW46" s="13"/>
      <c r="BX46" s="13"/>
      <c r="BY46" s="13"/>
      <c r="BZ46" s="13"/>
      <c r="CA46" s="13"/>
      <c r="CB46" s="13"/>
      <c r="CC46" s="13"/>
      <c r="CD46" s="13"/>
      <c r="CE46" s="13"/>
      <c r="CF46" s="13"/>
    </row>
    <row r="47" customFormat="false" ht="15" hidden="false" customHeight="true" outlineLevel="0" collapsed="false">
      <c r="A47" s="12" t="s">
        <v>3203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 t="s">
        <v>3204</v>
      </c>
      <c r="P47" s="12"/>
      <c r="Q47" s="12"/>
      <c r="R47" s="12"/>
      <c r="S47" s="12"/>
      <c r="T47" s="12" t="s">
        <v>3106</v>
      </c>
      <c r="U47" s="12"/>
      <c r="V47" s="12" t="s">
        <v>160</v>
      </c>
      <c r="W47" s="12" t="s">
        <v>161</v>
      </c>
      <c r="X47" s="12" t="s">
        <v>162</v>
      </c>
      <c r="Y47" s="12"/>
      <c r="Z47" s="12" t="s">
        <v>163</v>
      </c>
      <c r="AA47" s="12" t="s">
        <v>3205</v>
      </c>
      <c r="AB47" s="13" t="n">
        <v>52.931</v>
      </c>
      <c r="AC47" s="14" t="n">
        <v>73.219</v>
      </c>
      <c r="AD47" s="14" t="n">
        <v>102.975</v>
      </c>
      <c r="AE47" s="14" t="n">
        <v>125.289</v>
      </c>
      <c r="AF47" s="14" t="n">
        <v>125.289</v>
      </c>
      <c r="AG47" s="14" t="n">
        <v>572.164</v>
      </c>
      <c r="AH47" s="14" t="n">
        <v>581.036</v>
      </c>
      <c r="AI47" s="14" t="n">
        <v>614.349</v>
      </c>
      <c r="AJ47" s="14" t="n">
        <v>614.081</v>
      </c>
      <c r="AK47" s="14" t="n">
        <v>614.081</v>
      </c>
      <c r="AL47" s="14" t="n">
        <v>618.51</v>
      </c>
      <c r="AM47" s="14" t="n">
        <v>619.071</v>
      </c>
      <c r="AN47" s="14" t="n">
        <v>619.419</v>
      </c>
      <c r="AO47" s="14" t="n">
        <v>621.377</v>
      </c>
      <c r="AP47" s="14" t="n">
        <v>621.377</v>
      </c>
      <c r="AQ47" s="14" t="n">
        <v>621.95</v>
      </c>
      <c r="AR47" s="14" t="n">
        <v>623.411</v>
      </c>
      <c r="AS47" s="14" t="n">
        <v>626.168</v>
      </c>
      <c r="AT47" s="14" t="n">
        <v>626</v>
      </c>
      <c r="AU47" s="14" t="n">
        <v>626</v>
      </c>
      <c r="AV47" s="14" t="n">
        <v>631</v>
      </c>
      <c r="AW47" s="14" t="n">
        <v>629</v>
      </c>
      <c r="AX47" s="14" t="n">
        <v>630</v>
      </c>
      <c r="AY47" s="14" t="n">
        <v>629</v>
      </c>
      <c r="AZ47" s="14" t="n">
        <v>629</v>
      </c>
      <c r="BB47" s="13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2"/>
      <c r="BW47" s="13"/>
      <c r="BX47" s="13"/>
      <c r="BY47" s="13"/>
      <c r="BZ47" s="13"/>
      <c r="CA47" s="13"/>
      <c r="CB47" s="13"/>
      <c r="CC47" s="13"/>
      <c r="CD47" s="13"/>
      <c r="CE47" s="13"/>
      <c r="CF47" s="13"/>
    </row>
    <row r="48" customFormat="false" ht="15" hidden="false" customHeight="true" outlineLevel="0" collapsed="false">
      <c r="A48" s="12" t="s">
        <v>3206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 t="s">
        <v>3207</v>
      </c>
      <c r="P48" s="12"/>
      <c r="Q48" s="12"/>
      <c r="R48" s="12"/>
      <c r="S48" s="12"/>
      <c r="T48" s="12" t="s">
        <v>3106</v>
      </c>
      <c r="U48" s="12"/>
      <c r="V48" s="12" t="s">
        <v>160</v>
      </c>
      <c r="W48" s="12" t="s">
        <v>161</v>
      </c>
      <c r="X48" s="12" t="s">
        <v>162</v>
      </c>
      <c r="Y48" s="12"/>
      <c r="Z48" s="12" t="s">
        <v>163</v>
      </c>
      <c r="AA48" s="12" t="s">
        <v>3208</v>
      </c>
      <c r="AB48" s="13" t="n">
        <v>1690.997</v>
      </c>
      <c r="AC48" s="14" t="n">
        <v>1686.924</v>
      </c>
      <c r="AD48" s="14" t="n">
        <v>1668.388</v>
      </c>
      <c r="AE48" s="14" t="n">
        <v>1745.693</v>
      </c>
      <c r="AF48" s="14" t="n">
        <v>1745.693</v>
      </c>
      <c r="AG48" s="14" t="n">
        <v>2429.863</v>
      </c>
      <c r="AH48" s="14" t="n">
        <v>2492.31</v>
      </c>
      <c r="AI48" s="14" t="n">
        <v>2585.618</v>
      </c>
      <c r="AJ48" s="14" t="n">
        <v>2635.665</v>
      </c>
      <c r="AK48" s="14" t="n">
        <v>2635.665</v>
      </c>
      <c r="AL48" s="14" t="n">
        <v>2708.493</v>
      </c>
      <c r="AM48" s="14" t="n">
        <v>2805.663</v>
      </c>
      <c r="AN48" s="14" t="n">
        <v>2881.656</v>
      </c>
      <c r="AO48" s="14" t="n">
        <v>2985.884</v>
      </c>
      <c r="AP48" s="14" t="n">
        <v>2985.884</v>
      </c>
      <c r="AQ48" s="14" t="n">
        <v>3128.315</v>
      </c>
      <c r="AR48" s="14" t="n">
        <v>3230.195</v>
      </c>
      <c r="AS48" s="14" t="n">
        <v>3319.609</v>
      </c>
      <c r="AT48" s="14" t="n">
        <v>3403</v>
      </c>
      <c r="AU48" s="14" t="n">
        <v>3403</v>
      </c>
      <c r="AV48" s="14" t="n">
        <v>3491</v>
      </c>
      <c r="AW48" s="14" t="n">
        <v>3621</v>
      </c>
      <c r="AX48" s="14" t="n">
        <v>3724</v>
      </c>
      <c r="AY48" s="14" t="n">
        <v>3834</v>
      </c>
      <c r="AZ48" s="14" t="n">
        <v>3834</v>
      </c>
      <c r="BB48" s="13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2"/>
      <c r="BW48" s="13"/>
      <c r="BX48" s="13"/>
      <c r="BY48" s="13"/>
      <c r="BZ48" s="13"/>
      <c r="CA48" s="13"/>
      <c r="CB48" s="13"/>
      <c r="CC48" s="13"/>
      <c r="CD48" s="13"/>
      <c r="CE48" s="13"/>
      <c r="CF48" s="13"/>
    </row>
    <row r="49" customFormat="false" ht="15" hidden="false" customHeight="true" outlineLevel="0" collapsed="false">
      <c r="A49" s="12" t="s">
        <v>3209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 t="s">
        <v>3210</v>
      </c>
      <c r="P49" s="12"/>
      <c r="Q49" s="12"/>
      <c r="R49" s="12"/>
      <c r="S49" s="12"/>
      <c r="T49" s="12" t="s">
        <v>3106</v>
      </c>
      <c r="U49" s="12"/>
      <c r="V49" s="12" t="s">
        <v>160</v>
      </c>
      <c r="W49" s="12" t="s">
        <v>161</v>
      </c>
      <c r="X49" s="12" t="s">
        <v>162</v>
      </c>
      <c r="Y49" s="12"/>
      <c r="Z49" s="12" t="s">
        <v>163</v>
      </c>
      <c r="AA49" s="12" t="s">
        <v>3211</v>
      </c>
      <c r="AB49" s="13" t="n">
        <v>-439.997</v>
      </c>
      <c r="AC49" s="14" t="n">
        <v>-496.994</v>
      </c>
      <c r="AD49" s="14" t="n">
        <v>-558.572</v>
      </c>
      <c r="AE49" s="14" t="n">
        <v>-619.827</v>
      </c>
      <c r="AF49" s="14" t="n">
        <v>-619.827</v>
      </c>
      <c r="AG49" s="14" t="n">
        <v>-692.769</v>
      </c>
      <c r="AH49" s="14" t="n">
        <v>-767.126</v>
      </c>
      <c r="AI49" s="14" t="n">
        <v>-843.476</v>
      </c>
      <c r="AJ49" s="14" t="n">
        <v>-919.837</v>
      </c>
      <c r="AK49" s="14" t="n">
        <v>-919.837</v>
      </c>
      <c r="AL49" s="14" t="n">
        <v>-997.021</v>
      </c>
      <c r="AM49" s="14" t="n">
        <v>-1077.42</v>
      </c>
      <c r="AN49" s="14" t="n">
        <v>-1124.983</v>
      </c>
      <c r="AO49" s="14" t="n">
        <v>-1198.35</v>
      </c>
      <c r="AP49" s="14" t="n">
        <v>-1198.35</v>
      </c>
      <c r="AQ49" s="14" t="n">
        <v>-1281.902</v>
      </c>
      <c r="AR49" s="14" t="n">
        <v>-1363.619</v>
      </c>
      <c r="AS49" s="14" t="n">
        <v>-1454.718</v>
      </c>
      <c r="AT49" s="14" t="n">
        <v>-1456</v>
      </c>
      <c r="AU49" s="14" t="n">
        <v>-1456</v>
      </c>
      <c r="AV49" s="14" t="n">
        <v>-1541</v>
      </c>
      <c r="AW49" s="14" t="n">
        <v>-1635</v>
      </c>
      <c r="AX49" s="14" t="n">
        <v>-1726</v>
      </c>
      <c r="AY49" s="14" t="n">
        <v>-1783</v>
      </c>
      <c r="AZ49" s="14" t="n">
        <v>-1783</v>
      </c>
      <c r="BB49" s="13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2"/>
      <c r="BW49" s="13"/>
      <c r="BX49" s="13"/>
      <c r="BY49" s="13"/>
      <c r="BZ49" s="13"/>
      <c r="CA49" s="13"/>
      <c r="CB49" s="13"/>
      <c r="CC49" s="13"/>
      <c r="CD49" s="13"/>
      <c r="CE49" s="13"/>
      <c r="CF49" s="13"/>
    </row>
    <row r="50" customFormat="false" ht="15" hidden="false" customHeight="true" outlineLevel="0" collapsed="false">
      <c r="A50" s="12" t="s">
        <v>3212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 t="s">
        <v>3213</v>
      </c>
      <c r="P50" s="12"/>
      <c r="Q50" s="12"/>
      <c r="R50" s="12"/>
      <c r="S50" s="12"/>
      <c r="T50" s="12" t="s">
        <v>3106</v>
      </c>
      <c r="U50" s="12"/>
      <c r="V50" s="12" t="s">
        <v>160</v>
      </c>
      <c r="W50" s="12" t="s">
        <v>161</v>
      </c>
      <c r="X50" s="12" t="s">
        <v>162</v>
      </c>
      <c r="Y50" s="12"/>
      <c r="Z50" s="12" t="s">
        <v>163</v>
      </c>
      <c r="AA50" s="12" t="s">
        <v>3214</v>
      </c>
      <c r="AB50" s="13" t="n">
        <v>1251</v>
      </c>
      <c r="AC50" s="14" t="n">
        <v>1189.93</v>
      </c>
      <c r="AD50" s="14" t="n">
        <v>1109.816</v>
      </c>
      <c r="AE50" s="14" t="n">
        <v>1125.866</v>
      </c>
      <c r="AF50" s="14" t="n">
        <v>1125.866</v>
      </c>
      <c r="AG50" s="14" t="n">
        <v>1737.094</v>
      </c>
      <c r="AH50" s="14" t="n">
        <v>1725.184</v>
      </c>
      <c r="AI50" s="14" t="n">
        <v>1742.142</v>
      </c>
      <c r="AJ50" s="14" t="n">
        <v>1715.828</v>
      </c>
      <c r="AK50" s="14" t="n">
        <v>1715.828</v>
      </c>
      <c r="AL50" s="14" t="n">
        <v>1711.472</v>
      </c>
      <c r="AM50" s="14" t="n">
        <v>1728.243</v>
      </c>
      <c r="AN50" s="14" t="n">
        <v>1756.673</v>
      </c>
      <c r="AO50" s="14" t="n">
        <v>1787.534</v>
      </c>
      <c r="AP50" s="14" t="n">
        <v>1787.534</v>
      </c>
      <c r="AQ50" s="14" t="n">
        <v>1846.413</v>
      </c>
      <c r="AR50" s="14" t="n">
        <v>1866.576</v>
      </c>
      <c r="AS50" s="14" t="n">
        <v>1864.891</v>
      </c>
      <c r="AT50" s="14" t="n">
        <v>1947</v>
      </c>
      <c r="AU50" s="14" t="n">
        <v>1947</v>
      </c>
      <c r="AV50" s="14" t="n">
        <v>1950</v>
      </c>
      <c r="AW50" s="14" t="n">
        <v>1986</v>
      </c>
      <c r="AX50" s="14" t="n">
        <v>1998</v>
      </c>
      <c r="AY50" s="14" t="n">
        <v>2051</v>
      </c>
      <c r="AZ50" s="14" t="n">
        <v>2051</v>
      </c>
      <c r="BA50" s="119" t="n">
        <v>2243</v>
      </c>
      <c r="BB50" s="13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2"/>
      <c r="BW50" s="13"/>
      <c r="BX50" s="13"/>
      <c r="BY50" s="13"/>
      <c r="BZ50" s="13"/>
      <c r="CA50" s="13"/>
      <c r="CB50" s="13"/>
      <c r="CC50" s="13"/>
      <c r="CD50" s="13"/>
      <c r="CE50" s="13"/>
      <c r="CF50" s="13"/>
    </row>
    <row r="51" customFormat="false" ht="15" hidden="false" customHeight="true" outlineLevel="0" collapsed="false">
      <c r="A51" s="12" t="s">
        <v>3215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 t="s">
        <v>3216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100"/>
      <c r="BO51" s="100"/>
      <c r="BP51" s="100"/>
      <c r="BQ51" s="100"/>
      <c r="BR51" s="100"/>
      <c r="BS51" s="100"/>
      <c r="BT51" s="100"/>
      <c r="BU51" s="100"/>
      <c r="BV51" s="2"/>
      <c r="BW51" s="92"/>
      <c r="BX51" s="92"/>
      <c r="BY51" s="92"/>
      <c r="BZ51" s="92"/>
      <c r="CA51" s="92"/>
      <c r="CB51" s="92"/>
      <c r="CC51" s="92"/>
      <c r="CD51" s="92"/>
      <c r="CE51" s="92"/>
      <c r="CF51" s="92"/>
    </row>
    <row r="52" customFormat="false" ht="15" hidden="false" customHeight="true" outlineLevel="0" collapsed="false">
      <c r="A52" s="9" t="s">
        <v>3217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 t="s">
        <v>3218</v>
      </c>
      <c r="P52" s="9"/>
      <c r="Q52" s="9"/>
      <c r="R52" s="9"/>
      <c r="S52" s="9"/>
      <c r="T52" s="9"/>
      <c r="U52" s="9"/>
      <c r="V52" s="9" t="s">
        <v>153</v>
      </c>
      <c r="W52" s="9"/>
      <c r="X52" s="9"/>
      <c r="Y52" s="9"/>
      <c r="Z52" s="9"/>
      <c r="AA52" s="9" t="s">
        <v>3219</v>
      </c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1"/>
      <c r="BO52" s="11"/>
      <c r="BP52" s="11"/>
      <c r="BQ52" s="11"/>
      <c r="BR52" s="11"/>
      <c r="BS52" s="11"/>
      <c r="BT52" s="11"/>
      <c r="BU52" s="11"/>
      <c r="BV52" s="2"/>
      <c r="BW52" s="10"/>
      <c r="BX52" s="10"/>
      <c r="BY52" s="10"/>
      <c r="BZ52" s="10"/>
      <c r="CA52" s="10"/>
      <c r="CB52" s="10"/>
      <c r="CC52" s="10"/>
      <c r="CD52" s="10"/>
      <c r="CE52" s="10"/>
      <c r="CF52" s="10"/>
    </row>
    <row r="53" customFormat="false" ht="15" hidden="false" customHeight="true" outlineLevel="0" collapsed="false">
      <c r="A53" s="12" t="s">
        <v>3220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 t="s">
        <v>3221</v>
      </c>
      <c r="P53" s="12"/>
      <c r="Q53" s="12"/>
      <c r="R53" s="12"/>
      <c r="S53" s="12"/>
      <c r="T53" s="12" t="s">
        <v>307</v>
      </c>
      <c r="U53" s="12"/>
      <c r="V53" s="12" t="s">
        <v>160</v>
      </c>
      <c r="W53" s="12" t="s">
        <v>161</v>
      </c>
      <c r="X53" s="12" t="s">
        <v>162</v>
      </c>
      <c r="Y53" s="12"/>
      <c r="Z53" s="12" t="s">
        <v>163</v>
      </c>
      <c r="AA53" s="12" t="s">
        <v>3222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4" t="n">
        <v>232.371</v>
      </c>
      <c r="AL53" s="13"/>
      <c r="AM53" s="13"/>
      <c r="AN53" s="14" t="n">
        <v>477.616</v>
      </c>
      <c r="AO53" s="14" t="n">
        <v>514.232</v>
      </c>
      <c r="AP53" s="14" t="n">
        <v>514.232</v>
      </c>
      <c r="AQ53" s="14" t="n">
        <v>471.016</v>
      </c>
      <c r="AR53" s="14" t="n">
        <v>427.87</v>
      </c>
      <c r="AS53" s="14" t="n">
        <v>388.346</v>
      </c>
      <c r="AT53" s="14" t="n">
        <v>350</v>
      </c>
      <c r="AU53" s="14" t="n">
        <v>350</v>
      </c>
      <c r="AV53" s="14" t="n">
        <v>328</v>
      </c>
      <c r="AW53" s="93" t="n">
        <v>500</v>
      </c>
      <c r="AX53" s="93" t="n">
        <v>601</v>
      </c>
      <c r="AY53" s="92"/>
      <c r="AZ53" s="92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6"/>
      <c r="BO53" s="16"/>
      <c r="BP53" s="16"/>
      <c r="BQ53" s="16"/>
      <c r="BR53" s="16"/>
      <c r="BS53" s="100"/>
      <c r="BT53" s="100"/>
      <c r="BU53" s="100"/>
      <c r="BV53" s="2"/>
      <c r="BW53" s="13"/>
      <c r="BX53" s="13"/>
      <c r="BY53" s="13"/>
      <c r="BZ53" s="13"/>
      <c r="CA53" s="13"/>
      <c r="CB53" s="13"/>
      <c r="CC53" s="13"/>
      <c r="CD53" s="13"/>
      <c r="CE53" s="92"/>
      <c r="CF53" s="92"/>
    </row>
    <row r="54" customFormat="false" ht="15" hidden="false" customHeight="true" outlineLevel="0" collapsed="false">
      <c r="A54" s="12" t="s">
        <v>3223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 t="s">
        <v>3224</v>
      </c>
      <c r="P54" s="12"/>
      <c r="Q54" s="12"/>
      <c r="R54" s="12"/>
      <c r="S54" s="12"/>
      <c r="T54" s="12" t="s">
        <v>307</v>
      </c>
      <c r="U54" s="12"/>
      <c r="V54" s="12" t="s">
        <v>160</v>
      </c>
      <c r="W54" s="12" t="s">
        <v>161</v>
      </c>
      <c r="X54" s="12" t="s">
        <v>162</v>
      </c>
      <c r="Y54" s="12"/>
      <c r="Z54" s="12" t="s">
        <v>163</v>
      </c>
      <c r="AA54" s="12" t="s">
        <v>3225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4" t="n">
        <v>249.897</v>
      </c>
      <c r="AL54" s="13"/>
      <c r="AM54" s="13"/>
      <c r="AN54" s="14" t="n">
        <v>609.733</v>
      </c>
      <c r="AO54" s="14" t="n">
        <v>589.579</v>
      </c>
      <c r="AP54" s="14" t="n">
        <v>589.579</v>
      </c>
      <c r="AQ54" s="14" t="n">
        <v>562.125</v>
      </c>
      <c r="AR54" s="14" t="n">
        <v>531.065</v>
      </c>
      <c r="AS54" s="14" t="n">
        <v>501.5</v>
      </c>
      <c r="AT54" s="14" t="n">
        <v>472</v>
      </c>
      <c r="AU54" s="14" t="n">
        <v>472</v>
      </c>
      <c r="AV54" s="14" t="n">
        <v>482</v>
      </c>
      <c r="AW54" s="93" t="n">
        <v>1465</v>
      </c>
      <c r="AX54" s="93" t="n">
        <v>1442</v>
      </c>
      <c r="AY54" s="92"/>
      <c r="AZ54" s="92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6"/>
      <c r="BO54" s="16"/>
      <c r="BP54" s="16"/>
      <c r="BQ54" s="16"/>
      <c r="BR54" s="16"/>
      <c r="BS54" s="100"/>
      <c r="BT54" s="100"/>
      <c r="BU54" s="100"/>
      <c r="BV54" s="2"/>
      <c r="BW54" s="13"/>
      <c r="BX54" s="13"/>
      <c r="BY54" s="13"/>
      <c r="BZ54" s="13"/>
      <c r="CA54" s="13"/>
      <c r="CB54" s="13"/>
      <c r="CC54" s="13"/>
      <c r="CD54" s="13"/>
      <c r="CE54" s="92"/>
      <c r="CF54" s="92"/>
    </row>
    <row r="55" customFormat="false" ht="15" hidden="false" customHeight="true" outlineLevel="0" collapsed="false">
      <c r="A55" s="12" t="s">
        <v>3226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 t="s">
        <v>3227</v>
      </c>
      <c r="P55" s="12"/>
      <c r="Q55" s="12"/>
      <c r="R55" s="12"/>
      <c r="S55" s="12"/>
      <c r="T55" s="12" t="s">
        <v>307</v>
      </c>
      <c r="U55" s="12"/>
      <c r="V55" s="12" t="s">
        <v>160</v>
      </c>
      <c r="W55" s="12" t="s">
        <v>161</v>
      </c>
      <c r="X55" s="12" t="s">
        <v>162</v>
      </c>
      <c r="Y55" s="12"/>
      <c r="Z55" s="12" t="s">
        <v>163</v>
      </c>
      <c r="AA55" s="12" t="s">
        <v>3228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4" t="n">
        <v>4.448</v>
      </c>
      <c r="AO55" s="14" t="n">
        <v>4.601</v>
      </c>
      <c r="AP55" s="14" t="n">
        <v>4.601</v>
      </c>
      <c r="AQ55" s="14" t="n">
        <v>4.091</v>
      </c>
      <c r="AR55" s="14" t="n">
        <v>3.581</v>
      </c>
      <c r="AS55" s="14" t="n">
        <v>3.071</v>
      </c>
      <c r="AT55" s="14"/>
      <c r="AU55" s="14"/>
      <c r="AV55" s="13"/>
      <c r="AW55" s="92"/>
      <c r="AX55" s="92"/>
      <c r="AY55" s="92"/>
      <c r="AZ55" s="92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6"/>
      <c r="BO55" s="16"/>
      <c r="BP55" s="16"/>
      <c r="BQ55" s="16"/>
      <c r="BR55" s="16"/>
      <c r="BS55" s="100"/>
      <c r="BT55" s="100"/>
      <c r="BU55" s="100"/>
      <c r="BV55" s="2"/>
      <c r="BW55" s="13"/>
      <c r="BX55" s="13"/>
      <c r="BY55" s="13"/>
      <c r="BZ55" s="13"/>
      <c r="CA55" s="13"/>
      <c r="CB55" s="13"/>
      <c r="CC55" s="13"/>
      <c r="CD55" s="13"/>
      <c r="CE55" s="92"/>
      <c r="CF55" s="92"/>
    </row>
    <row r="56" customFormat="false" ht="15" hidden="false" customHeight="true" outlineLevel="0" collapsed="false">
      <c r="A56" s="12" t="s">
        <v>3229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 t="s">
        <v>3230</v>
      </c>
      <c r="P56" s="12"/>
      <c r="Q56" s="12"/>
      <c r="R56" s="12"/>
      <c r="S56" s="12"/>
      <c r="T56" s="12" t="s">
        <v>307</v>
      </c>
      <c r="U56" s="12"/>
      <c r="V56" s="12" t="s">
        <v>160</v>
      </c>
      <c r="W56" s="12" t="s">
        <v>161</v>
      </c>
      <c r="X56" s="12" t="s">
        <v>162</v>
      </c>
      <c r="Y56" s="12"/>
      <c r="Z56" s="12" t="s">
        <v>163</v>
      </c>
      <c r="AA56" s="12" t="s">
        <v>3231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4" t="n">
        <v>3.787</v>
      </c>
      <c r="AL56" s="13"/>
      <c r="AM56" s="13"/>
      <c r="AN56" s="14" t="n">
        <v>4.403</v>
      </c>
      <c r="AO56" s="14" t="n">
        <v>3.53</v>
      </c>
      <c r="AP56" s="14" t="n">
        <v>3.53</v>
      </c>
      <c r="AQ56" s="14" t="n">
        <v>3.096</v>
      </c>
      <c r="AR56" s="14" t="n">
        <v>2.69</v>
      </c>
      <c r="AS56" s="14" t="n">
        <v>2.534</v>
      </c>
      <c r="AT56" s="14"/>
      <c r="AU56" s="14"/>
      <c r="AV56" s="13"/>
      <c r="AW56" s="92"/>
      <c r="AX56" s="92"/>
      <c r="AY56" s="92"/>
      <c r="AZ56" s="92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6"/>
      <c r="BO56" s="16"/>
      <c r="BP56" s="16"/>
      <c r="BQ56" s="16"/>
      <c r="BR56" s="16"/>
      <c r="BS56" s="100"/>
      <c r="BT56" s="100"/>
      <c r="BU56" s="100"/>
      <c r="BV56" s="2"/>
      <c r="BW56" s="13"/>
      <c r="BX56" s="13"/>
      <c r="BY56" s="13"/>
      <c r="BZ56" s="13"/>
      <c r="CA56" s="13"/>
      <c r="CB56" s="13"/>
      <c r="CC56" s="13"/>
      <c r="CD56" s="13"/>
      <c r="CE56" s="92"/>
      <c r="CF56" s="92"/>
    </row>
    <row r="57" customFormat="false" ht="15" hidden="false" customHeight="true" outlineLevel="0" collapsed="false">
      <c r="A57" s="12" t="s">
        <v>3232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 t="s">
        <v>3233</v>
      </c>
      <c r="P57" s="12"/>
      <c r="Q57" s="12"/>
      <c r="R57" s="12"/>
      <c r="S57" s="12"/>
      <c r="T57" s="12" t="s">
        <v>307</v>
      </c>
      <c r="U57" s="12"/>
      <c r="V57" s="12" t="s">
        <v>160</v>
      </c>
      <c r="W57" s="12" t="s">
        <v>161</v>
      </c>
      <c r="X57" s="12" t="s">
        <v>162</v>
      </c>
      <c r="Y57" s="12"/>
      <c r="Z57" s="12" t="s">
        <v>163</v>
      </c>
      <c r="AA57" s="12" t="s">
        <v>3234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4" t="n">
        <v>3.951</v>
      </c>
      <c r="AL57" s="13"/>
      <c r="AM57" s="13"/>
      <c r="AN57" s="14" t="n">
        <v>2.12</v>
      </c>
      <c r="AO57" s="14" t="n">
        <v>1.432</v>
      </c>
      <c r="AP57" s="14" t="n">
        <v>1.432</v>
      </c>
      <c r="AQ57" s="14" t="n">
        <v>1.056</v>
      </c>
      <c r="AR57" s="14" t="n">
        <v>0.681</v>
      </c>
      <c r="AS57" s="14" t="n">
        <v>0.317</v>
      </c>
      <c r="AT57" s="14"/>
      <c r="AU57" s="14"/>
      <c r="AV57" s="13"/>
      <c r="AW57" s="92"/>
      <c r="AX57" s="92"/>
      <c r="AY57" s="92"/>
      <c r="AZ57" s="92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6"/>
      <c r="BO57" s="16"/>
      <c r="BP57" s="16"/>
      <c r="BQ57" s="16"/>
      <c r="BR57" s="16"/>
      <c r="BS57" s="100"/>
      <c r="BT57" s="100"/>
      <c r="BU57" s="100"/>
      <c r="BV57" s="2"/>
      <c r="BW57" s="13"/>
      <c r="BX57" s="13"/>
      <c r="BY57" s="13"/>
      <c r="BZ57" s="13"/>
      <c r="CA57" s="13"/>
      <c r="CB57" s="13"/>
      <c r="CC57" s="13"/>
      <c r="CD57" s="13"/>
      <c r="CE57" s="92"/>
      <c r="CF57" s="92"/>
    </row>
    <row r="58" customFormat="false" ht="15" hidden="false" customHeight="true" outlineLevel="0" collapsed="false">
      <c r="A58" s="12" t="s">
        <v>3235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 t="s">
        <v>3236</v>
      </c>
      <c r="P58" s="12"/>
      <c r="Q58" s="12"/>
      <c r="R58" s="12"/>
      <c r="S58" s="12"/>
      <c r="T58" s="12" t="s">
        <v>307</v>
      </c>
      <c r="U58" s="12"/>
      <c r="V58" s="12" t="s">
        <v>160</v>
      </c>
      <c r="W58" s="12" t="s">
        <v>161</v>
      </c>
      <c r="X58" s="12" t="s">
        <v>162</v>
      </c>
      <c r="Y58" s="12"/>
      <c r="Z58" s="12" t="s">
        <v>163</v>
      </c>
      <c r="AA58" s="12" t="s">
        <v>3237</v>
      </c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4"/>
      <c r="AQ58" s="13"/>
      <c r="AR58" s="13"/>
      <c r="AS58" s="14"/>
      <c r="AT58" s="14" t="n">
        <v>5</v>
      </c>
      <c r="AU58" s="14" t="n">
        <v>5</v>
      </c>
      <c r="AV58" s="14" t="n">
        <v>5</v>
      </c>
      <c r="AW58" s="93" t="n">
        <v>11</v>
      </c>
      <c r="AX58" s="93" t="n">
        <v>10</v>
      </c>
      <c r="AY58" s="92"/>
      <c r="AZ58" s="92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6"/>
      <c r="BS58" s="100"/>
      <c r="BT58" s="100"/>
      <c r="BU58" s="100"/>
      <c r="BV58" s="2"/>
      <c r="BW58" s="13"/>
      <c r="BX58" s="13"/>
      <c r="BY58" s="13"/>
      <c r="BZ58" s="13"/>
      <c r="CA58" s="13"/>
      <c r="CB58" s="13"/>
      <c r="CC58" s="13"/>
      <c r="CD58" s="13"/>
      <c r="CE58" s="92"/>
      <c r="CF58" s="92"/>
    </row>
    <row r="59" customFormat="false" ht="15" hidden="false" customHeight="true" outlineLevel="0" collapsed="false">
      <c r="A59" s="12" t="s">
        <v>3238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 t="s">
        <v>3239</v>
      </c>
      <c r="P59" s="12"/>
      <c r="Q59" s="12"/>
      <c r="R59" s="12"/>
      <c r="S59" s="12"/>
      <c r="T59" s="12" t="s">
        <v>307</v>
      </c>
      <c r="U59" s="12"/>
      <c r="V59" s="12" t="s">
        <v>160</v>
      </c>
      <c r="W59" s="12" t="s">
        <v>161</v>
      </c>
      <c r="X59" s="12" t="s">
        <v>162</v>
      </c>
      <c r="Y59" s="12"/>
      <c r="Z59" s="12" t="s">
        <v>163</v>
      </c>
      <c r="AA59" s="12" t="s">
        <v>3076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4" t="n">
        <v>490.006</v>
      </c>
      <c r="AL59" s="13"/>
      <c r="AM59" s="13"/>
      <c r="AN59" s="14" t="n">
        <v>1098.32</v>
      </c>
      <c r="AO59" s="14" t="n">
        <v>1113.374</v>
      </c>
      <c r="AP59" s="14" t="n">
        <v>1113.374</v>
      </c>
      <c r="AQ59" s="14" t="n">
        <v>1041.384</v>
      </c>
      <c r="AR59" s="14" t="n">
        <v>965.887</v>
      </c>
      <c r="AS59" s="14" t="n">
        <v>895.768</v>
      </c>
      <c r="AT59" s="14" t="n">
        <v>827</v>
      </c>
      <c r="AU59" s="14" t="n">
        <v>827</v>
      </c>
      <c r="AV59" s="14" t="n">
        <v>815</v>
      </c>
      <c r="AW59" s="93" t="n">
        <v>1976</v>
      </c>
      <c r="AX59" s="93" t="n">
        <v>2053</v>
      </c>
      <c r="AY59" s="92"/>
      <c r="AZ59" s="92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6"/>
      <c r="BO59" s="16"/>
      <c r="BP59" s="16"/>
      <c r="BQ59" s="16"/>
      <c r="BR59" s="16"/>
      <c r="BS59" s="100"/>
      <c r="BT59" s="100"/>
      <c r="BU59" s="100"/>
      <c r="BV59" s="2"/>
      <c r="BW59" s="13"/>
      <c r="BX59" s="13"/>
      <c r="BY59" s="13"/>
      <c r="BZ59" s="13"/>
      <c r="CA59" s="13"/>
      <c r="CB59" s="13"/>
      <c r="CC59" s="13"/>
      <c r="CD59" s="13"/>
      <c r="CE59" s="92"/>
      <c r="CF59" s="92"/>
    </row>
    <row r="60" customFormat="false" ht="15" hidden="false" customHeight="true" outlineLevel="0" collapsed="false">
      <c r="A60" s="12" t="s">
        <v>3240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 t="s">
        <v>3241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B60" s="92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2"/>
      <c r="BW60" s="92"/>
      <c r="BX60" s="92"/>
      <c r="BY60" s="92"/>
      <c r="BZ60" s="92"/>
      <c r="CA60" s="92"/>
      <c r="CB60" s="92"/>
      <c r="CC60" s="92"/>
      <c r="CD60" s="92"/>
      <c r="CE60" s="92"/>
      <c r="CF60" s="92"/>
    </row>
    <row r="61" customFormat="false" ht="15" hidden="false" customHeight="true" outlineLevel="0" collapsed="false">
      <c r="A61" s="9" t="s">
        <v>3242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 t="s">
        <v>3243</v>
      </c>
      <c r="P61" s="9"/>
      <c r="Q61" s="9"/>
      <c r="R61" s="9"/>
      <c r="S61" s="9"/>
      <c r="T61" s="9" t="s">
        <v>1469</v>
      </c>
      <c r="U61" s="9"/>
      <c r="V61" s="9" t="s">
        <v>153</v>
      </c>
      <c r="W61" s="9"/>
      <c r="X61" s="9"/>
      <c r="Y61" s="9"/>
      <c r="Z61" s="9"/>
      <c r="AA61" s="9" t="s">
        <v>3244</v>
      </c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B61" s="10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2"/>
      <c r="BW61" s="10"/>
      <c r="BX61" s="10"/>
      <c r="BY61" s="10"/>
      <c r="BZ61" s="10"/>
      <c r="CA61" s="10"/>
      <c r="CB61" s="10"/>
      <c r="CC61" s="10"/>
      <c r="CD61" s="10"/>
      <c r="CE61" s="10"/>
      <c r="CF61" s="10"/>
    </row>
    <row r="62" customFormat="false" ht="15" hidden="false" customHeight="true" outlineLevel="0" collapsed="false">
      <c r="A62" s="12" t="s">
        <v>3245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 t="s">
        <v>3246</v>
      </c>
      <c r="P62" s="12"/>
      <c r="Q62" s="12"/>
      <c r="R62" s="12"/>
      <c r="S62" s="12"/>
      <c r="T62" s="12" t="s">
        <v>3106</v>
      </c>
      <c r="U62" s="12"/>
      <c r="V62" s="12" t="s">
        <v>160</v>
      </c>
      <c r="W62" s="12" t="s">
        <v>161</v>
      </c>
      <c r="X62" s="12" t="s">
        <v>162</v>
      </c>
      <c r="Y62" s="12"/>
      <c r="Z62" s="12" t="s">
        <v>163</v>
      </c>
      <c r="AA62" s="12" t="s">
        <v>3247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4" t="n">
        <v>1150</v>
      </c>
      <c r="AN62" s="58"/>
      <c r="AO62" s="58"/>
      <c r="AP62" s="58"/>
      <c r="AQ62" s="58"/>
      <c r="AR62" s="58"/>
      <c r="AS62" s="58"/>
      <c r="AT62" s="58"/>
      <c r="AU62" s="58"/>
      <c r="AV62" s="58"/>
      <c r="AW62" s="92"/>
      <c r="AX62" s="92"/>
      <c r="AY62" s="92"/>
      <c r="AZ62" s="92"/>
      <c r="BB62" s="13"/>
      <c r="BC62" s="16"/>
      <c r="BD62" s="16"/>
      <c r="BE62" s="16"/>
      <c r="BF62" s="16"/>
      <c r="BG62" s="16"/>
      <c r="BH62" s="16"/>
      <c r="BI62" s="16"/>
      <c r="BJ62" s="16"/>
      <c r="BK62" s="16"/>
      <c r="BL62" s="91"/>
      <c r="BM62" s="91"/>
      <c r="BN62" s="91"/>
      <c r="BO62" s="91"/>
      <c r="BP62" s="91"/>
      <c r="BQ62" s="91"/>
      <c r="BR62" s="91"/>
      <c r="BS62" s="100"/>
      <c r="BT62" s="100"/>
      <c r="BU62" s="100"/>
      <c r="BV62" s="2"/>
      <c r="BW62" s="13"/>
      <c r="BX62" s="13"/>
      <c r="BY62" s="13"/>
      <c r="BZ62" s="13"/>
      <c r="CA62" s="13"/>
      <c r="CB62" s="58"/>
      <c r="CC62" s="58"/>
      <c r="CD62" s="58"/>
      <c r="CE62" s="92"/>
      <c r="CF62" s="92"/>
    </row>
    <row r="63" customFormat="false" ht="15" hidden="false" customHeight="true" outlineLevel="0" collapsed="false">
      <c r="A63" s="12" t="s">
        <v>3248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 t="s">
        <v>3249</v>
      </c>
      <c r="P63" s="12"/>
      <c r="Q63" s="12"/>
      <c r="R63" s="12"/>
      <c r="S63" s="12"/>
      <c r="T63" s="12" t="s">
        <v>3106</v>
      </c>
      <c r="U63" s="12"/>
      <c r="V63" s="12" t="s">
        <v>160</v>
      </c>
      <c r="W63" s="12" t="s">
        <v>161</v>
      </c>
      <c r="X63" s="12" t="s">
        <v>162</v>
      </c>
      <c r="Y63" s="12"/>
      <c r="Z63" s="12" t="s">
        <v>163</v>
      </c>
      <c r="AA63" s="19" t="s">
        <v>3250</v>
      </c>
      <c r="AB63" s="13" t="n">
        <v>284.972</v>
      </c>
      <c r="AC63" s="14" t="n">
        <v>271.28</v>
      </c>
      <c r="AD63" s="14" t="n">
        <v>181.637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3"/>
      <c r="AN63" s="13"/>
      <c r="AO63" s="14"/>
      <c r="AP63" s="13"/>
      <c r="AQ63" s="58"/>
      <c r="AR63" s="58"/>
      <c r="AS63" s="58"/>
      <c r="AT63" s="58"/>
      <c r="AU63" s="58"/>
      <c r="AV63" s="58"/>
      <c r="AW63" s="92"/>
      <c r="AX63" s="92"/>
      <c r="AY63" s="92"/>
      <c r="AZ63" s="92"/>
      <c r="BB63" s="13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91"/>
      <c r="BO63" s="91"/>
      <c r="BP63" s="91"/>
      <c r="BQ63" s="91"/>
      <c r="BR63" s="91"/>
      <c r="BS63" s="100"/>
      <c r="BT63" s="100"/>
      <c r="BU63" s="100"/>
      <c r="BV63" s="2"/>
      <c r="BW63" s="13"/>
      <c r="BX63" s="13"/>
      <c r="BY63" s="13"/>
      <c r="BZ63" s="13"/>
      <c r="CA63" s="13"/>
      <c r="CB63" s="13"/>
      <c r="CC63" s="58"/>
      <c r="CD63" s="58"/>
      <c r="CE63" s="92"/>
      <c r="CF63" s="92"/>
    </row>
    <row r="64" customFormat="false" ht="15" hidden="false" customHeight="true" outlineLevel="0" collapsed="false">
      <c r="A64" s="12" t="s">
        <v>3251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 t="s">
        <v>3252</v>
      </c>
      <c r="P64" s="12"/>
      <c r="Q64" s="12"/>
      <c r="R64" s="12"/>
      <c r="S64" s="12"/>
      <c r="T64" s="12" t="s">
        <v>3106</v>
      </c>
      <c r="U64" s="12"/>
      <c r="V64" s="12" t="s">
        <v>160</v>
      </c>
      <c r="W64" s="12" t="s">
        <v>161</v>
      </c>
      <c r="X64" s="12" t="s">
        <v>162</v>
      </c>
      <c r="Y64" s="12"/>
      <c r="Z64" s="12" t="s">
        <v>163</v>
      </c>
      <c r="AA64" s="19" t="s">
        <v>3253</v>
      </c>
      <c r="AB64" s="13" t="n">
        <v>1150</v>
      </c>
      <c r="AC64" s="14" t="n">
        <v>1150</v>
      </c>
      <c r="AD64" s="14" t="n">
        <v>1150</v>
      </c>
      <c r="AE64" s="14" t="n">
        <v>1150</v>
      </c>
      <c r="AF64" s="14" t="n">
        <v>1150</v>
      </c>
      <c r="AG64" s="14" t="n">
        <v>1150</v>
      </c>
      <c r="AH64" s="14" t="n">
        <v>1150</v>
      </c>
      <c r="AI64" s="14" t="n">
        <v>1150</v>
      </c>
      <c r="AJ64" s="14" t="n">
        <v>1150</v>
      </c>
      <c r="AK64" s="14" t="n">
        <v>1150</v>
      </c>
      <c r="AL64" s="14" t="n">
        <v>1150</v>
      </c>
      <c r="AM64" s="14"/>
      <c r="AN64" s="14" t="n">
        <v>1150</v>
      </c>
      <c r="AO64" s="14" t="n">
        <v>1150</v>
      </c>
      <c r="AP64" s="14" t="n">
        <v>1150</v>
      </c>
      <c r="AQ64" s="14" t="n">
        <v>1150</v>
      </c>
      <c r="AR64" s="14" t="n">
        <v>1150</v>
      </c>
      <c r="AS64" s="14" t="n">
        <v>1149.979</v>
      </c>
      <c r="AT64" s="14" t="n">
        <v>1026.821</v>
      </c>
      <c r="AU64" s="14" t="n">
        <v>1026.821</v>
      </c>
      <c r="AV64" s="58"/>
      <c r="AW64" s="92"/>
      <c r="AX64" s="92"/>
      <c r="AY64" s="92"/>
      <c r="AZ64" s="92"/>
      <c r="BB64" s="13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91"/>
      <c r="BS64" s="100"/>
      <c r="BT64" s="100"/>
      <c r="BU64" s="100"/>
      <c r="BV64" s="2"/>
      <c r="BW64" s="13"/>
      <c r="BX64" s="13"/>
      <c r="BY64" s="13"/>
      <c r="BZ64" s="13"/>
      <c r="CA64" s="13"/>
      <c r="CB64" s="13"/>
      <c r="CC64" s="13"/>
      <c r="CD64" s="13"/>
      <c r="CE64" s="92"/>
      <c r="CF64" s="92"/>
    </row>
    <row r="65" customFormat="false" ht="15" hidden="false" customHeight="true" outlineLevel="0" collapsed="false">
      <c r="A65" s="9" t="s">
        <v>3254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 t="s">
        <v>3255</v>
      </c>
      <c r="P65" s="9"/>
      <c r="Q65" s="9"/>
      <c r="R65" s="9"/>
      <c r="S65" s="9"/>
      <c r="T65" s="9" t="s">
        <v>3106</v>
      </c>
      <c r="U65" s="9"/>
      <c r="V65" s="9" t="s">
        <v>153</v>
      </c>
      <c r="W65" s="9"/>
      <c r="X65" s="9"/>
      <c r="Y65" s="9"/>
      <c r="Z65" s="9"/>
      <c r="AA65" s="9" t="s">
        <v>3256</v>
      </c>
      <c r="AB65" s="108"/>
      <c r="AC65" s="108"/>
      <c r="AD65" s="108"/>
      <c r="AE65" s="108"/>
      <c r="AF65" s="111"/>
      <c r="AG65" s="108"/>
      <c r="AH65" s="108"/>
      <c r="AI65" s="108"/>
      <c r="AJ65" s="108"/>
      <c r="AK65" s="111"/>
      <c r="AL65" s="108"/>
      <c r="AM65" s="108"/>
      <c r="AN65" s="108"/>
      <c r="AO65" s="108"/>
      <c r="AP65" s="108"/>
      <c r="AQ65" s="108"/>
      <c r="AR65" s="108"/>
      <c r="AS65" s="108"/>
      <c r="AT65" s="108"/>
      <c r="AU65" s="111"/>
      <c r="AV65" s="10"/>
      <c r="AW65" s="10"/>
      <c r="AX65" s="10"/>
      <c r="AY65" s="10"/>
      <c r="AZ65" s="10"/>
      <c r="BB65" s="108"/>
      <c r="BC65" s="110"/>
      <c r="BD65" s="110"/>
      <c r="BE65" s="110"/>
      <c r="BF65" s="110"/>
      <c r="BG65" s="110"/>
      <c r="BH65" s="110"/>
      <c r="BI65" s="110"/>
      <c r="BJ65" s="110"/>
      <c r="BK65" s="110"/>
      <c r="BL65" s="110"/>
      <c r="BM65" s="110"/>
      <c r="BN65" s="110"/>
      <c r="BO65" s="110"/>
      <c r="BP65" s="110"/>
      <c r="BQ65" s="110"/>
      <c r="BR65" s="11"/>
      <c r="BS65" s="11"/>
      <c r="BT65" s="11"/>
      <c r="BU65" s="11"/>
      <c r="BV65" s="2"/>
      <c r="BW65" s="108"/>
      <c r="BX65" s="108"/>
      <c r="BY65" s="108"/>
      <c r="BZ65" s="108"/>
      <c r="CA65" s="108"/>
      <c r="CB65" s="108"/>
      <c r="CC65" s="108"/>
      <c r="CD65" s="108"/>
      <c r="CE65" s="10"/>
      <c r="CF65" s="10"/>
    </row>
    <row r="66" customFormat="false" ht="15" hidden="false" customHeight="true" outlineLevel="0" collapsed="false">
      <c r="A66" s="12" t="s">
        <v>3257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 t="s">
        <v>3258</v>
      </c>
      <c r="P66" s="12"/>
      <c r="Q66" s="12"/>
      <c r="R66" s="12"/>
      <c r="S66" s="12"/>
      <c r="T66" s="12" t="s">
        <v>3106</v>
      </c>
      <c r="U66" s="12"/>
      <c r="V66" s="12" t="s">
        <v>160</v>
      </c>
      <c r="W66" s="12" t="s">
        <v>161</v>
      </c>
      <c r="X66" s="12" t="s">
        <v>162</v>
      </c>
      <c r="Y66" s="12"/>
      <c r="Z66" s="12" t="s">
        <v>163</v>
      </c>
      <c r="AA66" s="19" t="s">
        <v>3250</v>
      </c>
      <c r="AB66" s="13" t="n">
        <v>-9.943</v>
      </c>
      <c r="AC66" s="14" t="n">
        <v>-6.178</v>
      </c>
      <c r="AD66" s="14" t="n">
        <v>-1.882</v>
      </c>
      <c r="AE66" s="14" t="n">
        <v>0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3"/>
      <c r="AN66" s="14" t="n">
        <v>0</v>
      </c>
      <c r="AO66" s="13"/>
      <c r="AP66" s="13"/>
      <c r="AQ66" s="13"/>
      <c r="AR66" s="13"/>
      <c r="AS66" s="13"/>
      <c r="AT66" s="13"/>
      <c r="AU66" s="14"/>
      <c r="AV66" s="58"/>
      <c r="AW66" s="92"/>
      <c r="AX66" s="92"/>
      <c r="AY66" s="92"/>
      <c r="AZ66" s="92"/>
      <c r="BB66" s="13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91"/>
      <c r="BS66" s="100"/>
      <c r="BT66" s="100"/>
      <c r="BU66" s="100"/>
      <c r="BV66" s="2"/>
      <c r="BW66" s="13"/>
      <c r="BX66" s="13"/>
      <c r="BY66" s="13"/>
      <c r="BZ66" s="13"/>
      <c r="CA66" s="13"/>
      <c r="CB66" s="13"/>
      <c r="CC66" s="13"/>
      <c r="CD66" s="13"/>
      <c r="CE66" s="92"/>
      <c r="CF66" s="92"/>
    </row>
    <row r="67" customFormat="false" ht="15" hidden="false" customHeight="true" outlineLevel="0" collapsed="false">
      <c r="A67" s="12" t="s">
        <v>3259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 t="s">
        <v>3260</v>
      </c>
      <c r="P67" s="12"/>
      <c r="Q67" s="12"/>
      <c r="R67" s="12"/>
      <c r="S67" s="12"/>
      <c r="T67" s="12" t="s">
        <v>3106</v>
      </c>
      <c r="U67" s="12"/>
      <c r="V67" s="12" t="s">
        <v>160</v>
      </c>
      <c r="W67" s="12" t="s">
        <v>161</v>
      </c>
      <c r="X67" s="12" t="s">
        <v>162</v>
      </c>
      <c r="Y67" s="12"/>
      <c r="Z67" s="12" t="s">
        <v>163</v>
      </c>
      <c r="AA67" s="19" t="s">
        <v>3253</v>
      </c>
      <c r="AB67" s="13" t="n">
        <v>-97.185</v>
      </c>
      <c r="AC67" s="14" t="n">
        <v>-91.263</v>
      </c>
      <c r="AD67" s="14" t="n">
        <v>-85.317</v>
      </c>
      <c r="AE67" s="14" t="n">
        <v>-79.308</v>
      </c>
      <c r="AF67" s="14" t="n">
        <v>-79.308</v>
      </c>
      <c r="AG67" s="14" t="n">
        <v>-73.273</v>
      </c>
      <c r="AH67" s="14" t="n">
        <v>-67.201</v>
      </c>
      <c r="AI67" s="14" t="n">
        <v>-61.09</v>
      </c>
      <c r="AJ67" s="14" t="n">
        <v>-54.941</v>
      </c>
      <c r="AK67" s="14" t="n">
        <v>-54.941</v>
      </c>
      <c r="AL67" s="13"/>
      <c r="AM67" s="13"/>
      <c r="AN67" s="14"/>
      <c r="AO67" s="13"/>
      <c r="AP67" s="13"/>
      <c r="AQ67" s="13"/>
      <c r="AR67" s="13"/>
      <c r="AS67" s="13"/>
      <c r="AT67" s="13"/>
      <c r="AU67" s="14"/>
      <c r="AV67" s="58"/>
      <c r="AW67" s="92"/>
      <c r="AX67" s="92"/>
      <c r="AY67" s="92"/>
      <c r="AZ67" s="92"/>
      <c r="BB67" s="13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91"/>
      <c r="BS67" s="100"/>
      <c r="BT67" s="100"/>
      <c r="BU67" s="100"/>
      <c r="BV67" s="2"/>
      <c r="BW67" s="13"/>
      <c r="BX67" s="13"/>
      <c r="BY67" s="13"/>
      <c r="BZ67" s="13"/>
      <c r="CA67" s="13"/>
      <c r="CB67" s="13"/>
      <c r="CC67" s="13"/>
      <c r="CD67" s="13"/>
      <c r="CE67" s="92"/>
      <c r="CF67" s="92"/>
    </row>
    <row r="68" customFormat="false" ht="15" hidden="false" customHeight="true" outlineLevel="0" collapsed="false">
      <c r="A68" s="12" t="s">
        <v>3261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 t="s">
        <v>3262</v>
      </c>
      <c r="P68" s="12"/>
      <c r="Q68" s="12"/>
      <c r="R68" s="12"/>
      <c r="S68" s="12"/>
      <c r="T68" s="12" t="s">
        <v>307</v>
      </c>
      <c r="U68" s="12"/>
      <c r="V68" s="12" t="s">
        <v>160</v>
      </c>
      <c r="W68" s="12" t="s">
        <v>161</v>
      </c>
      <c r="X68" s="12" t="s">
        <v>162</v>
      </c>
      <c r="Y68" s="12"/>
      <c r="Z68" s="12" t="s">
        <v>163</v>
      </c>
      <c r="AA68" s="12" t="s">
        <v>3263</v>
      </c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4" t="n">
        <v>-48.753</v>
      </c>
      <c r="AM68" s="14" t="n">
        <v>-42.526</v>
      </c>
      <c r="AN68" s="14" t="n">
        <v>-36.26</v>
      </c>
      <c r="AO68" s="14" t="n">
        <v>-29.954</v>
      </c>
      <c r="AP68" s="14" t="n">
        <v>-54.941</v>
      </c>
      <c r="AQ68" s="14" t="n">
        <v>-23.608</v>
      </c>
      <c r="AR68" s="14" t="n">
        <v>-17.223</v>
      </c>
      <c r="AS68" s="14" t="n">
        <v>-10.797</v>
      </c>
      <c r="AT68" s="14" t="n">
        <v>-3.867</v>
      </c>
      <c r="AU68" s="14" t="n">
        <v>-3.867</v>
      </c>
      <c r="AV68" s="58"/>
      <c r="AW68" s="92"/>
      <c r="AX68" s="92"/>
      <c r="AY68" s="92"/>
      <c r="AZ68" s="92"/>
      <c r="BB68" s="13"/>
      <c r="BC68" s="13"/>
      <c r="BD68" s="13"/>
      <c r="BE68" s="13"/>
      <c r="BF68" s="13"/>
      <c r="BG68" s="13"/>
      <c r="BH68" s="13"/>
      <c r="BI68" s="13"/>
      <c r="BJ68" s="13"/>
      <c r="BK68" s="16"/>
      <c r="BL68" s="16"/>
      <c r="BM68" s="16"/>
      <c r="BN68" s="16"/>
      <c r="BO68" s="16"/>
      <c r="BP68" s="16"/>
      <c r="BQ68" s="16"/>
      <c r="BR68" s="91"/>
      <c r="BS68" s="100"/>
      <c r="BT68" s="100"/>
      <c r="BU68" s="100"/>
      <c r="BV68" s="2"/>
      <c r="BW68" s="13"/>
      <c r="BX68" s="13"/>
      <c r="BY68" s="13"/>
      <c r="BZ68" s="13"/>
      <c r="CA68" s="13"/>
      <c r="CB68" s="13"/>
      <c r="CC68" s="13"/>
      <c r="CD68" s="13"/>
      <c r="CE68" s="92"/>
      <c r="CF68" s="92"/>
    </row>
    <row r="69" customFormat="false" ht="15" hidden="false" customHeight="true" outlineLevel="0" collapsed="false">
      <c r="A69" s="12" t="s">
        <v>3264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 t="s">
        <v>3265</v>
      </c>
      <c r="P69" s="12"/>
      <c r="Q69" s="12"/>
      <c r="R69" s="12"/>
      <c r="S69" s="12"/>
      <c r="T69" s="12" t="s">
        <v>307</v>
      </c>
      <c r="U69" s="12"/>
      <c r="V69" s="12" t="s">
        <v>160</v>
      </c>
      <c r="W69" s="12" t="s">
        <v>161</v>
      </c>
      <c r="X69" s="12" t="s">
        <v>162</v>
      </c>
      <c r="Y69" s="12"/>
      <c r="Z69" s="12" t="s">
        <v>163</v>
      </c>
      <c r="AA69" s="12" t="s">
        <v>3266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4" t="n">
        <v>-6.143</v>
      </c>
      <c r="AM69" s="14" t="n">
        <v>-5.324</v>
      </c>
      <c r="AN69" s="14" t="n">
        <v>-4.504</v>
      </c>
      <c r="AO69" s="14" t="n">
        <v>-3.686</v>
      </c>
      <c r="AP69" s="14" t="n">
        <v>-6.962</v>
      </c>
      <c r="AQ69" s="14" t="n">
        <v>-2.867</v>
      </c>
      <c r="AR69" s="14" t="n">
        <v>-2.048</v>
      </c>
      <c r="AS69" s="14" t="n">
        <v>-1.228</v>
      </c>
      <c r="AT69" s="14" t="n">
        <v>-0.366</v>
      </c>
      <c r="AU69" s="14" t="n">
        <v>-0.366</v>
      </c>
      <c r="AV69" s="58"/>
      <c r="AW69" s="92"/>
      <c r="AX69" s="92"/>
      <c r="AY69" s="92"/>
      <c r="AZ69" s="92"/>
      <c r="BB69" s="13"/>
      <c r="BC69" s="13"/>
      <c r="BD69" s="13"/>
      <c r="BE69" s="13"/>
      <c r="BF69" s="13"/>
      <c r="BG69" s="13"/>
      <c r="BH69" s="13"/>
      <c r="BI69" s="13"/>
      <c r="BJ69" s="13"/>
      <c r="BK69" s="16"/>
      <c r="BL69" s="16"/>
      <c r="BM69" s="16"/>
      <c r="BN69" s="16"/>
      <c r="BO69" s="16"/>
      <c r="BP69" s="16"/>
      <c r="BQ69" s="16"/>
      <c r="BR69" s="91"/>
      <c r="BS69" s="100"/>
      <c r="BT69" s="100"/>
      <c r="BU69" s="100"/>
      <c r="BV69" s="2"/>
      <c r="BW69" s="13"/>
      <c r="BX69" s="13"/>
      <c r="BY69" s="13"/>
      <c r="BZ69" s="13"/>
      <c r="CA69" s="13"/>
      <c r="CB69" s="13"/>
      <c r="CC69" s="13"/>
      <c r="CD69" s="13"/>
      <c r="CE69" s="92"/>
      <c r="CF69" s="92"/>
    </row>
    <row r="70" customFormat="false" ht="15" hidden="false" customHeight="true" outlineLevel="0" collapsed="false">
      <c r="A70" s="12" t="s">
        <v>3267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 t="s">
        <v>3268</v>
      </c>
      <c r="P70" s="12"/>
      <c r="Q70" s="12"/>
      <c r="R70" s="12"/>
      <c r="S70" s="12"/>
      <c r="T70" s="12" t="s">
        <v>307</v>
      </c>
      <c r="U70" s="12"/>
      <c r="V70" s="12" t="s">
        <v>160</v>
      </c>
      <c r="W70" s="12" t="s">
        <v>161</v>
      </c>
      <c r="X70" s="12" t="s">
        <v>162</v>
      </c>
      <c r="Y70" s="12"/>
      <c r="Z70" s="12" t="s">
        <v>163</v>
      </c>
      <c r="AA70" s="12" t="s">
        <v>3269</v>
      </c>
      <c r="AB70" s="13" t="n">
        <v>1327.844</v>
      </c>
      <c r="AC70" s="14" t="n">
        <v>1323.839</v>
      </c>
      <c r="AD70" s="14" t="n">
        <v>1244.438</v>
      </c>
      <c r="AE70" s="14" t="n">
        <v>1070.692</v>
      </c>
      <c r="AF70" s="14" t="n">
        <v>1070.692</v>
      </c>
      <c r="AG70" s="14" t="n">
        <v>1076.727</v>
      </c>
      <c r="AH70" s="14" t="n">
        <v>1082.799</v>
      </c>
      <c r="AI70" s="14" t="n">
        <v>1088.91</v>
      </c>
      <c r="AJ70" s="14" t="n">
        <v>1095.059</v>
      </c>
      <c r="AK70" s="14" t="n">
        <v>1095.059</v>
      </c>
      <c r="AL70" s="14" t="n">
        <v>1095.104</v>
      </c>
      <c r="AM70" s="14" t="n">
        <v>1102.15</v>
      </c>
      <c r="AN70" s="14" t="n">
        <v>1109.236</v>
      </c>
      <c r="AO70" s="14" t="n">
        <v>1116.36</v>
      </c>
      <c r="AP70" s="14" t="n">
        <v>1088.097</v>
      </c>
      <c r="AQ70" s="14" t="n">
        <v>1123.525</v>
      </c>
      <c r="AR70" s="14" t="n">
        <v>1130.729</v>
      </c>
      <c r="AS70" s="14" t="n">
        <v>1137.954</v>
      </c>
      <c r="AT70" s="14" t="n">
        <v>1022.588</v>
      </c>
      <c r="AU70" s="14" t="n">
        <v>1022.588</v>
      </c>
      <c r="AV70" s="58"/>
      <c r="AW70" s="92"/>
      <c r="AX70" s="92"/>
      <c r="AY70" s="92"/>
      <c r="AZ70" s="92"/>
      <c r="BB70" s="13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91"/>
      <c r="BS70" s="100"/>
      <c r="BT70" s="100"/>
      <c r="BU70" s="100"/>
      <c r="BV70" s="2"/>
      <c r="BW70" s="13"/>
      <c r="BX70" s="13"/>
      <c r="BY70" s="13"/>
      <c r="BZ70" s="13"/>
      <c r="CA70" s="13"/>
      <c r="CB70" s="13"/>
      <c r="CC70" s="13"/>
      <c r="CD70" s="13"/>
      <c r="CE70" s="92"/>
      <c r="CF70" s="92"/>
    </row>
    <row r="71" customFormat="false" ht="15" hidden="false" customHeight="true" outlineLevel="0" collapsed="false">
      <c r="A71" s="12" t="s">
        <v>3270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 t="s">
        <v>3271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2"/>
      <c r="BR71" s="100"/>
      <c r="BS71" s="100"/>
      <c r="BT71" s="100"/>
      <c r="BU71" s="100"/>
      <c r="BV71" s="2"/>
      <c r="BW71" s="92"/>
      <c r="BX71" s="92"/>
      <c r="BY71" s="92"/>
      <c r="BZ71" s="92"/>
      <c r="CA71" s="92"/>
      <c r="CB71" s="92"/>
      <c r="CC71" s="92"/>
      <c r="CD71" s="92"/>
      <c r="CE71" s="92"/>
      <c r="CF71" s="92"/>
    </row>
    <row r="72" customFormat="false" ht="15" hidden="false" customHeight="true" outlineLevel="0" collapsed="false">
      <c r="A72" s="76" t="s">
        <v>3272</v>
      </c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 t="s">
        <v>3273</v>
      </c>
      <c r="P72" s="76"/>
      <c r="Q72" s="76"/>
      <c r="R72" s="76"/>
      <c r="S72" s="76"/>
      <c r="T72" s="76"/>
      <c r="U72" s="76"/>
      <c r="V72" s="76" t="s">
        <v>153</v>
      </c>
      <c r="W72" s="76"/>
      <c r="X72" s="76"/>
      <c r="Y72" s="76"/>
      <c r="Z72" s="76"/>
      <c r="AA72" s="120" t="s">
        <v>3274</v>
      </c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1"/>
      <c r="BS72" s="11"/>
      <c r="BT72" s="11"/>
      <c r="BU72" s="11"/>
      <c r="BV72" s="2"/>
      <c r="BW72" s="10"/>
      <c r="BX72" s="10"/>
      <c r="BY72" s="10"/>
      <c r="BZ72" s="10"/>
      <c r="CA72" s="10"/>
      <c r="CB72" s="10"/>
      <c r="CC72" s="10"/>
      <c r="CD72" s="10"/>
      <c r="CE72" s="10"/>
      <c r="CF72" s="10"/>
    </row>
    <row r="73" customFormat="false" ht="15" hidden="false" customHeight="true" outlineLevel="0" collapsed="false">
      <c r="A73" s="12" t="s">
        <v>3275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 t="s">
        <v>3276</v>
      </c>
      <c r="P73" s="12"/>
      <c r="Q73" s="12"/>
      <c r="R73" s="12"/>
      <c r="S73" s="12"/>
      <c r="T73" s="12" t="s">
        <v>307</v>
      </c>
      <c r="U73" s="12"/>
      <c r="V73" s="12" t="s">
        <v>160</v>
      </c>
      <c r="W73" s="12" t="s">
        <v>161</v>
      </c>
      <c r="X73" s="12" t="s">
        <v>162</v>
      </c>
      <c r="Y73" s="12"/>
      <c r="Z73" s="12" t="s">
        <v>746</v>
      </c>
      <c r="AA73" s="12" t="s">
        <v>3277</v>
      </c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4" t="n">
        <v>499</v>
      </c>
      <c r="AX73" s="14" t="n">
        <v>499</v>
      </c>
      <c r="AY73" s="14" t="n">
        <v>499</v>
      </c>
      <c r="AZ73" s="14" t="n">
        <v>499</v>
      </c>
      <c r="BA73" s="119" t="n">
        <v>500</v>
      </c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6"/>
      <c r="BU73" s="16"/>
      <c r="BV73" s="2"/>
      <c r="BW73" s="13"/>
      <c r="BX73" s="13"/>
      <c r="BY73" s="13"/>
      <c r="BZ73" s="13"/>
      <c r="CA73" s="13"/>
      <c r="CB73" s="13"/>
      <c r="CC73" s="13"/>
      <c r="CD73" s="13"/>
      <c r="CE73" s="13"/>
      <c r="CF73" s="13"/>
    </row>
    <row r="74" customFormat="false" ht="15" hidden="false" customHeight="true" outlineLevel="0" collapsed="false">
      <c r="A74" s="12" t="s">
        <v>3278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 t="s">
        <v>3279</v>
      </c>
      <c r="P74" s="12"/>
      <c r="Q74" s="12"/>
      <c r="R74" s="12"/>
      <c r="S74" s="12"/>
      <c r="T74" s="12" t="s">
        <v>307</v>
      </c>
      <c r="U74" s="12"/>
      <c r="V74" s="12" t="s">
        <v>160</v>
      </c>
      <c r="W74" s="12" t="s">
        <v>161</v>
      </c>
      <c r="X74" s="12" t="s">
        <v>162</v>
      </c>
      <c r="Y74" s="12"/>
      <c r="Z74" s="12" t="s">
        <v>163</v>
      </c>
      <c r="AA74" s="12" t="s">
        <v>3280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4" t="n">
        <v>991</v>
      </c>
      <c r="AW74" s="14" t="n">
        <v>992</v>
      </c>
      <c r="AX74" s="14" t="n">
        <v>992</v>
      </c>
      <c r="AY74" s="14" t="n">
        <v>993</v>
      </c>
      <c r="AZ74" s="14" t="n">
        <v>993</v>
      </c>
      <c r="BA74" s="119" t="n">
        <v>993</v>
      </c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6"/>
      <c r="BT74" s="16"/>
      <c r="BU74" s="16"/>
      <c r="BV74" s="2"/>
      <c r="BW74" s="13"/>
      <c r="BX74" s="13"/>
      <c r="BY74" s="13"/>
      <c r="BZ74" s="13"/>
      <c r="CA74" s="13"/>
      <c r="CB74" s="13"/>
      <c r="CC74" s="13"/>
      <c r="CD74" s="13"/>
      <c r="CE74" s="13"/>
      <c r="CF74" s="13"/>
    </row>
    <row r="75" customFormat="false" ht="15" hidden="false" customHeight="true" outlineLevel="0" collapsed="false">
      <c r="A75" s="12" t="s">
        <v>3281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 t="s">
        <v>3282</v>
      </c>
      <c r="P75" s="12"/>
      <c r="Q75" s="12"/>
      <c r="R75" s="12"/>
      <c r="S75" s="12"/>
      <c r="T75" s="12" t="s">
        <v>307</v>
      </c>
      <c r="U75" s="12"/>
      <c r="V75" s="12" t="s">
        <v>160</v>
      </c>
      <c r="W75" s="12" t="s">
        <v>161</v>
      </c>
      <c r="X75" s="12" t="s">
        <v>162</v>
      </c>
      <c r="Y75" s="12"/>
      <c r="Z75" s="12" t="s">
        <v>163</v>
      </c>
      <c r="AA75" s="12" t="s">
        <v>3283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4" t="n">
        <v>1487</v>
      </c>
      <c r="AW75" s="14" t="n">
        <v>1487</v>
      </c>
      <c r="AX75" s="14" t="n">
        <v>1488</v>
      </c>
      <c r="AY75" s="14" t="n">
        <v>1488</v>
      </c>
      <c r="AZ75" s="14" t="n">
        <v>1488</v>
      </c>
      <c r="BA75" s="119" t="n">
        <v>1488</v>
      </c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6"/>
      <c r="BT75" s="16"/>
      <c r="BU75" s="16"/>
      <c r="BV75" s="2"/>
      <c r="BW75" s="13"/>
      <c r="BX75" s="13"/>
      <c r="BY75" s="13"/>
      <c r="BZ75" s="13"/>
      <c r="CA75" s="13"/>
      <c r="CB75" s="13"/>
      <c r="CC75" s="13"/>
      <c r="CD75" s="13"/>
      <c r="CE75" s="13"/>
      <c r="CF75" s="13"/>
    </row>
    <row r="76" customFormat="false" ht="15" hidden="false" customHeight="true" outlineLevel="0" collapsed="false">
      <c r="A76" s="12" t="s">
        <v>3284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 t="s">
        <v>3285</v>
      </c>
      <c r="P76" s="12"/>
      <c r="Q76" s="12"/>
      <c r="R76" s="12"/>
      <c r="S76" s="12"/>
      <c r="T76" s="12" t="s">
        <v>307</v>
      </c>
      <c r="U76" s="12"/>
      <c r="V76" s="12" t="s">
        <v>160</v>
      </c>
      <c r="W76" s="12" t="s">
        <v>161</v>
      </c>
      <c r="X76" s="12" t="s">
        <v>162</v>
      </c>
      <c r="Y76" s="12"/>
      <c r="Z76" s="12" t="s">
        <v>163</v>
      </c>
      <c r="AA76" s="12" t="s">
        <v>3286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4" t="n">
        <v>1116.36</v>
      </c>
      <c r="AP76" s="14" t="n">
        <v>1116.36</v>
      </c>
      <c r="AQ76" s="13"/>
      <c r="AR76" s="13"/>
      <c r="AS76" s="13"/>
      <c r="AT76" s="14" t="n">
        <v>1023</v>
      </c>
      <c r="AU76" s="14" t="n">
        <v>1023</v>
      </c>
      <c r="AV76" s="14" t="n">
        <v>0</v>
      </c>
      <c r="AW76" s="14" t="n">
        <v>0</v>
      </c>
      <c r="AX76" s="14" t="n">
        <v>0</v>
      </c>
      <c r="AY76" s="13"/>
      <c r="AZ76" s="14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6"/>
      <c r="BS76" s="16"/>
      <c r="BT76" s="16"/>
      <c r="BU76" s="16"/>
      <c r="BV76" s="2"/>
      <c r="BW76" s="13"/>
      <c r="BX76" s="13"/>
      <c r="BY76" s="13"/>
      <c r="BZ76" s="13"/>
      <c r="CA76" s="13"/>
      <c r="CB76" s="13"/>
      <c r="CC76" s="13"/>
      <c r="CD76" s="13"/>
      <c r="CE76" s="13"/>
      <c r="CF76" s="13"/>
    </row>
    <row r="77" customFormat="false" ht="15" hidden="false" customHeight="true" outlineLevel="0" collapsed="false">
      <c r="A77" s="12" t="s">
        <v>3287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 t="s">
        <v>3288</v>
      </c>
      <c r="P77" s="12"/>
      <c r="Q77" s="12"/>
      <c r="R77" s="12"/>
      <c r="S77" s="12"/>
      <c r="T77" s="12" t="s">
        <v>307</v>
      </c>
      <c r="U77" s="12"/>
      <c r="V77" s="12" t="s">
        <v>160</v>
      </c>
      <c r="W77" s="12" t="s">
        <v>161</v>
      </c>
      <c r="X77" s="12" t="s">
        <v>162</v>
      </c>
      <c r="Y77" s="12"/>
      <c r="Z77" s="12" t="s">
        <v>163</v>
      </c>
      <c r="AA77" s="12" t="s">
        <v>592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4" t="n">
        <v>497.221</v>
      </c>
      <c r="AP77" s="14" t="n">
        <v>497.221</v>
      </c>
      <c r="AQ77" s="13"/>
      <c r="AR77" s="13"/>
      <c r="AS77" s="13"/>
      <c r="AT77" s="14" t="n">
        <v>498</v>
      </c>
      <c r="AU77" s="14" t="n">
        <v>498</v>
      </c>
      <c r="AV77" s="14" t="n">
        <v>498</v>
      </c>
      <c r="AW77" s="14" t="n">
        <v>499</v>
      </c>
      <c r="AX77" s="14" t="n">
        <v>499</v>
      </c>
      <c r="AY77" s="14"/>
      <c r="AZ77" s="14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6"/>
      <c r="BS77" s="16"/>
      <c r="BT77" s="16"/>
      <c r="BU77" s="16"/>
      <c r="BV77" s="2"/>
      <c r="BW77" s="13"/>
      <c r="BX77" s="13"/>
      <c r="BY77" s="13"/>
      <c r="BZ77" s="13"/>
      <c r="CA77" s="13"/>
      <c r="CB77" s="13"/>
      <c r="CC77" s="13"/>
      <c r="CD77" s="13"/>
      <c r="CE77" s="13"/>
      <c r="CF77" s="13"/>
    </row>
    <row r="78" customFormat="false" ht="15" hidden="false" customHeight="true" outlineLevel="0" collapsed="false">
      <c r="A78" s="12" t="s">
        <v>3289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 t="s">
        <v>3290</v>
      </c>
      <c r="P78" s="12"/>
      <c r="Q78" s="12"/>
      <c r="R78" s="12"/>
      <c r="S78" s="12"/>
      <c r="T78" s="12" t="s">
        <v>307</v>
      </c>
      <c r="U78" s="12"/>
      <c r="V78" s="12" t="s">
        <v>160</v>
      </c>
      <c r="W78" s="12" t="s">
        <v>161</v>
      </c>
      <c r="X78" s="12" t="s">
        <v>162</v>
      </c>
      <c r="Y78" s="12"/>
      <c r="Z78" s="12" t="s">
        <v>163</v>
      </c>
      <c r="AA78" s="12" t="s">
        <v>575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4" t="n">
        <v>196.542</v>
      </c>
      <c r="AP78" s="14" t="n">
        <v>196.542</v>
      </c>
      <c r="AQ78" s="13"/>
      <c r="AR78" s="13"/>
      <c r="AS78" s="13"/>
      <c r="AT78" s="13"/>
      <c r="AU78" s="14"/>
      <c r="AV78" s="13"/>
      <c r="AW78" s="13"/>
      <c r="AX78" s="13"/>
      <c r="AY78" s="13"/>
      <c r="AZ78" s="14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6"/>
      <c r="BS78" s="16"/>
      <c r="BT78" s="16"/>
      <c r="BU78" s="16"/>
      <c r="BV78" s="2"/>
      <c r="BW78" s="13"/>
      <c r="BX78" s="13"/>
      <c r="BY78" s="13"/>
      <c r="BZ78" s="13"/>
      <c r="CA78" s="13"/>
      <c r="CB78" s="13"/>
      <c r="CC78" s="13"/>
      <c r="CD78" s="13"/>
      <c r="CE78" s="13"/>
      <c r="CF78" s="13"/>
    </row>
    <row r="79" customFormat="false" ht="15" hidden="false" customHeight="true" outlineLevel="0" collapsed="false">
      <c r="A79" s="12" t="s">
        <v>3291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 t="s">
        <v>3292</v>
      </c>
      <c r="P79" s="12"/>
      <c r="Q79" s="12"/>
      <c r="R79" s="12"/>
      <c r="S79" s="12"/>
      <c r="T79" s="12" t="s">
        <v>307</v>
      </c>
      <c r="U79" s="12"/>
      <c r="V79" s="12" t="s">
        <v>160</v>
      </c>
      <c r="W79" s="12" t="s">
        <v>161</v>
      </c>
      <c r="X79" s="12" t="s">
        <v>162</v>
      </c>
      <c r="Y79" s="12"/>
      <c r="Z79" s="12" t="s">
        <v>163</v>
      </c>
      <c r="AA79" s="12" t="s">
        <v>579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4" t="n">
        <v>198.268</v>
      </c>
      <c r="AP79" s="14" t="n">
        <v>198.268</v>
      </c>
      <c r="AQ79" s="13"/>
      <c r="AR79" s="13"/>
      <c r="AS79" s="13"/>
      <c r="AT79" s="14" t="n">
        <v>199</v>
      </c>
      <c r="AU79" s="14" t="n">
        <v>199</v>
      </c>
      <c r="AV79" s="14" t="n">
        <v>199</v>
      </c>
      <c r="AW79" s="14" t="n">
        <v>199</v>
      </c>
      <c r="AX79" s="14" t="n">
        <v>198</v>
      </c>
      <c r="AY79" s="14" t="n">
        <v>196</v>
      </c>
      <c r="AZ79" s="14" t="n">
        <v>196</v>
      </c>
      <c r="BA79" s="119" t="n">
        <v>196</v>
      </c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6"/>
      <c r="BS79" s="16"/>
      <c r="BT79" s="16"/>
      <c r="BU79" s="16"/>
      <c r="BV79" s="2"/>
      <c r="BW79" s="13"/>
      <c r="BX79" s="13"/>
      <c r="BY79" s="13"/>
      <c r="BZ79" s="13"/>
      <c r="CA79" s="13"/>
      <c r="CB79" s="13"/>
      <c r="CC79" s="13"/>
      <c r="CD79" s="13"/>
      <c r="CE79" s="13"/>
      <c r="CF79" s="13"/>
    </row>
    <row r="80" customFormat="false" ht="15" hidden="false" customHeight="true" outlineLevel="0" collapsed="false">
      <c r="A80" s="12" t="s">
        <v>3293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 t="s">
        <v>3294</v>
      </c>
      <c r="P80" s="12"/>
      <c r="Q80" s="12"/>
      <c r="R80" s="12"/>
      <c r="S80" s="12"/>
      <c r="T80" s="12" t="s">
        <v>307</v>
      </c>
      <c r="U80" s="12"/>
      <c r="V80" s="12" t="s">
        <v>160</v>
      </c>
      <c r="W80" s="12" t="s">
        <v>161</v>
      </c>
      <c r="X80" s="12" t="s">
        <v>162</v>
      </c>
      <c r="Y80" s="12"/>
      <c r="Z80" s="12" t="s">
        <v>163</v>
      </c>
      <c r="AA80" s="12" t="s">
        <v>3295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4" t="n">
        <v>2008.391</v>
      </c>
      <c r="AP80" s="14" t="n">
        <v>2008.391</v>
      </c>
      <c r="AQ80" s="13"/>
      <c r="AR80" s="13"/>
      <c r="AS80" s="13"/>
      <c r="AT80" s="14" t="n">
        <v>1720</v>
      </c>
      <c r="AU80" s="14" t="n">
        <v>1720</v>
      </c>
      <c r="AV80" s="14" t="n">
        <v>3175</v>
      </c>
      <c r="AW80" s="14" t="n">
        <v>3676</v>
      </c>
      <c r="AX80" s="14" t="n">
        <v>3676</v>
      </c>
      <c r="AY80" s="14" t="n">
        <v>3176</v>
      </c>
      <c r="AZ80" s="14" t="n">
        <v>3176</v>
      </c>
      <c r="BA80" s="119" t="n">
        <v>3177</v>
      </c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6"/>
      <c r="BS80" s="16"/>
      <c r="BT80" s="16"/>
      <c r="BU80" s="16"/>
      <c r="BV80" s="2"/>
      <c r="BW80" s="13"/>
      <c r="BX80" s="13"/>
      <c r="BY80" s="13"/>
      <c r="BZ80" s="13"/>
      <c r="CA80" s="13"/>
      <c r="CB80" s="13"/>
      <c r="CC80" s="13"/>
      <c r="CD80" s="13"/>
      <c r="CE80" s="13"/>
      <c r="CF80" s="13"/>
    </row>
    <row r="81" customFormat="false" ht="15" hidden="false" customHeight="true" outlineLevel="0" collapsed="false">
      <c r="A81" s="12" t="s">
        <v>3296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 t="s">
        <v>3297</v>
      </c>
      <c r="P81" s="12"/>
      <c r="Q81" s="12"/>
      <c r="R81" s="12"/>
      <c r="S81" s="12"/>
      <c r="T81" s="12" t="s">
        <v>307</v>
      </c>
      <c r="U81" s="12"/>
      <c r="V81" s="12" t="s">
        <v>160</v>
      </c>
      <c r="W81" s="12" t="s">
        <v>161</v>
      </c>
      <c r="X81" s="12" t="s">
        <v>162</v>
      </c>
      <c r="Y81" s="12"/>
      <c r="Z81" s="12" t="s">
        <v>163</v>
      </c>
      <c r="AA81" s="12" t="s">
        <v>3298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4"/>
      <c r="AP81" s="13"/>
      <c r="AQ81" s="13"/>
      <c r="AR81" s="13"/>
      <c r="AS81" s="13"/>
      <c r="AT81" s="14" t="n">
        <v>-1025</v>
      </c>
      <c r="AU81" s="14" t="n">
        <v>-1025</v>
      </c>
      <c r="AV81" s="14" t="n">
        <v>-3</v>
      </c>
      <c r="AW81" s="14" t="n">
        <v>-503</v>
      </c>
      <c r="AX81" s="14" t="n">
        <v>-503</v>
      </c>
      <c r="AY81" s="14" t="n">
        <v>-3</v>
      </c>
      <c r="AZ81" s="14" t="n">
        <v>-3</v>
      </c>
      <c r="BA81" s="119" t="n">
        <v>-4</v>
      </c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6"/>
      <c r="BS81" s="16"/>
      <c r="BT81" s="16"/>
      <c r="BU81" s="16"/>
      <c r="BV81" s="2"/>
      <c r="BW81" s="13"/>
      <c r="BX81" s="13"/>
      <c r="BY81" s="13"/>
      <c r="BZ81" s="13"/>
      <c r="CA81" s="13"/>
      <c r="CB81" s="13"/>
      <c r="CC81" s="13"/>
      <c r="CD81" s="13"/>
      <c r="CE81" s="13"/>
      <c r="CF81" s="13"/>
    </row>
    <row r="82" customFormat="false" ht="15" hidden="false" customHeight="true" outlineLevel="0" collapsed="false">
      <c r="A82" s="12" t="s">
        <v>3299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 t="s">
        <v>3300</v>
      </c>
      <c r="P82" s="12"/>
      <c r="Q82" s="12"/>
      <c r="R82" s="12"/>
      <c r="S82" s="12"/>
      <c r="T82" s="12" t="s">
        <v>307</v>
      </c>
      <c r="U82" s="12"/>
      <c r="V82" s="12" t="s">
        <v>160</v>
      </c>
      <c r="W82" s="12" t="s">
        <v>161</v>
      </c>
      <c r="X82" s="12" t="s">
        <v>162</v>
      </c>
      <c r="Y82" s="12"/>
      <c r="Z82" s="12" t="s">
        <v>163</v>
      </c>
      <c r="AA82" s="12" t="s">
        <v>3301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4" t="n">
        <v>2008.391</v>
      </c>
      <c r="AP82" s="14" t="n">
        <v>2008.391</v>
      </c>
      <c r="AQ82" s="13"/>
      <c r="AR82" s="13"/>
      <c r="AS82" s="13"/>
      <c r="AT82" s="14" t="n">
        <v>695</v>
      </c>
      <c r="AU82" s="14" t="n">
        <v>695</v>
      </c>
      <c r="AV82" s="14" t="n">
        <v>3172</v>
      </c>
      <c r="AW82" s="14" t="n">
        <v>3173</v>
      </c>
      <c r="AX82" s="14" t="n">
        <v>3173</v>
      </c>
      <c r="AY82" s="14" t="n">
        <v>3173</v>
      </c>
      <c r="AZ82" s="14" t="n">
        <v>3173</v>
      </c>
      <c r="BA82" s="119" t="n">
        <v>3173</v>
      </c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6"/>
      <c r="BS82" s="16"/>
      <c r="BT82" s="16"/>
      <c r="BU82" s="16"/>
      <c r="BV82" s="2"/>
      <c r="BW82" s="13"/>
      <c r="BX82" s="13"/>
      <c r="BY82" s="13"/>
      <c r="BZ82" s="13"/>
      <c r="CA82" s="13"/>
      <c r="CB82" s="13"/>
      <c r="CC82" s="13"/>
      <c r="CD82" s="13"/>
      <c r="CE82" s="13"/>
      <c r="CF82" s="13"/>
    </row>
    <row r="83" customFormat="false" ht="15" hidden="false" customHeight="true" outlineLevel="0" collapsed="false">
      <c r="A83" s="12" t="s">
        <v>3302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 t="s">
        <v>3303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B83" s="92"/>
      <c r="BC83" s="100"/>
      <c r="BD83" s="100"/>
      <c r="BE83" s="100"/>
      <c r="BF83" s="100"/>
      <c r="BG83" s="100"/>
      <c r="BH83" s="100"/>
      <c r="BI83" s="100"/>
      <c r="BJ83" s="100"/>
      <c r="BK83" s="100"/>
      <c r="BL83" s="100"/>
      <c r="BM83" s="100"/>
      <c r="BN83" s="100"/>
      <c r="BO83" s="100"/>
      <c r="BP83" s="100"/>
      <c r="BQ83" s="100"/>
      <c r="BR83" s="100"/>
      <c r="BS83" s="100"/>
      <c r="BT83" s="100"/>
      <c r="BU83" s="100"/>
      <c r="BV83" s="2"/>
      <c r="BW83" s="92"/>
      <c r="BX83" s="92"/>
      <c r="BY83" s="92"/>
      <c r="BZ83" s="92"/>
      <c r="CA83" s="92"/>
      <c r="CB83" s="92"/>
      <c r="CC83" s="92"/>
      <c r="CD83" s="92"/>
      <c r="CE83" s="92"/>
      <c r="CF83" s="92"/>
    </row>
    <row r="84" customFormat="false" ht="15" hidden="false" customHeight="true" outlineLevel="0" collapsed="false">
      <c r="A84" s="9" t="s">
        <v>3304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 t="s">
        <v>3305</v>
      </c>
      <c r="P84" s="9"/>
      <c r="Q84" s="9"/>
      <c r="R84" s="9"/>
      <c r="S84" s="9"/>
      <c r="T84" s="9"/>
      <c r="U84" s="9"/>
      <c r="V84" s="9" t="s">
        <v>153</v>
      </c>
      <c r="W84" s="9"/>
      <c r="X84" s="9"/>
      <c r="Y84" s="9"/>
      <c r="Z84" s="9"/>
      <c r="AA84" s="9" t="s">
        <v>3306</v>
      </c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B84" s="10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2"/>
      <c r="BW84" s="10"/>
      <c r="BX84" s="10"/>
      <c r="BY84" s="10"/>
      <c r="BZ84" s="10"/>
      <c r="CA84" s="10"/>
      <c r="CB84" s="10"/>
      <c r="CC84" s="10"/>
      <c r="CD84" s="10"/>
      <c r="CE84" s="10"/>
      <c r="CF84" s="10"/>
    </row>
    <row r="85" customFormat="false" ht="15" hidden="false" customHeight="true" outlineLevel="0" collapsed="false">
      <c r="A85" s="12" t="s">
        <v>3307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 t="s">
        <v>3308</v>
      </c>
      <c r="P85" s="12"/>
      <c r="Q85" s="12"/>
      <c r="R85" s="12"/>
      <c r="S85" s="12"/>
      <c r="T85" s="12" t="s">
        <v>3106</v>
      </c>
      <c r="U85" s="12"/>
      <c r="V85" s="12" t="s">
        <v>160</v>
      </c>
      <c r="W85" s="12" t="s">
        <v>161</v>
      </c>
      <c r="X85" s="12" t="s">
        <v>162</v>
      </c>
      <c r="Y85" s="12"/>
      <c r="Z85" s="12" t="s">
        <v>163</v>
      </c>
      <c r="AA85" s="12" t="s">
        <v>3309</v>
      </c>
      <c r="AB85" s="13" t="n">
        <v>48.556</v>
      </c>
      <c r="AC85" s="14" t="n">
        <v>51.395</v>
      </c>
      <c r="AD85" s="14" t="n">
        <v>45.738</v>
      </c>
      <c r="AE85" s="14" t="n">
        <v>35.528</v>
      </c>
      <c r="AF85" s="14" t="n">
        <v>35.528</v>
      </c>
      <c r="AG85" s="93" t="n">
        <v>44.342</v>
      </c>
      <c r="AH85" s="93" t="n">
        <v>45.032</v>
      </c>
      <c r="AI85" s="93" t="n">
        <v>42.605</v>
      </c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92"/>
      <c r="AX85" s="92"/>
      <c r="AY85" s="92"/>
      <c r="AZ85" s="92"/>
      <c r="BB85" s="13"/>
      <c r="BC85" s="16"/>
      <c r="BD85" s="16"/>
      <c r="BE85" s="16"/>
      <c r="BF85" s="91"/>
      <c r="BG85" s="91"/>
      <c r="BH85" s="91"/>
      <c r="BI85" s="91"/>
      <c r="BJ85" s="91"/>
      <c r="BK85" s="91"/>
      <c r="BL85" s="91"/>
      <c r="BM85" s="91"/>
      <c r="BN85" s="91"/>
      <c r="BO85" s="91"/>
      <c r="BP85" s="91"/>
      <c r="BQ85" s="91"/>
      <c r="BR85" s="91"/>
      <c r="BS85" s="100"/>
      <c r="BT85" s="100"/>
      <c r="BU85" s="100"/>
      <c r="BV85" s="2"/>
      <c r="BW85" s="13"/>
      <c r="BX85" s="13"/>
      <c r="BY85" s="58"/>
      <c r="BZ85" s="58"/>
      <c r="CA85" s="58"/>
      <c r="CB85" s="58"/>
      <c r="CC85" s="58"/>
      <c r="CD85" s="58"/>
      <c r="CE85" s="92"/>
      <c r="CF85" s="92"/>
    </row>
    <row r="86" customFormat="false" ht="15" hidden="false" customHeight="true" outlineLevel="0" collapsed="false">
      <c r="A86" s="12" t="s">
        <v>3310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 t="s">
        <v>3311</v>
      </c>
      <c r="P86" s="12"/>
      <c r="Q86" s="12"/>
      <c r="R86" s="12"/>
      <c r="S86" s="12"/>
      <c r="T86" s="12" t="s">
        <v>3106</v>
      </c>
      <c r="U86" s="12"/>
      <c r="V86" s="12" t="s">
        <v>160</v>
      </c>
      <c r="W86" s="12" t="s">
        <v>161</v>
      </c>
      <c r="X86" s="12" t="s">
        <v>162</v>
      </c>
      <c r="Y86" s="12"/>
      <c r="Z86" s="12" t="s">
        <v>163</v>
      </c>
      <c r="AA86" s="12" t="s">
        <v>3312</v>
      </c>
      <c r="AB86" s="13" t="n">
        <v>22.838</v>
      </c>
      <c r="AC86" s="14" t="n">
        <v>21.511</v>
      </c>
      <c r="AD86" s="14" t="n">
        <v>20.847</v>
      </c>
      <c r="AE86" s="14" t="n">
        <v>21.514</v>
      </c>
      <c r="AF86" s="14" t="n">
        <v>21.514</v>
      </c>
      <c r="AG86" s="14" t="n">
        <v>21.362</v>
      </c>
      <c r="AH86" s="14" t="n">
        <v>20.763</v>
      </c>
      <c r="AI86" s="14" t="n">
        <v>23.167</v>
      </c>
      <c r="AJ86" s="14" t="n">
        <v>22.044</v>
      </c>
      <c r="AK86" s="14" t="n">
        <v>22.044</v>
      </c>
      <c r="AL86" s="14" t="n">
        <v>24.329</v>
      </c>
      <c r="AM86" s="14" t="n">
        <v>23.504</v>
      </c>
      <c r="AN86" s="14" t="n">
        <v>22.766</v>
      </c>
      <c r="AO86" s="14" t="n">
        <v>26.932</v>
      </c>
      <c r="AP86" s="14" t="n">
        <v>26.932</v>
      </c>
      <c r="AQ86" s="14" t="n">
        <v>69.134</v>
      </c>
      <c r="AR86" s="14" t="n">
        <v>75.031</v>
      </c>
      <c r="AS86" s="14" t="n">
        <v>43.301</v>
      </c>
      <c r="AT86" s="14" t="n">
        <v>33</v>
      </c>
      <c r="AU86" s="14" t="n">
        <v>33</v>
      </c>
      <c r="AV86" s="14" t="n">
        <v>18</v>
      </c>
      <c r="AW86" s="93" t="n">
        <v>15</v>
      </c>
      <c r="AX86" s="93" t="n">
        <v>12</v>
      </c>
      <c r="AY86" s="92"/>
      <c r="AZ86" s="92"/>
      <c r="BB86" s="13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00"/>
      <c r="BT86" s="100"/>
      <c r="BU86" s="100"/>
      <c r="BV86" s="2"/>
      <c r="BW86" s="13"/>
      <c r="BX86" s="13"/>
      <c r="BY86" s="13"/>
      <c r="BZ86" s="13"/>
      <c r="CA86" s="13"/>
      <c r="CB86" s="13"/>
      <c r="CC86" s="13"/>
      <c r="CD86" s="13"/>
      <c r="CE86" s="92"/>
      <c r="CF86" s="92"/>
    </row>
    <row r="87" customFormat="false" ht="15" hidden="false" customHeight="true" outlineLevel="0" collapsed="false">
      <c r="A87" s="12" t="s">
        <v>3313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 t="s">
        <v>3314</v>
      </c>
      <c r="P87" s="12"/>
      <c r="Q87" s="12"/>
      <c r="R87" s="12"/>
      <c r="S87" s="12"/>
      <c r="T87" s="12" t="s">
        <v>3106</v>
      </c>
      <c r="U87" s="12"/>
      <c r="V87" s="12" t="s">
        <v>160</v>
      </c>
      <c r="W87" s="12" t="s">
        <v>161</v>
      </c>
      <c r="X87" s="12" t="s">
        <v>162</v>
      </c>
      <c r="Y87" s="12"/>
      <c r="Z87" s="12" t="s">
        <v>163</v>
      </c>
      <c r="AA87" s="12" t="s">
        <v>3315</v>
      </c>
      <c r="AB87" s="13" t="n">
        <v>54.36</v>
      </c>
      <c r="AC87" s="14" t="n">
        <v>39.54</v>
      </c>
      <c r="AD87" s="14" t="n">
        <v>28.073</v>
      </c>
      <c r="AE87" s="14" t="n">
        <v>16.62</v>
      </c>
      <c r="AF87" s="14" t="n">
        <v>16.62</v>
      </c>
      <c r="AG87" s="14" t="n">
        <v>10.492</v>
      </c>
      <c r="AH87" s="14" t="n">
        <v>6.172</v>
      </c>
      <c r="AI87" s="14" t="n">
        <v>3.572</v>
      </c>
      <c r="AJ87" s="14"/>
      <c r="AK87" s="14" t="n">
        <v>1.423</v>
      </c>
      <c r="AL87" s="14"/>
      <c r="AM87" s="14" t="n">
        <v>225.004</v>
      </c>
      <c r="AN87" s="14" t="n">
        <v>0</v>
      </c>
      <c r="AO87" s="13"/>
      <c r="AP87" s="14"/>
      <c r="AQ87" s="13"/>
      <c r="AR87" s="13"/>
      <c r="AS87" s="13"/>
      <c r="AT87" s="13"/>
      <c r="AU87" s="14"/>
      <c r="AV87" s="58"/>
      <c r="AW87" s="92"/>
      <c r="AX87" s="92"/>
      <c r="AY87" s="92"/>
      <c r="AZ87" s="92"/>
      <c r="BB87" s="13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91"/>
      <c r="BS87" s="100"/>
      <c r="BT87" s="100"/>
      <c r="BU87" s="100"/>
      <c r="BV87" s="2"/>
      <c r="BW87" s="13"/>
      <c r="BX87" s="13"/>
      <c r="BY87" s="13"/>
      <c r="BZ87" s="13"/>
      <c r="CA87" s="13"/>
      <c r="CB87" s="13"/>
      <c r="CC87" s="13"/>
      <c r="CD87" s="13"/>
      <c r="CE87" s="92"/>
      <c r="CF87" s="92"/>
    </row>
    <row r="88" customFormat="false" ht="15" hidden="false" customHeight="true" outlineLevel="0" collapsed="false">
      <c r="A88" s="12" t="s">
        <v>3316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 t="s">
        <v>3317</v>
      </c>
      <c r="P88" s="12"/>
      <c r="Q88" s="12"/>
      <c r="R88" s="12"/>
      <c r="S88" s="12"/>
      <c r="T88" s="12" t="s">
        <v>3106</v>
      </c>
      <c r="U88" s="12"/>
      <c r="V88" s="12" t="s">
        <v>160</v>
      </c>
      <c r="W88" s="12" t="s">
        <v>161</v>
      </c>
      <c r="X88" s="12" t="s">
        <v>162</v>
      </c>
      <c r="Y88" s="12"/>
      <c r="Z88" s="12" t="s">
        <v>163</v>
      </c>
      <c r="AA88" s="12" t="s">
        <v>3318</v>
      </c>
      <c r="AB88" s="13"/>
      <c r="AC88" s="13"/>
      <c r="AD88" s="13"/>
      <c r="AE88" s="14" t="n">
        <v>27.54</v>
      </c>
      <c r="AF88" s="13"/>
      <c r="AG88" s="14" t="n">
        <v>25.592</v>
      </c>
      <c r="AH88" s="14" t="n">
        <v>28.625</v>
      </c>
      <c r="AI88" s="14" t="n">
        <v>32.187</v>
      </c>
      <c r="AJ88" s="14" t="n">
        <v>27.341</v>
      </c>
      <c r="AK88" s="14" t="n">
        <v>27.341</v>
      </c>
      <c r="AL88" s="14" t="n">
        <v>28.117</v>
      </c>
      <c r="AM88" s="14" t="n">
        <v>28.749</v>
      </c>
      <c r="AN88" s="14" t="n">
        <v>25.829</v>
      </c>
      <c r="AO88" s="14" t="n">
        <v>34.177</v>
      </c>
      <c r="AP88" s="14" t="n">
        <v>34.177</v>
      </c>
      <c r="AQ88" s="14" t="n">
        <v>33.687</v>
      </c>
      <c r="AR88" s="14" t="n">
        <v>36.634</v>
      </c>
      <c r="AS88" s="14" t="n">
        <v>33.099</v>
      </c>
      <c r="AT88" s="14" t="n">
        <v>33</v>
      </c>
      <c r="AU88" s="14" t="n">
        <v>33</v>
      </c>
      <c r="AV88" s="14" t="n">
        <v>34</v>
      </c>
      <c r="AW88" s="93" t="n">
        <v>39</v>
      </c>
      <c r="AX88" s="93" t="n">
        <v>33</v>
      </c>
      <c r="AY88" s="92"/>
      <c r="AZ88" s="92"/>
      <c r="BB88" s="13"/>
      <c r="BC88" s="13"/>
      <c r="BD88" s="13"/>
      <c r="BE88" s="13"/>
      <c r="BF88" s="13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00"/>
      <c r="BT88" s="100"/>
      <c r="BU88" s="100"/>
      <c r="BV88" s="2"/>
      <c r="BW88" s="13"/>
      <c r="BX88" s="13"/>
      <c r="BY88" s="13"/>
      <c r="BZ88" s="13"/>
      <c r="CA88" s="13"/>
      <c r="CB88" s="13"/>
      <c r="CC88" s="13"/>
      <c r="CD88" s="13"/>
      <c r="CE88" s="92"/>
      <c r="CF88" s="92"/>
    </row>
    <row r="89" customFormat="false" ht="15" hidden="false" customHeight="true" outlineLevel="0" collapsed="false">
      <c r="A89" s="12" t="s">
        <v>3319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 t="s">
        <v>3320</v>
      </c>
      <c r="P89" s="12"/>
      <c r="Q89" s="12"/>
      <c r="R89" s="12"/>
      <c r="S89" s="12"/>
      <c r="T89" s="12" t="s">
        <v>3106</v>
      </c>
      <c r="U89" s="12"/>
      <c r="V89" s="12" t="s">
        <v>160</v>
      </c>
      <c r="W89" s="12" t="s">
        <v>161</v>
      </c>
      <c r="X89" s="12" t="s">
        <v>162</v>
      </c>
      <c r="Y89" s="12"/>
      <c r="Z89" s="12" t="s">
        <v>163</v>
      </c>
      <c r="AA89" s="12" t="s">
        <v>221</v>
      </c>
      <c r="AB89" s="13" t="n">
        <v>187.854</v>
      </c>
      <c r="AC89" s="14" t="n">
        <v>183.915</v>
      </c>
      <c r="AD89" s="14" t="n">
        <v>192.954</v>
      </c>
      <c r="AE89" s="14" t="n">
        <v>179.352</v>
      </c>
      <c r="AF89" s="14" t="n">
        <v>206.892</v>
      </c>
      <c r="AG89" s="14" t="n">
        <v>209.195</v>
      </c>
      <c r="AH89" s="14" t="n">
        <v>229.699</v>
      </c>
      <c r="AI89" s="14" t="n">
        <v>210.378</v>
      </c>
      <c r="AJ89" s="14" t="n">
        <v>201.209</v>
      </c>
      <c r="AK89" s="14" t="n">
        <v>199.786</v>
      </c>
      <c r="AL89" s="14" t="n">
        <v>254.179</v>
      </c>
      <c r="AM89" s="14" t="n">
        <v>266.595</v>
      </c>
      <c r="AN89" s="14" t="n">
        <v>232.998</v>
      </c>
      <c r="AO89" s="14" t="n">
        <v>218.418</v>
      </c>
      <c r="AP89" s="14" t="n">
        <v>218.418</v>
      </c>
      <c r="AQ89" s="14" t="n">
        <v>344.826</v>
      </c>
      <c r="AR89" s="14" t="n">
        <v>326.581</v>
      </c>
      <c r="AS89" s="14" t="n">
        <v>393.546</v>
      </c>
      <c r="AT89" s="14" t="n">
        <v>405</v>
      </c>
      <c r="AU89" s="14" t="n">
        <v>405</v>
      </c>
      <c r="AV89" s="14" t="n">
        <v>510</v>
      </c>
      <c r="AW89" s="93" t="n">
        <v>672</v>
      </c>
      <c r="AX89" s="93" t="n">
        <v>655</v>
      </c>
      <c r="AY89" s="92"/>
      <c r="AZ89" s="92"/>
      <c r="BB89" s="13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00"/>
      <c r="BT89" s="100"/>
      <c r="BU89" s="100"/>
      <c r="BV89" s="2"/>
      <c r="BW89" s="13"/>
      <c r="BX89" s="13"/>
      <c r="BY89" s="13"/>
      <c r="BZ89" s="13"/>
      <c r="CA89" s="13"/>
      <c r="CB89" s="13"/>
      <c r="CC89" s="13"/>
      <c r="CD89" s="13"/>
      <c r="CE89" s="92"/>
      <c r="CF89" s="92"/>
    </row>
    <row r="90" customFormat="false" ht="15" hidden="false" customHeight="true" outlineLevel="0" collapsed="false">
      <c r="A90" s="12" t="s">
        <v>3321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 t="s">
        <v>3322</v>
      </c>
      <c r="P90" s="12"/>
      <c r="Q90" s="12"/>
      <c r="R90" s="12"/>
      <c r="S90" s="12"/>
      <c r="T90" s="12" t="s">
        <v>3106</v>
      </c>
      <c r="U90" s="12"/>
      <c r="V90" s="12" t="s">
        <v>160</v>
      </c>
      <c r="W90" s="12" t="s">
        <v>161</v>
      </c>
      <c r="X90" s="12" t="s">
        <v>162</v>
      </c>
      <c r="Y90" s="12"/>
      <c r="Z90" s="12" t="s">
        <v>163</v>
      </c>
      <c r="AA90" s="12" t="s">
        <v>3323</v>
      </c>
      <c r="AB90" s="13" t="n">
        <v>313.608</v>
      </c>
      <c r="AC90" s="14" t="n">
        <v>296.361</v>
      </c>
      <c r="AD90" s="14" t="n">
        <v>287.612</v>
      </c>
      <c r="AE90" s="14" t="n">
        <v>280.554</v>
      </c>
      <c r="AF90" s="14" t="n">
        <v>280.554</v>
      </c>
      <c r="AG90" s="14" t="n">
        <v>310.983</v>
      </c>
      <c r="AH90" s="14" t="n">
        <v>330.291</v>
      </c>
      <c r="AI90" s="14" t="n">
        <v>311.909</v>
      </c>
      <c r="AJ90" s="14" t="n">
        <v>250.594</v>
      </c>
      <c r="AK90" s="14" t="n">
        <v>250.594</v>
      </c>
      <c r="AL90" s="14" t="n">
        <v>306.625</v>
      </c>
      <c r="AM90" s="14" t="n">
        <v>543.852</v>
      </c>
      <c r="AN90" s="14" t="n">
        <v>281.593</v>
      </c>
      <c r="AO90" s="14" t="n">
        <v>279.527</v>
      </c>
      <c r="AP90" s="14" t="n">
        <v>279.527</v>
      </c>
      <c r="AQ90" s="14" t="n">
        <v>447.647</v>
      </c>
      <c r="AR90" s="14" t="n">
        <v>438.246</v>
      </c>
      <c r="AS90" s="14" t="n">
        <v>469.946</v>
      </c>
      <c r="AT90" s="14" t="n">
        <v>471</v>
      </c>
      <c r="AU90" s="14" t="n">
        <v>471</v>
      </c>
      <c r="AV90" s="14" t="n">
        <v>562</v>
      </c>
      <c r="AW90" s="93" t="n">
        <v>726</v>
      </c>
      <c r="AX90" s="93" t="n">
        <v>700</v>
      </c>
      <c r="AY90" s="92"/>
      <c r="AZ90" s="92"/>
      <c r="BB90" s="13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00"/>
      <c r="BT90" s="100"/>
      <c r="BU90" s="100"/>
      <c r="BV90" s="2"/>
      <c r="BW90" s="13"/>
      <c r="BX90" s="13"/>
      <c r="BY90" s="13"/>
      <c r="BZ90" s="13"/>
      <c r="CA90" s="13"/>
      <c r="CB90" s="13"/>
      <c r="CC90" s="13"/>
      <c r="CD90" s="13"/>
      <c r="CE90" s="92"/>
      <c r="CF90" s="92"/>
    </row>
    <row r="91" customFormat="false" ht="15" hidden="false" customHeight="true" outlineLevel="0" collapsed="false">
      <c r="A91" s="12" t="s">
        <v>3324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 t="s">
        <v>3325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B91" s="92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2"/>
      <c r="BW91" s="92"/>
      <c r="BX91" s="92"/>
      <c r="BY91" s="92"/>
      <c r="BZ91" s="92"/>
      <c r="CA91" s="92"/>
      <c r="CB91" s="92"/>
      <c r="CC91" s="92"/>
      <c r="CD91" s="92"/>
      <c r="CE91" s="92"/>
      <c r="CF91" s="92"/>
    </row>
    <row r="92" customFormat="false" ht="15" hidden="false" customHeight="true" outlineLevel="0" collapsed="false">
      <c r="A92" s="9" t="s">
        <v>3326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 t="s">
        <v>3327</v>
      </c>
      <c r="P92" s="9"/>
      <c r="Q92" s="9"/>
      <c r="R92" s="9"/>
      <c r="S92" s="9"/>
      <c r="T92" s="9"/>
      <c r="U92" s="9"/>
      <c r="V92" s="9" t="s">
        <v>153</v>
      </c>
      <c r="W92" s="9"/>
      <c r="X92" s="9"/>
      <c r="Y92" s="9"/>
      <c r="Z92" s="9"/>
      <c r="AA92" s="9" t="s">
        <v>3328</v>
      </c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08"/>
      <c r="AQ92" s="108"/>
      <c r="AR92" s="109"/>
      <c r="AS92" s="10"/>
      <c r="AT92" s="10"/>
      <c r="AU92" s="10"/>
      <c r="AV92" s="10"/>
      <c r="AW92" s="10"/>
      <c r="AX92" s="10"/>
      <c r="AY92" s="10"/>
      <c r="AZ92" s="10"/>
      <c r="BB92" s="108"/>
      <c r="BC92" s="110"/>
      <c r="BD92" s="110"/>
      <c r="BE92" s="110"/>
      <c r="BF92" s="110"/>
      <c r="BG92" s="110"/>
      <c r="BH92" s="110"/>
      <c r="BI92" s="110"/>
      <c r="BJ92" s="110"/>
      <c r="BK92" s="110"/>
      <c r="BL92" s="110"/>
      <c r="BM92" s="110"/>
      <c r="BN92" s="110"/>
      <c r="BO92" s="110"/>
      <c r="BP92" s="11"/>
      <c r="BQ92" s="11"/>
      <c r="BR92" s="11"/>
      <c r="BS92" s="11"/>
      <c r="BT92" s="11"/>
      <c r="BU92" s="11"/>
      <c r="BV92" s="2"/>
      <c r="BW92" s="108"/>
      <c r="BX92" s="108"/>
      <c r="BY92" s="108"/>
      <c r="BZ92" s="108"/>
      <c r="CA92" s="108"/>
      <c r="CB92" s="108"/>
      <c r="CC92" s="108"/>
      <c r="CD92" s="10"/>
      <c r="CE92" s="10"/>
      <c r="CF92" s="10"/>
    </row>
    <row r="93" customFormat="false" ht="15" hidden="false" customHeight="true" outlineLevel="0" collapsed="false">
      <c r="A93" s="12" t="s">
        <v>3329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 t="s">
        <v>3330</v>
      </c>
      <c r="P93" s="12"/>
      <c r="Q93" s="12"/>
      <c r="R93" s="12"/>
      <c r="S93" s="12"/>
      <c r="T93" s="12" t="s">
        <v>3106</v>
      </c>
      <c r="U93" s="12"/>
      <c r="V93" s="12" t="s">
        <v>160</v>
      </c>
      <c r="W93" s="12" t="s">
        <v>161</v>
      </c>
      <c r="X93" s="12" t="s">
        <v>162</v>
      </c>
      <c r="Y93" s="12"/>
      <c r="Z93" s="12" t="s">
        <v>163</v>
      </c>
      <c r="AA93" s="19" t="s">
        <v>3331</v>
      </c>
      <c r="AB93" s="13" t="n">
        <v>77.169</v>
      </c>
      <c r="AC93" s="14" t="n">
        <v>82.399</v>
      </c>
      <c r="AD93" s="14" t="n">
        <v>89.106</v>
      </c>
      <c r="AE93" s="14" t="n">
        <v>96.617</v>
      </c>
      <c r="AF93" s="14" t="n">
        <v>96.617</v>
      </c>
      <c r="AG93" s="14" t="n">
        <v>102.43</v>
      </c>
      <c r="AH93" s="14" t="n">
        <v>109.022</v>
      </c>
      <c r="AI93" s="14" t="n">
        <v>114.058</v>
      </c>
      <c r="AJ93" s="14" t="n">
        <v>123.065</v>
      </c>
      <c r="AK93" s="14" t="n">
        <v>123.065</v>
      </c>
      <c r="AL93" s="14" t="n">
        <v>131.376</v>
      </c>
      <c r="AM93" s="14" t="n">
        <v>133.388</v>
      </c>
      <c r="AN93" s="14" t="n">
        <v>137.989</v>
      </c>
      <c r="AO93" s="14" t="n">
        <v>141.671</v>
      </c>
      <c r="AP93" s="14" t="n">
        <v>141.671</v>
      </c>
      <c r="AQ93" s="14" t="n">
        <v>220.507</v>
      </c>
      <c r="AR93" s="14" t="n">
        <v>140.703</v>
      </c>
      <c r="AS93" s="14" t="n">
        <v>140.768</v>
      </c>
      <c r="AT93" s="14" t="n">
        <v>146.065</v>
      </c>
      <c r="AU93" s="14" t="n">
        <v>146.065</v>
      </c>
      <c r="AV93" s="14" t="n">
        <v>149</v>
      </c>
      <c r="AW93" s="14" t="n">
        <v>145</v>
      </c>
      <c r="AX93" s="14" t="n">
        <v>149</v>
      </c>
      <c r="AY93" s="14" t="n">
        <v>152</v>
      </c>
      <c r="AZ93" s="14" t="n">
        <v>152</v>
      </c>
      <c r="BB93" s="13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2"/>
      <c r="BW93" s="13"/>
      <c r="BX93" s="13"/>
      <c r="BY93" s="13"/>
      <c r="BZ93" s="13"/>
      <c r="CA93" s="13"/>
      <c r="CB93" s="13"/>
      <c r="CC93" s="13"/>
      <c r="CD93" s="13"/>
      <c r="CE93" s="13"/>
      <c r="CF93" s="13"/>
    </row>
    <row r="94" customFormat="false" ht="15" hidden="false" customHeight="true" outlineLevel="0" collapsed="false">
      <c r="A94" s="12" t="s">
        <v>3332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 t="s">
        <v>3333</v>
      </c>
      <c r="P94" s="12"/>
      <c r="Q94" s="12"/>
      <c r="R94" s="12"/>
      <c r="S94" s="12"/>
      <c r="T94" s="12" t="s">
        <v>3106</v>
      </c>
      <c r="U94" s="12"/>
      <c r="V94" s="12" t="s">
        <v>160</v>
      </c>
      <c r="W94" s="12" t="s">
        <v>161</v>
      </c>
      <c r="X94" s="12" t="s">
        <v>162</v>
      </c>
      <c r="Y94" s="12"/>
      <c r="Z94" s="12" t="s">
        <v>163</v>
      </c>
      <c r="AA94" s="12" t="s">
        <v>3334</v>
      </c>
      <c r="AB94" s="13" t="n">
        <v>378.65</v>
      </c>
      <c r="AC94" s="14" t="n">
        <v>367.1</v>
      </c>
      <c r="AD94" s="14" t="n">
        <v>358.982</v>
      </c>
      <c r="AE94" s="14" t="n">
        <v>336.781</v>
      </c>
      <c r="AF94" s="14" t="n">
        <v>336.781</v>
      </c>
      <c r="AG94" s="14" t="n">
        <v>318.893</v>
      </c>
      <c r="AH94" s="14" t="n">
        <v>305.013</v>
      </c>
      <c r="AI94" s="14" t="n">
        <v>282.955</v>
      </c>
      <c r="AJ94" s="14" t="n">
        <v>261.193</v>
      </c>
      <c r="AK94" s="14" t="n">
        <v>261.193</v>
      </c>
      <c r="AL94" s="14" t="n">
        <v>275.654</v>
      </c>
      <c r="AM94" s="93" t="n">
        <v>492.826</v>
      </c>
      <c r="AN94" s="93" t="n">
        <v>499.888</v>
      </c>
      <c r="AO94" s="58"/>
      <c r="AP94" s="58"/>
      <c r="AQ94" s="58"/>
      <c r="AR94" s="58"/>
      <c r="AS94" s="58"/>
      <c r="AT94" s="58"/>
      <c r="AU94" s="58"/>
      <c r="AV94" s="58"/>
      <c r="AW94" s="92"/>
      <c r="AX94" s="92"/>
      <c r="AY94" s="92"/>
      <c r="AZ94" s="92"/>
      <c r="BB94" s="13"/>
      <c r="BC94" s="16"/>
      <c r="BD94" s="16"/>
      <c r="BE94" s="16"/>
      <c r="BF94" s="16"/>
      <c r="BG94" s="16"/>
      <c r="BH94" s="16"/>
      <c r="BI94" s="16"/>
      <c r="BJ94" s="16"/>
      <c r="BK94" s="91"/>
      <c r="BL94" s="91"/>
      <c r="BM94" s="91"/>
      <c r="BN94" s="91"/>
      <c r="BO94" s="91"/>
      <c r="BP94" s="91"/>
      <c r="BQ94" s="91"/>
      <c r="BR94" s="91"/>
      <c r="BS94" s="100"/>
      <c r="BT94" s="100"/>
      <c r="BU94" s="100"/>
      <c r="BV94" s="2"/>
      <c r="BW94" s="13"/>
      <c r="BX94" s="13"/>
      <c r="BY94" s="13"/>
      <c r="BZ94" s="13"/>
      <c r="CA94" s="58"/>
      <c r="CB94" s="58"/>
      <c r="CC94" s="58"/>
      <c r="CD94" s="58"/>
      <c r="CE94" s="92"/>
      <c r="CF94" s="92"/>
    </row>
    <row r="95" customFormat="false" ht="15" hidden="false" customHeight="true" outlineLevel="0" collapsed="false">
      <c r="A95" s="12" t="s">
        <v>3335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 t="s">
        <v>3336</v>
      </c>
      <c r="P95" s="12"/>
      <c r="Q95" s="12"/>
      <c r="R95" s="12"/>
      <c r="S95" s="12"/>
      <c r="T95" s="12" t="s">
        <v>3106</v>
      </c>
      <c r="U95" s="12"/>
      <c r="V95" s="12" t="s">
        <v>160</v>
      </c>
      <c r="W95" s="12" t="s">
        <v>161</v>
      </c>
      <c r="X95" s="12" t="s">
        <v>162</v>
      </c>
      <c r="Y95" s="12"/>
      <c r="Z95" s="12" t="s">
        <v>163</v>
      </c>
      <c r="AA95" s="12" t="s">
        <v>3337</v>
      </c>
      <c r="AB95" s="13" t="n">
        <v>455.819</v>
      </c>
      <c r="AC95" s="14" t="n">
        <v>449.499</v>
      </c>
      <c r="AD95" s="14" t="n">
        <v>448.088</v>
      </c>
      <c r="AE95" s="14" t="n">
        <v>433.398</v>
      </c>
      <c r="AF95" s="14" t="n">
        <v>433.398</v>
      </c>
      <c r="AG95" s="14" t="n">
        <v>421.323</v>
      </c>
      <c r="AH95" s="14" t="n">
        <v>414.035</v>
      </c>
      <c r="AI95" s="14" t="n">
        <v>397.013</v>
      </c>
      <c r="AJ95" s="14" t="n">
        <v>384.258</v>
      </c>
      <c r="AK95" s="14" t="n">
        <v>384.258</v>
      </c>
      <c r="AL95" s="14" t="n">
        <v>407.03</v>
      </c>
      <c r="AM95" s="14" t="n">
        <v>626.214</v>
      </c>
      <c r="AN95" s="14" t="n">
        <v>637.877</v>
      </c>
      <c r="AO95" s="14"/>
      <c r="AP95" s="13"/>
      <c r="AQ95" s="58"/>
      <c r="AR95" s="58"/>
      <c r="AS95" s="58"/>
      <c r="AT95" s="58"/>
      <c r="AU95" s="58"/>
      <c r="AV95" s="58"/>
      <c r="AW95" s="92"/>
      <c r="AX95" s="92"/>
      <c r="AY95" s="92"/>
      <c r="AZ95" s="92"/>
      <c r="BB95" s="13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91"/>
      <c r="BO95" s="91"/>
      <c r="BP95" s="91"/>
      <c r="BQ95" s="91"/>
      <c r="BR95" s="91"/>
      <c r="BS95" s="100"/>
      <c r="BT95" s="100"/>
      <c r="BU95" s="100"/>
      <c r="BV95" s="2"/>
      <c r="BW95" s="13"/>
      <c r="BX95" s="13"/>
      <c r="BY95" s="13"/>
      <c r="BZ95" s="13"/>
      <c r="CA95" s="13"/>
      <c r="CB95" s="13"/>
      <c r="CC95" s="58"/>
      <c r="CD95" s="58"/>
      <c r="CE95" s="92"/>
      <c r="CF95" s="92"/>
    </row>
    <row r="96" customFormat="false" ht="15" hidden="false" customHeight="true" outlineLevel="0" collapsed="false">
      <c r="A96" s="12" t="s">
        <v>3338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 t="s">
        <v>3339</v>
      </c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B96" s="92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  <c r="BT96" s="100"/>
      <c r="BU96" s="100"/>
      <c r="BV96" s="2"/>
      <c r="BW96" s="92"/>
      <c r="BX96" s="92"/>
      <c r="BY96" s="92"/>
      <c r="BZ96" s="92"/>
      <c r="CA96" s="92"/>
      <c r="CB96" s="92"/>
      <c r="CC96" s="92"/>
      <c r="CD96" s="92"/>
      <c r="CE96" s="92"/>
      <c r="CF96" s="92"/>
    </row>
    <row r="97" customFormat="false" ht="15" hidden="false" customHeight="true" outlineLevel="0" collapsed="false">
      <c r="A97" s="76" t="s">
        <v>3340</v>
      </c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 t="s">
        <v>3341</v>
      </c>
      <c r="P97" s="76"/>
      <c r="Q97" s="76"/>
      <c r="R97" s="76"/>
      <c r="S97" s="76"/>
      <c r="T97" s="76"/>
      <c r="U97" s="76"/>
      <c r="V97" s="76" t="s">
        <v>153</v>
      </c>
      <c r="W97" s="76"/>
      <c r="X97" s="76"/>
      <c r="Y97" s="76"/>
      <c r="Z97" s="76"/>
      <c r="AA97" s="120" t="s">
        <v>3342</v>
      </c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B97" s="10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2"/>
      <c r="BW97" s="10"/>
      <c r="BX97" s="10"/>
      <c r="BY97" s="10"/>
      <c r="BZ97" s="10"/>
      <c r="CA97" s="10"/>
      <c r="CB97" s="10"/>
      <c r="CC97" s="10"/>
      <c r="CD97" s="10"/>
      <c r="CE97" s="10"/>
      <c r="CF97" s="10"/>
    </row>
    <row r="98" customFormat="false" ht="15" hidden="false" customHeight="true" outlineLevel="0" collapsed="false">
      <c r="A98" s="12" t="s">
        <v>3343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 t="s">
        <v>3344</v>
      </c>
      <c r="P98" s="12"/>
      <c r="Q98" s="12"/>
      <c r="R98" s="12"/>
      <c r="S98" s="12"/>
      <c r="T98" s="12" t="s">
        <v>3106</v>
      </c>
      <c r="U98" s="12"/>
      <c r="V98" s="12" t="s">
        <v>160</v>
      </c>
      <c r="W98" s="12" t="s">
        <v>161</v>
      </c>
      <c r="X98" s="12" t="s">
        <v>162</v>
      </c>
      <c r="Y98" s="12"/>
      <c r="Z98" s="12" t="s">
        <v>163</v>
      </c>
      <c r="AA98" s="12" t="s">
        <v>3345</v>
      </c>
      <c r="AB98" s="13" t="n">
        <v>9.738</v>
      </c>
      <c r="AC98" s="14" t="n">
        <v>8.815</v>
      </c>
      <c r="AD98" s="14" t="n">
        <v>8.128</v>
      </c>
      <c r="AE98" s="14" t="n">
        <v>9.275</v>
      </c>
      <c r="AF98" s="14" t="n">
        <v>9.275</v>
      </c>
      <c r="AG98" s="14" t="n">
        <v>8.93</v>
      </c>
      <c r="AH98" s="14" t="n">
        <v>8.576</v>
      </c>
      <c r="AI98" s="14" t="n">
        <v>7.236</v>
      </c>
      <c r="AJ98" s="14" t="n">
        <v>15.986</v>
      </c>
      <c r="AK98" s="14" t="n">
        <v>15.986</v>
      </c>
      <c r="AL98" s="14" t="n">
        <v>17.597</v>
      </c>
      <c r="AM98" s="14" t="n">
        <v>22.545</v>
      </c>
      <c r="AN98" s="14" t="n">
        <v>22.095</v>
      </c>
      <c r="AO98" s="14" t="n">
        <v>28.939</v>
      </c>
      <c r="AP98" s="14" t="n">
        <v>28.939</v>
      </c>
      <c r="AQ98" s="14" t="n">
        <v>29.312</v>
      </c>
      <c r="AR98" s="14" t="n">
        <v>29.926</v>
      </c>
      <c r="AS98" s="14" t="n">
        <v>31.596</v>
      </c>
      <c r="AT98" s="14" t="n">
        <v>36</v>
      </c>
      <c r="AU98" s="14" t="n">
        <v>36</v>
      </c>
      <c r="AV98" s="14" t="n">
        <v>39</v>
      </c>
      <c r="AW98" s="93" t="n">
        <v>43</v>
      </c>
      <c r="AX98" s="93" t="n">
        <v>46</v>
      </c>
      <c r="AY98" s="92"/>
      <c r="AZ98" s="92"/>
      <c r="BB98" s="13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00"/>
      <c r="BT98" s="100"/>
      <c r="BU98" s="100"/>
      <c r="BV98" s="2"/>
      <c r="BW98" s="13"/>
      <c r="BX98" s="13"/>
      <c r="BY98" s="13"/>
      <c r="BZ98" s="13"/>
      <c r="CA98" s="13"/>
      <c r="CB98" s="13"/>
      <c r="CC98" s="13"/>
      <c r="CD98" s="13"/>
      <c r="CE98" s="92"/>
      <c r="CF98" s="92"/>
    </row>
    <row r="99" customFormat="false" ht="15" hidden="false" customHeight="true" outlineLevel="0" collapsed="false">
      <c r="A99" s="12" t="s">
        <v>3346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 t="s">
        <v>3347</v>
      </c>
      <c r="P99" s="12"/>
      <c r="Q99" s="12"/>
      <c r="R99" s="12"/>
      <c r="S99" s="12"/>
      <c r="T99" s="12" t="s">
        <v>3106</v>
      </c>
      <c r="U99" s="12"/>
      <c r="V99" s="12" t="s">
        <v>160</v>
      </c>
      <c r="W99" s="12" t="s">
        <v>161</v>
      </c>
      <c r="X99" s="12" t="s">
        <v>162</v>
      </c>
      <c r="Y99" s="12"/>
      <c r="Z99" s="12" t="s">
        <v>163</v>
      </c>
      <c r="AA99" s="12" t="s">
        <v>3348</v>
      </c>
      <c r="AB99" s="13" t="n">
        <v>18.027</v>
      </c>
      <c r="AC99" s="14" t="n">
        <v>20.27</v>
      </c>
      <c r="AD99" s="14" t="n">
        <v>19.597</v>
      </c>
      <c r="AE99" s="14" t="n">
        <v>19.715</v>
      </c>
      <c r="AF99" s="14" t="n">
        <v>19.715</v>
      </c>
      <c r="AG99" s="14" t="n">
        <v>19.163</v>
      </c>
      <c r="AH99" s="14" t="n">
        <v>18.627</v>
      </c>
      <c r="AI99" s="14" t="n">
        <v>20.126</v>
      </c>
      <c r="AJ99" s="14" t="n">
        <v>19.469</v>
      </c>
      <c r="AK99" s="14" t="n">
        <v>19.469</v>
      </c>
      <c r="AL99" s="14" t="n">
        <v>23.65</v>
      </c>
      <c r="AM99" s="14" t="n">
        <v>27.426</v>
      </c>
      <c r="AN99" s="14" t="n">
        <v>25.346</v>
      </c>
      <c r="AO99" s="14" t="n">
        <v>23.597</v>
      </c>
      <c r="AP99" s="14" t="n">
        <v>23.597</v>
      </c>
      <c r="AQ99" s="14" t="n">
        <v>23.874</v>
      </c>
      <c r="AR99" s="14" t="n">
        <v>24.305</v>
      </c>
      <c r="AS99" s="14" t="n">
        <v>23.979</v>
      </c>
      <c r="AT99" s="14" t="n">
        <v>24</v>
      </c>
      <c r="AU99" s="14" t="n">
        <v>24</v>
      </c>
      <c r="AV99" s="14" t="n">
        <v>23</v>
      </c>
      <c r="AW99" s="93" t="n">
        <v>25</v>
      </c>
      <c r="AX99" s="93" t="n">
        <v>25</v>
      </c>
      <c r="AY99" s="92"/>
      <c r="AZ99" s="92"/>
      <c r="BB99" s="13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00"/>
      <c r="BT99" s="100"/>
      <c r="BU99" s="100"/>
      <c r="BV99" s="2"/>
      <c r="BW99" s="13"/>
      <c r="BX99" s="13"/>
      <c r="BY99" s="13"/>
      <c r="BZ99" s="13"/>
      <c r="CA99" s="13"/>
      <c r="CB99" s="13"/>
      <c r="CC99" s="13"/>
      <c r="CD99" s="13"/>
      <c r="CE99" s="92"/>
      <c r="CF99" s="92"/>
    </row>
    <row r="100" customFormat="false" ht="15" hidden="false" customHeight="true" outlineLevel="0" collapsed="false">
      <c r="A100" s="12" t="s">
        <v>3349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 t="s">
        <v>3350</v>
      </c>
      <c r="P100" s="12"/>
      <c r="Q100" s="12"/>
      <c r="R100" s="12"/>
      <c r="S100" s="12"/>
      <c r="T100" s="12" t="s">
        <v>3106</v>
      </c>
      <c r="U100" s="12"/>
      <c r="V100" s="12" t="s">
        <v>160</v>
      </c>
      <c r="W100" s="12" t="s">
        <v>161</v>
      </c>
      <c r="X100" s="12" t="s">
        <v>162</v>
      </c>
      <c r="Y100" s="12"/>
      <c r="Z100" s="12" t="s">
        <v>163</v>
      </c>
      <c r="AA100" s="12" t="s">
        <v>3351</v>
      </c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4" t="n">
        <v>39.213</v>
      </c>
      <c r="AP100" s="14" t="n">
        <v>39.213</v>
      </c>
      <c r="AQ100" s="14" t="n">
        <v>34.784</v>
      </c>
      <c r="AR100" s="14" t="n">
        <v>30.662</v>
      </c>
      <c r="AS100" s="14" t="n">
        <v>26.811</v>
      </c>
      <c r="AT100" s="14" t="n">
        <v>23</v>
      </c>
      <c r="AU100" s="14" t="n">
        <v>23</v>
      </c>
      <c r="AV100" s="14" t="n">
        <v>21</v>
      </c>
      <c r="AW100" s="93" t="n">
        <v>33</v>
      </c>
      <c r="AX100" s="93" t="n">
        <v>28</v>
      </c>
      <c r="AY100" s="92"/>
      <c r="AZ100" s="92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6"/>
      <c r="BO100" s="16"/>
      <c r="BP100" s="16"/>
      <c r="BQ100" s="16"/>
      <c r="BR100" s="16"/>
      <c r="BS100" s="100"/>
      <c r="BT100" s="100"/>
      <c r="BU100" s="100"/>
      <c r="BV100" s="2"/>
      <c r="BW100" s="13"/>
      <c r="BX100" s="13"/>
      <c r="BY100" s="13"/>
      <c r="BZ100" s="13"/>
      <c r="CA100" s="13"/>
      <c r="CB100" s="13"/>
      <c r="CC100" s="13"/>
      <c r="CD100" s="13"/>
      <c r="CE100" s="92"/>
      <c r="CF100" s="92"/>
    </row>
    <row r="101" customFormat="false" ht="15" hidden="false" customHeight="true" outlineLevel="0" collapsed="false">
      <c r="A101" s="12" t="s">
        <v>3352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 t="s">
        <v>3353</v>
      </c>
      <c r="P101" s="12"/>
      <c r="Q101" s="12"/>
      <c r="R101" s="12"/>
      <c r="S101" s="12"/>
      <c r="T101" s="12" t="s">
        <v>3106</v>
      </c>
      <c r="U101" s="12"/>
      <c r="V101" s="12" t="s">
        <v>160</v>
      </c>
      <c r="W101" s="12" t="s">
        <v>161</v>
      </c>
      <c r="X101" s="12" t="s">
        <v>162</v>
      </c>
      <c r="Y101" s="12"/>
      <c r="Z101" s="12" t="s">
        <v>163</v>
      </c>
      <c r="AA101" s="12" t="s">
        <v>3354</v>
      </c>
      <c r="AB101" s="13" t="n">
        <v>400.962</v>
      </c>
      <c r="AC101" s="14" t="n">
        <v>386.121</v>
      </c>
      <c r="AD101" s="14" t="n">
        <v>349.665</v>
      </c>
      <c r="AE101" s="14" t="n">
        <v>329.971</v>
      </c>
      <c r="AF101" s="14" t="n">
        <v>329.971</v>
      </c>
      <c r="AG101" s="14" t="n">
        <v>317.565</v>
      </c>
      <c r="AH101" s="14" t="n">
        <v>296.861</v>
      </c>
      <c r="AI101" s="14" t="n">
        <v>277.898</v>
      </c>
      <c r="AJ101" s="14" t="n">
        <v>258.58</v>
      </c>
      <c r="AK101" s="14" t="n">
        <v>258.58</v>
      </c>
      <c r="AL101" s="14" t="n">
        <v>267.722</v>
      </c>
      <c r="AM101" s="14" t="n">
        <v>803.076</v>
      </c>
      <c r="AN101" s="14" t="n">
        <v>622.667</v>
      </c>
      <c r="AO101" s="13"/>
      <c r="AP101" s="14"/>
      <c r="AQ101" s="13"/>
      <c r="AR101" s="13"/>
      <c r="AS101" s="13"/>
      <c r="AT101" s="14"/>
      <c r="AU101" s="14"/>
      <c r="AV101" s="13"/>
      <c r="AW101" s="92"/>
      <c r="AX101" s="92"/>
      <c r="AY101" s="92"/>
      <c r="AZ101" s="92"/>
      <c r="BB101" s="13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00"/>
      <c r="BT101" s="100"/>
      <c r="BU101" s="100"/>
      <c r="BV101" s="2"/>
      <c r="BW101" s="13"/>
      <c r="BX101" s="13"/>
      <c r="BY101" s="13"/>
      <c r="BZ101" s="13"/>
      <c r="CA101" s="13"/>
      <c r="CB101" s="13"/>
      <c r="CC101" s="13"/>
      <c r="CD101" s="13"/>
      <c r="CE101" s="92"/>
      <c r="CF101" s="92"/>
    </row>
    <row r="102" customFormat="false" ht="15" hidden="false" customHeight="true" outlineLevel="0" collapsed="false">
      <c r="A102" s="12" t="s">
        <v>3355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 t="s">
        <v>3356</v>
      </c>
      <c r="P102" s="12"/>
      <c r="Q102" s="12"/>
      <c r="R102" s="12"/>
      <c r="S102" s="12"/>
      <c r="T102" s="12" t="s">
        <v>3106</v>
      </c>
      <c r="U102" s="12"/>
      <c r="V102" s="12" t="s">
        <v>160</v>
      </c>
      <c r="W102" s="12" t="s">
        <v>161</v>
      </c>
      <c r="X102" s="12" t="s">
        <v>162</v>
      </c>
      <c r="Y102" s="12"/>
      <c r="Z102" s="12" t="s">
        <v>163</v>
      </c>
      <c r="AA102" s="12" t="s">
        <v>3357</v>
      </c>
      <c r="AB102" s="13" t="n">
        <v>11.967</v>
      </c>
      <c r="AC102" s="14" t="n">
        <v>10.792</v>
      </c>
      <c r="AD102" s="14" t="n">
        <v>10.844</v>
      </c>
      <c r="AE102" s="14" t="n">
        <v>15.879</v>
      </c>
      <c r="AF102" s="14" t="n">
        <v>15.879</v>
      </c>
      <c r="AG102" s="14" t="n">
        <v>15.595</v>
      </c>
      <c r="AH102" s="14" t="n">
        <v>13.868</v>
      </c>
      <c r="AI102" s="14" t="n">
        <v>12.167</v>
      </c>
      <c r="AJ102" s="14" t="n">
        <v>10.565</v>
      </c>
      <c r="AK102" s="14" t="n">
        <v>10.565</v>
      </c>
      <c r="AL102" s="14" t="n">
        <v>10.564</v>
      </c>
      <c r="AM102" s="14" t="n">
        <v>9.839</v>
      </c>
      <c r="AN102" s="14" t="n">
        <v>11.122</v>
      </c>
      <c r="AO102" s="13"/>
      <c r="AP102" s="14"/>
      <c r="AQ102" s="13"/>
      <c r="AR102" s="13"/>
      <c r="AS102" s="13"/>
      <c r="AT102" s="14"/>
      <c r="AU102" s="14"/>
      <c r="AV102" s="13"/>
      <c r="AW102" s="92"/>
      <c r="AX102" s="92"/>
      <c r="AY102" s="92"/>
      <c r="AZ102" s="92"/>
      <c r="BB102" s="13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00"/>
      <c r="BT102" s="100"/>
      <c r="BU102" s="100"/>
      <c r="BV102" s="2"/>
      <c r="BW102" s="13"/>
      <c r="BX102" s="13"/>
      <c r="BY102" s="13"/>
      <c r="BZ102" s="13"/>
      <c r="CA102" s="13"/>
      <c r="CB102" s="13"/>
      <c r="CC102" s="13"/>
      <c r="CD102" s="13"/>
      <c r="CE102" s="92"/>
      <c r="CF102" s="92"/>
    </row>
    <row r="103" customFormat="false" ht="15" hidden="false" customHeight="true" outlineLevel="0" collapsed="false">
      <c r="A103" s="12" t="s">
        <v>3358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 t="s">
        <v>3359</v>
      </c>
      <c r="P103" s="12"/>
      <c r="Q103" s="12"/>
      <c r="R103" s="12"/>
      <c r="S103" s="12"/>
      <c r="T103" s="12" t="s">
        <v>3106</v>
      </c>
      <c r="U103" s="12"/>
      <c r="V103" s="12" t="s">
        <v>160</v>
      </c>
      <c r="W103" s="12" t="s">
        <v>161</v>
      </c>
      <c r="X103" s="12" t="s">
        <v>162</v>
      </c>
      <c r="Y103" s="12"/>
      <c r="Z103" s="12" t="s">
        <v>163</v>
      </c>
      <c r="AA103" s="12" t="s">
        <v>332</v>
      </c>
      <c r="AB103" s="13" t="n">
        <v>102.439</v>
      </c>
      <c r="AC103" s="14" t="n">
        <v>120.289</v>
      </c>
      <c r="AD103" s="14" t="n">
        <v>132.15</v>
      </c>
      <c r="AE103" s="14" t="n">
        <v>175.774</v>
      </c>
      <c r="AF103" s="14" t="n">
        <v>175.774</v>
      </c>
      <c r="AG103" s="14" t="n">
        <v>318.716</v>
      </c>
      <c r="AH103" s="13"/>
      <c r="AI103" s="13"/>
      <c r="AJ103" s="14"/>
      <c r="AK103" s="14"/>
      <c r="AL103" s="13"/>
      <c r="AM103" s="14" t="n">
        <v>496.461</v>
      </c>
      <c r="AN103" s="14"/>
      <c r="AO103" s="13"/>
      <c r="AP103" s="14"/>
      <c r="AQ103" s="13"/>
      <c r="AR103" s="13"/>
      <c r="AS103" s="13"/>
      <c r="AT103" s="14"/>
      <c r="AU103" s="14"/>
      <c r="AV103" s="13"/>
      <c r="AW103" s="92"/>
      <c r="AX103" s="92"/>
      <c r="AY103" s="92"/>
      <c r="AZ103" s="92"/>
      <c r="BB103" s="13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00"/>
      <c r="BT103" s="100"/>
      <c r="BU103" s="100"/>
      <c r="BV103" s="2"/>
      <c r="BW103" s="13"/>
      <c r="BX103" s="13"/>
      <c r="BY103" s="13"/>
      <c r="BZ103" s="13"/>
      <c r="CA103" s="13"/>
      <c r="CB103" s="13"/>
      <c r="CC103" s="13"/>
      <c r="CD103" s="13"/>
      <c r="CE103" s="92"/>
      <c r="CF103" s="92"/>
    </row>
    <row r="104" customFormat="false" ht="15" hidden="false" customHeight="true" outlineLevel="0" collapsed="false">
      <c r="A104" s="12" t="s">
        <v>3360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 t="s">
        <v>3361</v>
      </c>
      <c r="P104" s="12"/>
      <c r="Q104" s="12"/>
      <c r="R104" s="12"/>
      <c r="S104" s="12"/>
      <c r="T104" s="12" t="s">
        <v>3106</v>
      </c>
      <c r="U104" s="12"/>
      <c r="V104" s="12" t="s">
        <v>160</v>
      </c>
      <c r="W104" s="12" t="s">
        <v>161</v>
      </c>
      <c r="X104" s="12" t="s">
        <v>162</v>
      </c>
      <c r="Y104" s="12"/>
      <c r="Z104" s="12" t="s">
        <v>163</v>
      </c>
      <c r="AA104" s="12" t="s">
        <v>3315</v>
      </c>
      <c r="AB104" s="13" t="n">
        <v>10.989</v>
      </c>
      <c r="AC104" s="14" t="n">
        <v>6.384</v>
      </c>
      <c r="AD104" s="14" t="n">
        <v>3.747</v>
      </c>
      <c r="AE104" s="14" t="n">
        <v>1.447</v>
      </c>
      <c r="AF104" s="14" t="n">
        <v>1.447</v>
      </c>
      <c r="AG104" s="14" t="n">
        <v>0.407</v>
      </c>
      <c r="AH104" s="14" t="n">
        <v>0.136</v>
      </c>
      <c r="AI104" s="14" t="n">
        <v>0.115</v>
      </c>
      <c r="AJ104" s="14" t="n">
        <v>0.093</v>
      </c>
      <c r="AK104" s="14" t="n">
        <v>0.093</v>
      </c>
      <c r="AL104" s="13"/>
      <c r="AM104" s="13"/>
      <c r="AN104" s="14" t="n">
        <v>308.484</v>
      </c>
      <c r="AO104" s="14" t="n">
        <v>281.733</v>
      </c>
      <c r="AP104" s="14" t="n">
        <v>281.733</v>
      </c>
      <c r="AQ104" s="14" t="n">
        <v>255.387</v>
      </c>
      <c r="AR104" s="14" t="n">
        <v>229.597</v>
      </c>
      <c r="AS104" s="14" t="n">
        <v>201.357</v>
      </c>
      <c r="AT104" s="14" t="n">
        <v>159</v>
      </c>
      <c r="AU104" s="14" t="n">
        <v>159</v>
      </c>
      <c r="AV104" s="14" t="n">
        <v>138</v>
      </c>
      <c r="AW104" s="93" t="n">
        <v>170</v>
      </c>
      <c r="AX104" s="93" t="n">
        <v>144</v>
      </c>
      <c r="AY104" s="92"/>
      <c r="AZ104" s="92"/>
      <c r="BB104" s="13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00"/>
      <c r="BT104" s="100"/>
      <c r="BU104" s="100"/>
      <c r="BV104" s="2"/>
      <c r="BW104" s="13"/>
      <c r="BX104" s="13"/>
      <c r="BY104" s="13"/>
      <c r="BZ104" s="13"/>
      <c r="CA104" s="13"/>
      <c r="CB104" s="13"/>
      <c r="CC104" s="13"/>
      <c r="CD104" s="13"/>
      <c r="CE104" s="92"/>
      <c r="CF104" s="92"/>
    </row>
    <row r="105" customFormat="false" ht="15" hidden="false" customHeight="true" outlineLevel="0" collapsed="false">
      <c r="A105" s="12" t="s">
        <v>3362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 t="s">
        <v>3363</v>
      </c>
      <c r="P105" s="12"/>
      <c r="Q105" s="12"/>
      <c r="R105" s="12"/>
      <c r="S105" s="12"/>
      <c r="T105" s="12" t="s">
        <v>3106</v>
      </c>
      <c r="U105" s="12"/>
      <c r="V105" s="12" t="s">
        <v>160</v>
      </c>
      <c r="W105" s="12" t="s">
        <v>161</v>
      </c>
      <c r="X105" s="12" t="s">
        <v>162</v>
      </c>
      <c r="Y105" s="12"/>
      <c r="Z105" s="12" t="s">
        <v>163</v>
      </c>
      <c r="AA105" s="12" t="s">
        <v>3237</v>
      </c>
      <c r="AB105" s="13" t="n">
        <v>45.968</v>
      </c>
      <c r="AC105" s="14" t="n">
        <v>51.885</v>
      </c>
      <c r="AD105" s="14" t="n">
        <v>71.032</v>
      </c>
      <c r="AE105" s="14" t="n">
        <v>76.259</v>
      </c>
      <c r="AF105" s="14" t="n">
        <v>76.259</v>
      </c>
      <c r="AG105" s="14" t="n">
        <v>74.002</v>
      </c>
      <c r="AH105" s="14" t="n">
        <v>77.364</v>
      </c>
      <c r="AI105" s="14" t="n">
        <v>79.185</v>
      </c>
      <c r="AJ105" s="14" t="n">
        <v>66.217</v>
      </c>
      <c r="AK105" s="14" t="n">
        <v>66.217</v>
      </c>
      <c r="AL105" s="14" t="n">
        <v>89.652</v>
      </c>
      <c r="AM105" s="14" t="n">
        <v>96.45</v>
      </c>
      <c r="AN105" s="14" t="n">
        <v>110.722</v>
      </c>
      <c r="AO105" s="14" t="n">
        <v>113.387</v>
      </c>
      <c r="AP105" s="14" t="n">
        <v>113.387</v>
      </c>
      <c r="AQ105" s="14" t="n">
        <v>131.877</v>
      </c>
      <c r="AR105" s="14" t="n">
        <v>143.506</v>
      </c>
      <c r="AS105" s="14" t="n">
        <v>141.145</v>
      </c>
      <c r="AT105" s="14" t="n">
        <v>142</v>
      </c>
      <c r="AU105" s="14" t="n">
        <v>142</v>
      </c>
      <c r="AV105" s="14" t="n">
        <v>171</v>
      </c>
      <c r="AW105" s="93" t="n">
        <v>188</v>
      </c>
      <c r="AX105" s="93" t="n">
        <v>193</v>
      </c>
      <c r="AY105" s="92"/>
      <c r="AZ105" s="92"/>
      <c r="BB105" s="13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00"/>
      <c r="BT105" s="100"/>
      <c r="BU105" s="100"/>
      <c r="BV105" s="2"/>
      <c r="BW105" s="13"/>
      <c r="BX105" s="13"/>
      <c r="BY105" s="13"/>
      <c r="BZ105" s="13"/>
      <c r="CA105" s="13"/>
      <c r="CB105" s="13"/>
      <c r="CC105" s="13"/>
      <c r="CD105" s="13"/>
      <c r="CE105" s="92"/>
      <c r="CF105" s="92"/>
    </row>
    <row r="106" customFormat="false" ht="15" hidden="false" customHeight="true" outlineLevel="0" collapsed="false">
      <c r="A106" s="12" t="s">
        <v>3364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 t="s">
        <v>3365</v>
      </c>
      <c r="P106" s="12"/>
      <c r="Q106" s="12"/>
      <c r="R106" s="12"/>
      <c r="S106" s="12"/>
      <c r="T106" s="12" t="s">
        <v>3106</v>
      </c>
      <c r="U106" s="12"/>
      <c r="V106" s="12" t="s">
        <v>160</v>
      </c>
      <c r="W106" s="12" t="s">
        <v>161</v>
      </c>
      <c r="X106" s="12" t="s">
        <v>162</v>
      </c>
      <c r="Y106" s="12"/>
      <c r="Z106" s="12" t="s">
        <v>163</v>
      </c>
      <c r="AA106" s="12" t="s">
        <v>3366</v>
      </c>
      <c r="AB106" s="13" t="n">
        <v>600.09</v>
      </c>
      <c r="AC106" s="14" t="n">
        <v>604.556</v>
      </c>
      <c r="AD106" s="14" t="n">
        <v>595.163</v>
      </c>
      <c r="AE106" s="14" t="n">
        <v>628.32</v>
      </c>
      <c r="AF106" s="14" t="n">
        <v>628.32</v>
      </c>
      <c r="AG106" s="14" t="n">
        <v>754.378</v>
      </c>
      <c r="AH106" s="14" t="n">
        <v>415.432</v>
      </c>
      <c r="AI106" s="14" t="n">
        <v>396.727</v>
      </c>
      <c r="AJ106" s="14" t="n">
        <v>370.91</v>
      </c>
      <c r="AK106" s="14" t="n">
        <v>370.91</v>
      </c>
      <c r="AL106" s="14" t="n">
        <v>409.185</v>
      </c>
      <c r="AM106" s="14" t="n">
        <v>1455.797</v>
      </c>
      <c r="AN106" s="14" t="n">
        <v>1100.436</v>
      </c>
      <c r="AO106" s="14" t="n">
        <v>486.869</v>
      </c>
      <c r="AP106" s="14" t="n">
        <v>486.869</v>
      </c>
      <c r="AQ106" s="14" t="n">
        <v>475.234</v>
      </c>
      <c r="AR106" s="14" t="n">
        <v>457.996</v>
      </c>
      <c r="AS106" s="14" t="n">
        <v>424.888</v>
      </c>
      <c r="AT106" s="14" t="n">
        <v>384</v>
      </c>
      <c r="AU106" s="14" t="n">
        <v>384</v>
      </c>
      <c r="AV106" s="14" t="n">
        <v>392</v>
      </c>
      <c r="AW106" s="93" t="n">
        <v>459</v>
      </c>
      <c r="AX106" s="93" t="n">
        <v>436</v>
      </c>
      <c r="AY106" s="92"/>
      <c r="AZ106" s="92"/>
      <c r="BB106" s="13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00"/>
      <c r="BT106" s="100"/>
      <c r="BU106" s="100"/>
      <c r="BV106" s="2"/>
      <c r="BW106" s="13"/>
      <c r="BX106" s="13"/>
      <c r="BY106" s="13"/>
      <c r="BZ106" s="13"/>
      <c r="CA106" s="13"/>
      <c r="CB106" s="13"/>
      <c r="CC106" s="13"/>
      <c r="CD106" s="13"/>
      <c r="CE106" s="92"/>
      <c r="CF106" s="92"/>
    </row>
    <row r="107" customFormat="false" ht="15" hidden="false" customHeight="true" outlineLevel="0" collapsed="false">
      <c r="A107" s="12" t="s">
        <v>3367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 t="s">
        <v>3368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92"/>
      <c r="AC107" s="92"/>
      <c r="AD107" s="92"/>
      <c r="AE107" s="92"/>
      <c r="AF107" s="92"/>
      <c r="AG107" s="92"/>
      <c r="AH107" s="92"/>
      <c r="AI107" s="92"/>
      <c r="AJ107" s="92"/>
      <c r="AK107" s="92"/>
      <c r="AL107" s="92"/>
      <c r="AM107" s="92"/>
      <c r="AN107" s="92"/>
      <c r="AO107" s="92"/>
      <c r="AP107" s="92"/>
      <c r="AQ107" s="92"/>
      <c r="AR107" s="92"/>
      <c r="AS107" s="92"/>
      <c r="AT107" s="92"/>
      <c r="AU107" s="92"/>
      <c r="AV107" s="92"/>
      <c r="AW107" s="92"/>
      <c r="AX107" s="92"/>
      <c r="AY107" s="92"/>
      <c r="AZ107" s="92"/>
      <c r="BB107" s="92"/>
      <c r="BC107" s="100"/>
      <c r="BD107" s="100"/>
      <c r="BE107" s="100"/>
      <c r="BF107" s="100"/>
      <c r="BG107" s="100"/>
      <c r="BH107" s="100"/>
      <c r="BI107" s="100"/>
      <c r="BJ107" s="100"/>
      <c r="BK107" s="100"/>
      <c r="BL107" s="100"/>
      <c r="BM107" s="100"/>
      <c r="BN107" s="100"/>
      <c r="BO107" s="100"/>
      <c r="BP107" s="100"/>
      <c r="BQ107" s="100"/>
      <c r="BR107" s="100"/>
      <c r="BS107" s="100"/>
      <c r="BT107" s="100"/>
      <c r="BU107" s="100"/>
      <c r="BV107" s="2"/>
      <c r="BW107" s="92"/>
      <c r="BX107" s="92"/>
      <c r="BY107" s="92"/>
      <c r="BZ107" s="92"/>
      <c r="CA107" s="92"/>
      <c r="CB107" s="92"/>
      <c r="CC107" s="92"/>
      <c r="CD107" s="92"/>
      <c r="CE107" s="92"/>
      <c r="CF107" s="92"/>
    </row>
    <row r="108" customFormat="false" ht="15" hidden="false" customHeight="true" outlineLevel="0" collapsed="false">
      <c r="A108" s="9" t="s">
        <v>3369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 t="s">
        <v>3370</v>
      </c>
      <c r="P108" s="9"/>
      <c r="Q108" s="9"/>
      <c r="R108" s="9"/>
      <c r="S108" s="9"/>
      <c r="T108" s="9"/>
      <c r="U108" s="9"/>
      <c r="V108" s="9" t="s">
        <v>153</v>
      </c>
      <c r="W108" s="9"/>
      <c r="X108" s="9"/>
      <c r="Y108" s="9"/>
      <c r="Z108" s="9"/>
      <c r="AA108" s="9" t="s">
        <v>3371</v>
      </c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B108" s="10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2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</row>
    <row r="109" customFormat="false" ht="15" hidden="false" customHeight="true" outlineLevel="0" collapsed="false">
      <c r="A109" s="12" t="s">
        <v>3372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 t="s">
        <v>3373</v>
      </c>
      <c r="P109" s="12"/>
      <c r="Q109" s="12"/>
      <c r="R109" s="12"/>
      <c r="S109" s="12"/>
      <c r="T109" s="12" t="s">
        <v>3106</v>
      </c>
      <c r="U109" s="12"/>
      <c r="V109" s="12" t="s">
        <v>160</v>
      </c>
      <c r="W109" s="12" t="s">
        <v>161</v>
      </c>
      <c r="X109" s="12" t="s">
        <v>162</v>
      </c>
      <c r="Y109" s="12"/>
      <c r="Z109" s="12" t="s">
        <v>163</v>
      </c>
      <c r="AA109" s="12" t="s">
        <v>448</v>
      </c>
      <c r="AB109" s="13" t="n">
        <v>36.723</v>
      </c>
      <c r="AC109" s="14" t="n">
        <v>83.604</v>
      </c>
      <c r="AD109" s="14" t="n">
        <v>88.794</v>
      </c>
      <c r="AE109" s="14" t="n">
        <v>95.537</v>
      </c>
      <c r="AF109" s="14" t="n">
        <v>95.537</v>
      </c>
      <c r="AG109" s="14" t="n">
        <v>60.227</v>
      </c>
      <c r="AH109" s="14" t="n">
        <v>99.286</v>
      </c>
      <c r="AI109" s="14" t="n">
        <v>88.755</v>
      </c>
      <c r="AJ109" s="14" t="n">
        <v>71.481</v>
      </c>
      <c r="AK109" s="14" t="n">
        <v>71.481</v>
      </c>
      <c r="AL109" s="14" t="n">
        <v>54.583</v>
      </c>
      <c r="AM109" s="14" t="n">
        <v>101.404</v>
      </c>
      <c r="AN109" s="14" t="n">
        <v>140.541</v>
      </c>
      <c r="AO109" s="14" t="n">
        <v>115.257</v>
      </c>
      <c r="AP109" s="14" t="n">
        <v>115.257</v>
      </c>
      <c r="AQ109" s="14" t="n">
        <v>128.065</v>
      </c>
      <c r="AR109" s="14" t="n">
        <v>148.279</v>
      </c>
      <c r="AS109" s="14" t="n">
        <v>120.019</v>
      </c>
      <c r="AT109" s="14" t="n">
        <v>76</v>
      </c>
      <c r="AU109" s="14" t="n">
        <v>76</v>
      </c>
      <c r="AV109" s="14" t="n">
        <v>134</v>
      </c>
      <c r="AW109" s="93" t="n">
        <v>201</v>
      </c>
      <c r="AX109" s="93" t="n">
        <v>160</v>
      </c>
      <c r="AY109" s="92"/>
      <c r="AZ109" s="92"/>
      <c r="BB109" s="13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00"/>
      <c r="BT109" s="100"/>
      <c r="BU109" s="100"/>
      <c r="BV109" s="2"/>
      <c r="BW109" s="13"/>
      <c r="BX109" s="13"/>
      <c r="BY109" s="13"/>
      <c r="BZ109" s="13"/>
      <c r="CA109" s="13"/>
      <c r="CB109" s="13"/>
      <c r="CC109" s="13"/>
      <c r="CD109" s="13"/>
      <c r="CE109" s="92"/>
      <c r="CF109" s="92"/>
    </row>
    <row r="110" customFormat="false" ht="15" hidden="false" customHeight="true" outlineLevel="0" collapsed="false">
      <c r="A110" s="12" t="s">
        <v>3374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 t="s">
        <v>3375</v>
      </c>
      <c r="P110" s="12"/>
      <c r="Q110" s="12"/>
      <c r="R110" s="12"/>
      <c r="S110" s="12"/>
      <c r="T110" s="12" t="s">
        <v>3106</v>
      </c>
      <c r="U110" s="12"/>
      <c r="V110" s="12" t="s">
        <v>160</v>
      </c>
      <c r="W110" s="12" t="s">
        <v>161</v>
      </c>
      <c r="X110" s="12" t="s">
        <v>162</v>
      </c>
      <c r="Y110" s="12"/>
      <c r="Z110" s="12" t="s">
        <v>163</v>
      </c>
      <c r="AA110" s="12" t="s">
        <v>454</v>
      </c>
      <c r="AB110" s="13" t="n">
        <v>259.517</v>
      </c>
      <c r="AC110" s="14" t="n">
        <v>308.901</v>
      </c>
      <c r="AD110" s="14" t="n">
        <v>339.982</v>
      </c>
      <c r="AE110" s="14" t="n">
        <v>457.102</v>
      </c>
      <c r="AF110" s="14" t="n">
        <v>457.102</v>
      </c>
      <c r="AG110" s="14" t="n">
        <v>308.589</v>
      </c>
      <c r="AH110" s="14" t="n">
        <v>345.833</v>
      </c>
      <c r="AI110" s="14" t="n">
        <v>415.958</v>
      </c>
      <c r="AJ110" s="14" t="n">
        <v>554.502</v>
      </c>
      <c r="AK110" s="14" t="n">
        <v>554.502</v>
      </c>
      <c r="AL110" s="14" t="n">
        <v>386.41</v>
      </c>
      <c r="AM110" s="14" t="n">
        <v>469.009</v>
      </c>
      <c r="AN110" s="14" t="n">
        <v>558.945</v>
      </c>
      <c r="AO110" s="14" t="n">
        <v>730.39</v>
      </c>
      <c r="AP110" s="14" t="n">
        <v>730.39</v>
      </c>
      <c r="AQ110" s="14" t="n">
        <v>434.899</v>
      </c>
      <c r="AR110" s="14" t="n">
        <v>517.433</v>
      </c>
      <c r="AS110" s="14" t="n">
        <v>622.419</v>
      </c>
      <c r="AT110" s="14" t="n">
        <v>1001</v>
      </c>
      <c r="AU110" s="14" t="n">
        <v>1001</v>
      </c>
      <c r="AV110" s="14" t="n">
        <v>596</v>
      </c>
      <c r="AW110" s="93" t="n">
        <v>674</v>
      </c>
      <c r="AX110" s="93" t="n">
        <v>787</v>
      </c>
      <c r="AY110" s="92"/>
      <c r="AZ110" s="92"/>
      <c r="BB110" s="13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00"/>
      <c r="BT110" s="100"/>
      <c r="BU110" s="100"/>
      <c r="BV110" s="2"/>
      <c r="BW110" s="13"/>
      <c r="BX110" s="13"/>
      <c r="BY110" s="13"/>
      <c r="BZ110" s="13"/>
      <c r="CA110" s="13"/>
      <c r="CB110" s="13"/>
      <c r="CC110" s="13"/>
      <c r="CD110" s="13"/>
      <c r="CE110" s="92"/>
      <c r="CF110" s="92"/>
    </row>
    <row r="111" customFormat="false" ht="15" hidden="false" customHeight="true" outlineLevel="0" collapsed="false">
      <c r="A111" s="12" t="s">
        <v>3376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 t="s">
        <v>3377</v>
      </c>
      <c r="P111" s="12"/>
      <c r="Q111" s="12"/>
      <c r="R111" s="12"/>
      <c r="S111" s="12"/>
      <c r="T111" s="12" t="s">
        <v>3106</v>
      </c>
      <c r="U111" s="12"/>
      <c r="V111" s="12" t="s">
        <v>160</v>
      </c>
      <c r="W111" s="12" t="s">
        <v>161</v>
      </c>
      <c r="X111" s="12" t="s">
        <v>162</v>
      </c>
      <c r="Y111" s="12"/>
      <c r="Z111" s="12" t="s">
        <v>163</v>
      </c>
      <c r="AA111" s="12" t="s">
        <v>3378</v>
      </c>
      <c r="AB111" s="13"/>
      <c r="AC111" s="13"/>
      <c r="AD111" s="13"/>
      <c r="AE111" s="13"/>
      <c r="AF111" s="13"/>
      <c r="AG111" s="13"/>
      <c r="AH111" s="13"/>
      <c r="AI111" s="13"/>
      <c r="AJ111" s="14" t="n">
        <v>0</v>
      </c>
      <c r="AK111" s="13"/>
      <c r="AL111" s="13"/>
      <c r="AM111" s="14" t="n">
        <v>76.043</v>
      </c>
      <c r="AN111" s="14" t="n">
        <v>74.57</v>
      </c>
      <c r="AO111" s="14" t="n">
        <v>68.355</v>
      </c>
      <c r="AP111" s="14" t="n">
        <v>68.355</v>
      </c>
      <c r="AQ111" s="14" t="n">
        <v>60.87</v>
      </c>
      <c r="AR111" s="14" t="n">
        <v>55.394</v>
      </c>
      <c r="AS111" s="14" t="n">
        <v>49.435</v>
      </c>
      <c r="AT111" s="14" t="n">
        <v>0</v>
      </c>
      <c r="AU111" s="14" t="n">
        <v>0</v>
      </c>
      <c r="AV111" s="13"/>
      <c r="AW111" s="92"/>
      <c r="AX111" s="92"/>
      <c r="AY111" s="92"/>
      <c r="AZ111" s="92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6"/>
      <c r="BM111" s="16"/>
      <c r="BN111" s="16"/>
      <c r="BO111" s="16"/>
      <c r="BP111" s="16"/>
      <c r="BQ111" s="16"/>
      <c r="BR111" s="16"/>
      <c r="BS111" s="100"/>
      <c r="BT111" s="100"/>
      <c r="BU111" s="100"/>
      <c r="BV111" s="2"/>
      <c r="BW111" s="13"/>
      <c r="BX111" s="13"/>
      <c r="BY111" s="13"/>
      <c r="BZ111" s="13"/>
      <c r="CA111" s="13"/>
      <c r="CB111" s="13"/>
      <c r="CC111" s="13"/>
      <c r="CD111" s="13"/>
      <c r="CE111" s="92"/>
      <c r="CF111" s="92"/>
    </row>
    <row r="112" customFormat="false" ht="15" hidden="false" customHeight="true" outlineLevel="0" collapsed="false">
      <c r="A112" s="12" t="s">
        <v>3379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 t="s">
        <v>3380</v>
      </c>
      <c r="P112" s="12"/>
      <c r="Q112" s="12"/>
      <c r="R112" s="12"/>
      <c r="S112" s="12"/>
      <c r="T112" s="12" t="s">
        <v>3106</v>
      </c>
      <c r="U112" s="12"/>
      <c r="V112" s="12" t="s">
        <v>160</v>
      </c>
      <c r="W112" s="12" t="s">
        <v>161</v>
      </c>
      <c r="X112" s="12" t="s">
        <v>162</v>
      </c>
      <c r="Y112" s="12"/>
      <c r="Z112" s="12" t="s">
        <v>163</v>
      </c>
      <c r="AA112" s="12" t="s">
        <v>3381</v>
      </c>
      <c r="AB112" s="13" t="n">
        <v>274.792</v>
      </c>
      <c r="AC112" s="14" t="n">
        <v>324.011</v>
      </c>
      <c r="AD112" s="14" t="n">
        <v>314.311</v>
      </c>
      <c r="AE112" s="14" t="n">
        <v>321.032</v>
      </c>
      <c r="AF112" s="14" t="n">
        <v>321.032</v>
      </c>
      <c r="AG112" s="14" t="n">
        <v>380.227</v>
      </c>
      <c r="AH112" s="14" t="n">
        <v>462.573</v>
      </c>
      <c r="AI112" s="14" t="n">
        <v>424.004</v>
      </c>
      <c r="AJ112" s="14" t="n">
        <v>454.287</v>
      </c>
      <c r="AK112" s="14" t="n">
        <v>447.729</v>
      </c>
      <c r="AL112" s="14" t="n">
        <v>433.631</v>
      </c>
      <c r="AM112" s="14" t="n">
        <v>520.854</v>
      </c>
      <c r="AN112" s="14" t="n">
        <v>498.774</v>
      </c>
      <c r="AO112" s="14" t="n">
        <v>419.299</v>
      </c>
      <c r="AP112" s="14"/>
      <c r="AQ112" s="14" t="n">
        <v>463.218</v>
      </c>
      <c r="AR112" s="14" t="n">
        <v>452.398</v>
      </c>
      <c r="AS112" s="14"/>
      <c r="AT112" s="14"/>
      <c r="AU112" s="14"/>
      <c r="AV112" s="13"/>
      <c r="AW112" s="92"/>
      <c r="AX112" s="92"/>
      <c r="AY112" s="92"/>
      <c r="AZ112" s="92"/>
      <c r="BB112" s="13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00"/>
      <c r="BT112" s="100"/>
      <c r="BU112" s="100"/>
      <c r="BV112" s="2"/>
      <c r="BW112" s="13"/>
      <c r="BX112" s="13"/>
      <c r="BY112" s="13"/>
      <c r="BZ112" s="13"/>
      <c r="CA112" s="13"/>
      <c r="CB112" s="13"/>
      <c r="CC112" s="13"/>
      <c r="CD112" s="13"/>
      <c r="CE112" s="92"/>
      <c r="CF112" s="92"/>
    </row>
    <row r="113" customFormat="false" ht="15" hidden="false" customHeight="true" outlineLevel="0" collapsed="false">
      <c r="A113" s="12" t="s">
        <v>3382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 t="s">
        <v>3383</v>
      </c>
      <c r="P113" s="12"/>
      <c r="Q113" s="12"/>
      <c r="R113" s="12"/>
      <c r="S113" s="12"/>
      <c r="T113" s="12" t="s">
        <v>3106</v>
      </c>
      <c r="U113" s="12"/>
      <c r="V113" s="12" t="s">
        <v>160</v>
      </c>
      <c r="W113" s="12" t="s">
        <v>161</v>
      </c>
      <c r="X113" s="12" t="s">
        <v>162</v>
      </c>
      <c r="Y113" s="12"/>
      <c r="Z113" s="12" t="s">
        <v>163</v>
      </c>
      <c r="AA113" s="12" t="s">
        <v>3384</v>
      </c>
      <c r="AB113" s="13" t="n">
        <v>123.292</v>
      </c>
      <c r="AC113" s="14" t="n">
        <v>109.936</v>
      </c>
      <c r="AD113" s="14" t="n">
        <v>141.388</v>
      </c>
      <c r="AE113" s="14" t="n">
        <v>184.844</v>
      </c>
      <c r="AF113" s="14" t="n">
        <v>184.844</v>
      </c>
      <c r="AG113" s="14" t="n">
        <v>128.734</v>
      </c>
      <c r="AH113" s="14" t="n">
        <v>131.475</v>
      </c>
      <c r="AI113" s="14" t="n">
        <v>153.981</v>
      </c>
      <c r="AJ113" s="14" t="n">
        <v>205.781</v>
      </c>
      <c r="AK113" s="14" t="n">
        <v>205.781</v>
      </c>
      <c r="AL113" s="14" t="n">
        <v>154.55</v>
      </c>
      <c r="AM113" s="14" t="n">
        <v>205.737</v>
      </c>
      <c r="AN113" s="14" t="n">
        <v>149.133</v>
      </c>
      <c r="AO113" s="14" t="n">
        <v>239.699</v>
      </c>
      <c r="AP113" s="14" t="n">
        <v>239.699</v>
      </c>
      <c r="AQ113" s="14" t="n">
        <v>192.434</v>
      </c>
      <c r="AR113" s="14" t="n">
        <v>196.67</v>
      </c>
      <c r="AS113" s="14" t="n">
        <v>193.693</v>
      </c>
      <c r="AT113" s="14" t="n">
        <v>306</v>
      </c>
      <c r="AU113" s="14" t="n">
        <v>306</v>
      </c>
      <c r="AV113" s="14" t="n">
        <v>213</v>
      </c>
      <c r="AW113" s="93" t="n">
        <v>303</v>
      </c>
      <c r="AX113" s="93" t="n">
        <v>263</v>
      </c>
      <c r="AY113" s="92"/>
      <c r="AZ113" s="92"/>
      <c r="BB113" s="13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00"/>
      <c r="BT113" s="100"/>
      <c r="BU113" s="100"/>
      <c r="BV113" s="2"/>
      <c r="BW113" s="13"/>
      <c r="BX113" s="13"/>
      <c r="BY113" s="13"/>
      <c r="BZ113" s="13"/>
      <c r="CA113" s="13"/>
      <c r="CB113" s="13"/>
      <c r="CC113" s="13"/>
      <c r="CD113" s="13"/>
      <c r="CE113" s="92"/>
      <c r="CF113" s="92"/>
    </row>
    <row r="114" customFormat="false" ht="15" hidden="false" customHeight="true" outlineLevel="0" collapsed="false">
      <c r="A114" s="12" t="s">
        <v>3385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 t="s">
        <v>3386</v>
      </c>
      <c r="P114" s="12"/>
      <c r="Q114" s="12"/>
      <c r="R114" s="12"/>
      <c r="S114" s="12"/>
      <c r="T114" s="12" t="s">
        <v>3106</v>
      </c>
      <c r="U114" s="12"/>
      <c r="V114" s="12" t="s">
        <v>160</v>
      </c>
      <c r="W114" s="12" t="s">
        <v>161</v>
      </c>
      <c r="X114" s="12" t="s">
        <v>162</v>
      </c>
      <c r="Y114" s="12"/>
      <c r="Z114" s="12" t="s">
        <v>163</v>
      </c>
      <c r="AA114" s="12" t="s">
        <v>3387</v>
      </c>
      <c r="AB114" s="13" t="n">
        <v>19.309</v>
      </c>
      <c r="AC114" s="14" t="n">
        <v>22.111</v>
      </c>
      <c r="AD114" s="14" t="n">
        <v>17.597</v>
      </c>
      <c r="AE114" s="14" t="n">
        <v>16.889</v>
      </c>
      <c r="AF114" s="14" t="n">
        <v>16.889</v>
      </c>
      <c r="AG114" s="14" t="n">
        <v>27.814</v>
      </c>
      <c r="AH114" s="14" t="n">
        <v>28.781</v>
      </c>
      <c r="AI114" s="14" t="n">
        <v>31.234</v>
      </c>
      <c r="AJ114" s="14" t="n">
        <v>33.814</v>
      </c>
      <c r="AK114" s="14" t="n">
        <v>33.814</v>
      </c>
      <c r="AL114" s="14" t="n">
        <v>30.095</v>
      </c>
      <c r="AM114" s="14" t="n">
        <v>33.717</v>
      </c>
      <c r="AN114" s="14" t="n">
        <v>38.331</v>
      </c>
      <c r="AO114" s="14" t="n">
        <v>38.254</v>
      </c>
      <c r="AP114" s="14"/>
      <c r="AQ114" s="14" t="n">
        <v>38.098</v>
      </c>
      <c r="AR114" s="14" t="n">
        <v>46.579</v>
      </c>
      <c r="AS114" s="14"/>
      <c r="AT114" s="14"/>
      <c r="AU114" s="14"/>
      <c r="AV114" s="13"/>
      <c r="AW114" s="92"/>
      <c r="AX114" s="92"/>
      <c r="AY114" s="92"/>
      <c r="AZ114" s="92"/>
      <c r="BB114" s="13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00"/>
      <c r="BT114" s="100"/>
      <c r="BU114" s="100"/>
      <c r="BV114" s="2"/>
      <c r="BW114" s="13"/>
      <c r="BX114" s="13"/>
      <c r="BY114" s="13"/>
      <c r="BZ114" s="13"/>
      <c r="CA114" s="13"/>
      <c r="CB114" s="13"/>
      <c r="CC114" s="13"/>
      <c r="CD114" s="13"/>
      <c r="CE114" s="92"/>
      <c r="CF114" s="92"/>
    </row>
    <row r="115" customFormat="false" ht="15" hidden="false" customHeight="true" outlineLevel="0" collapsed="false">
      <c r="A115" s="12" t="s">
        <v>3388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 t="s">
        <v>3389</v>
      </c>
      <c r="P115" s="12"/>
      <c r="Q115" s="12"/>
      <c r="R115" s="12"/>
      <c r="S115" s="12"/>
      <c r="T115" s="12" t="s">
        <v>3106</v>
      </c>
      <c r="U115" s="12"/>
      <c r="V115" s="12" t="s">
        <v>160</v>
      </c>
      <c r="W115" s="12" t="s">
        <v>161</v>
      </c>
      <c r="X115" s="12" t="s">
        <v>162</v>
      </c>
      <c r="Y115" s="12"/>
      <c r="Z115" s="12" t="s">
        <v>163</v>
      </c>
      <c r="AA115" s="12" t="s">
        <v>3390</v>
      </c>
      <c r="AB115" s="13" t="n">
        <v>38.077</v>
      </c>
      <c r="AC115" s="14" t="n">
        <v>27.82</v>
      </c>
      <c r="AD115" s="14" t="n">
        <v>19.737</v>
      </c>
      <c r="AE115" s="14" t="n">
        <v>13.084</v>
      </c>
      <c r="AF115" s="14" t="n">
        <v>13.084</v>
      </c>
      <c r="AG115" s="14" t="n">
        <v>10.561</v>
      </c>
      <c r="AH115" s="14" t="n">
        <v>9.645</v>
      </c>
      <c r="AI115" s="14" t="n">
        <v>10.315</v>
      </c>
      <c r="AJ115" s="14"/>
      <c r="AK115" s="14" t="n">
        <v>6.558</v>
      </c>
      <c r="AL115" s="14"/>
      <c r="AM115" s="14" t="n">
        <v>124.775</v>
      </c>
      <c r="AN115" s="14" t="n">
        <v>0</v>
      </c>
      <c r="AO115" s="13"/>
      <c r="AP115" s="14"/>
      <c r="AQ115" s="13"/>
      <c r="AR115" s="13"/>
      <c r="AS115" s="13"/>
      <c r="AT115" s="14"/>
      <c r="AU115" s="14"/>
      <c r="AV115" s="13"/>
      <c r="AW115" s="92"/>
      <c r="AX115" s="92"/>
      <c r="AY115" s="92"/>
      <c r="AZ115" s="92"/>
      <c r="BB115" s="13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00"/>
      <c r="BT115" s="100"/>
      <c r="BU115" s="100"/>
      <c r="BV115" s="2"/>
      <c r="BW115" s="13"/>
      <c r="BX115" s="13"/>
      <c r="BY115" s="13"/>
      <c r="BZ115" s="13"/>
      <c r="CA115" s="13"/>
      <c r="CB115" s="13"/>
      <c r="CC115" s="13"/>
      <c r="CD115" s="13"/>
      <c r="CE115" s="92"/>
      <c r="CF115" s="92"/>
    </row>
    <row r="116" customFormat="false" ht="15" hidden="false" customHeight="true" outlineLevel="0" collapsed="false">
      <c r="A116" s="12" t="s">
        <v>3391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 t="s">
        <v>3392</v>
      </c>
      <c r="P116" s="12"/>
      <c r="Q116" s="12"/>
      <c r="R116" s="12"/>
      <c r="S116" s="12"/>
      <c r="T116" s="12" t="s">
        <v>3106</v>
      </c>
      <c r="U116" s="12"/>
      <c r="V116" s="12" t="s">
        <v>160</v>
      </c>
      <c r="W116" s="12" t="s">
        <v>161</v>
      </c>
      <c r="X116" s="12" t="s">
        <v>162</v>
      </c>
      <c r="Y116" s="12"/>
      <c r="Z116" s="12" t="s">
        <v>163</v>
      </c>
      <c r="AA116" s="12" t="s">
        <v>3393</v>
      </c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4" t="n">
        <v>102.106</v>
      </c>
      <c r="AP116" s="14" t="n">
        <v>102.106</v>
      </c>
      <c r="AQ116" s="14" t="n">
        <v>99.63</v>
      </c>
      <c r="AR116" s="14" t="n">
        <v>118.888</v>
      </c>
      <c r="AS116" s="14" t="n">
        <v>114.147</v>
      </c>
      <c r="AT116" s="14" t="n">
        <v>103</v>
      </c>
      <c r="AU116" s="14" t="n">
        <v>103</v>
      </c>
      <c r="AV116" s="14" t="n">
        <v>100</v>
      </c>
      <c r="AW116" s="93" t="n">
        <v>205</v>
      </c>
      <c r="AX116" s="93" t="n">
        <v>203</v>
      </c>
      <c r="AY116" s="92"/>
      <c r="AZ116" s="92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6"/>
      <c r="BQ116" s="16"/>
      <c r="BR116" s="16"/>
      <c r="BS116" s="100"/>
      <c r="BT116" s="100"/>
      <c r="BU116" s="100"/>
      <c r="BV116" s="2"/>
      <c r="BW116" s="13"/>
      <c r="BX116" s="13"/>
      <c r="BY116" s="13"/>
      <c r="BZ116" s="13"/>
      <c r="CA116" s="13"/>
      <c r="CB116" s="13"/>
      <c r="CC116" s="13"/>
      <c r="CD116" s="13"/>
      <c r="CE116" s="92"/>
      <c r="CF116" s="92"/>
    </row>
    <row r="117" customFormat="false" ht="15" hidden="false" customHeight="true" outlineLevel="0" collapsed="false">
      <c r="A117" s="12" t="s">
        <v>3394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 t="s">
        <v>3395</v>
      </c>
      <c r="P117" s="12"/>
      <c r="Q117" s="12"/>
      <c r="R117" s="12"/>
      <c r="S117" s="12"/>
      <c r="T117" s="12" t="s">
        <v>3106</v>
      </c>
      <c r="U117" s="12"/>
      <c r="V117" s="12" t="s">
        <v>160</v>
      </c>
      <c r="W117" s="12" t="s">
        <v>161</v>
      </c>
      <c r="X117" s="12" t="s">
        <v>162</v>
      </c>
      <c r="Y117" s="12"/>
      <c r="Z117" s="12" t="s">
        <v>163</v>
      </c>
      <c r="AA117" s="12" t="s">
        <v>3396</v>
      </c>
      <c r="AB117" s="13" t="n">
        <v>14.891</v>
      </c>
      <c r="AC117" s="14" t="n">
        <v>14.679</v>
      </c>
      <c r="AD117" s="14" t="n">
        <v>14.133</v>
      </c>
      <c r="AE117" s="14" t="n">
        <v>14.847</v>
      </c>
      <c r="AF117" s="14" t="n">
        <v>14.847</v>
      </c>
      <c r="AG117" s="14" t="n">
        <v>11.953</v>
      </c>
      <c r="AH117" s="14" t="n">
        <v>12.933</v>
      </c>
      <c r="AI117" s="14" t="n">
        <v>13.477</v>
      </c>
      <c r="AJ117" s="14" t="n">
        <v>14.071</v>
      </c>
      <c r="AK117" s="14" t="n">
        <v>14.071</v>
      </c>
      <c r="AL117" s="14" t="n">
        <v>15.789</v>
      </c>
      <c r="AM117" s="14" t="n">
        <v>16.966</v>
      </c>
      <c r="AN117" s="14" t="n">
        <v>17.055</v>
      </c>
      <c r="AO117" s="14" t="n">
        <v>19.71</v>
      </c>
      <c r="AP117" s="14"/>
      <c r="AQ117" s="14" t="n">
        <v>22.777</v>
      </c>
      <c r="AR117" s="14" t="n">
        <v>21.384</v>
      </c>
      <c r="AS117" s="14"/>
      <c r="AT117" s="14"/>
      <c r="AU117" s="14"/>
      <c r="AV117" s="13"/>
      <c r="AW117" s="92"/>
      <c r="AX117" s="92"/>
      <c r="AY117" s="92"/>
      <c r="AZ117" s="92"/>
      <c r="BB117" s="13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00"/>
      <c r="BT117" s="100"/>
      <c r="BU117" s="100"/>
      <c r="BV117" s="2"/>
      <c r="BW117" s="13"/>
      <c r="BX117" s="13"/>
      <c r="BY117" s="13"/>
      <c r="BZ117" s="13"/>
      <c r="CA117" s="13"/>
      <c r="CB117" s="13"/>
      <c r="CC117" s="13"/>
      <c r="CD117" s="13"/>
      <c r="CE117" s="92"/>
      <c r="CF117" s="92"/>
    </row>
    <row r="118" customFormat="false" ht="15" hidden="false" customHeight="true" outlineLevel="0" collapsed="false">
      <c r="A118" s="12" t="s">
        <v>3397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 t="s">
        <v>3398</v>
      </c>
      <c r="P118" s="12"/>
      <c r="Q118" s="12"/>
      <c r="R118" s="12"/>
      <c r="S118" s="12"/>
      <c r="T118" s="12" t="s">
        <v>3106</v>
      </c>
      <c r="U118" s="12"/>
      <c r="V118" s="12" t="s">
        <v>160</v>
      </c>
      <c r="W118" s="12" t="s">
        <v>161</v>
      </c>
      <c r="X118" s="12" t="s">
        <v>162</v>
      </c>
      <c r="Y118" s="12"/>
      <c r="Z118" s="12" t="s">
        <v>163</v>
      </c>
      <c r="AA118" s="12" t="s">
        <v>3399</v>
      </c>
      <c r="AB118" s="13"/>
      <c r="AC118" s="13"/>
      <c r="AD118" s="13"/>
      <c r="AE118" s="14" t="n">
        <v>0</v>
      </c>
      <c r="AF118" s="13"/>
      <c r="AG118" s="13"/>
      <c r="AH118" s="14" t="n">
        <v>7.528</v>
      </c>
      <c r="AI118" s="14" t="n">
        <v>11.93</v>
      </c>
      <c r="AJ118" s="14" t="n">
        <v>15.402</v>
      </c>
      <c r="AK118" s="14" t="n">
        <v>15.402</v>
      </c>
      <c r="AL118" s="14" t="n">
        <v>18.139</v>
      </c>
      <c r="AM118" s="14" t="n">
        <v>19.391</v>
      </c>
      <c r="AN118" s="14" t="n">
        <v>19.492</v>
      </c>
      <c r="AO118" s="14" t="n">
        <v>19.594</v>
      </c>
      <c r="AP118" s="14"/>
      <c r="AQ118" s="14" t="n">
        <v>19.695</v>
      </c>
      <c r="AR118" s="14" t="n">
        <v>19.797</v>
      </c>
      <c r="AS118" s="14"/>
      <c r="AT118" s="14"/>
      <c r="AU118" s="14"/>
      <c r="AV118" s="13"/>
      <c r="AW118" s="92"/>
      <c r="AX118" s="92"/>
      <c r="AY118" s="92"/>
      <c r="AZ118" s="92"/>
      <c r="BB118" s="13"/>
      <c r="BC118" s="13"/>
      <c r="BD118" s="13"/>
      <c r="BE118" s="13"/>
      <c r="BF118" s="13"/>
      <c r="BG118" s="13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00"/>
      <c r="BT118" s="100"/>
      <c r="BU118" s="100"/>
      <c r="BV118" s="2"/>
      <c r="BW118" s="13"/>
      <c r="BX118" s="13"/>
      <c r="BY118" s="13"/>
      <c r="BZ118" s="13"/>
      <c r="CA118" s="13"/>
      <c r="CB118" s="13"/>
      <c r="CC118" s="13"/>
      <c r="CD118" s="13"/>
      <c r="CE118" s="92"/>
      <c r="CF118" s="92"/>
    </row>
    <row r="119" customFormat="false" ht="15" hidden="false" customHeight="true" outlineLevel="0" collapsed="false">
      <c r="A119" s="12" t="s">
        <v>3400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 t="s">
        <v>3401</v>
      </c>
      <c r="P119" s="12"/>
      <c r="Q119" s="12"/>
      <c r="R119" s="12"/>
      <c r="S119" s="12"/>
      <c r="T119" s="12" t="s">
        <v>3106</v>
      </c>
      <c r="U119" s="12"/>
      <c r="V119" s="12" t="s">
        <v>160</v>
      </c>
      <c r="W119" s="12" t="s">
        <v>161</v>
      </c>
      <c r="X119" s="12" t="s">
        <v>162</v>
      </c>
      <c r="Y119" s="12"/>
      <c r="Z119" s="12" t="s">
        <v>163</v>
      </c>
      <c r="AA119" s="12" t="s">
        <v>3402</v>
      </c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4" t="n">
        <v>496.857</v>
      </c>
      <c r="AQ119" s="13"/>
      <c r="AR119" s="13"/>
      <c r="AS119" s="14" t="n">
        <v>586.695</v>
      </c>
      <c r="AT119" s="14" t="n">
        <v>561</v>
      </c>
      <c r="AU119" s="14" t="n">
        <v>561</v>
      </c>
      <c r="AV119" s="14" t="n">
        <v>648</v>
      </c>
      <c r="AW119" s="93" t="n">
        <v>700</v>
      </c>
      <c r="AX119" s="93" t="n">
        <v>730</v>
      </c>
      <c r="AY119" s="92"/>
      <c r="AZ119" s="92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6"/>
      <c r="BS119" s="100"/>
      <c r="BT119" s="100"/>
      <c r="BU119" s="100"/>
      <c r="BV119" s="2"/>
      <c r="BW119" s="13"/>
      <c r="BX119" s="13"/>
      <c r="BY119" s="13"/>
      <c r="BZ119" s="13"/>
      <c r="CA119" s="13"/>
      <c r="CB119" s="13"/>
      <c r="CC119" s="13"/>
      <c r="CD119" s="13"/>
      <c r="CE119" s="92"/>
      <c r="CF119" s="92"/>
    </row>
    <row r="120" customFormat="false" ht="15" hidden="false" customHeight="true" outlineLevel="0" collapsed="false">
      <c r="A120" s="12" t="s">
        <v>3403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 t="s">
        <v>3404</v>
      </c>
      <c r="P120" s="12"/>
      <c r="Q120" s="12"/>
      <c r="R120" s="12"/>
      <c r="S120" s="12"/>
      <c r="T120" s="12" t="s">
        <v>3106</v>
      </c>
      <c r="U120" s="12"/>
      <c r="V120" s="12" t="s">
        <v>160</v>
      </c>
      <c r="W120" s="12" t="s">
        <v>161</v>
      </c>
      <c r="X120" s="12" t="s">
        <v>162</v>
      </c>
      <c r="Y120" s="12"/>
      <c r="Z120" s="12" t="s">
        <v>163</v>
      </c>
      <c r="AA120" s="12" t="s">
        <v>3405</v>
      </c>
      <c r="AB120" s="13" t="n">
        <v>766.601</v>
      </c>
      <c r="AC120" s="14" t="n">
        <v>891.062</v>
      </c>
      <c r="AD120" s="14" t="n">
        <v>935.942</v>
      </c>
      <c r="AE120" s="14" t="n">
        <v>1103.335</v>
      </c>
      <c r="AF120" s="14" t="n">
        <v>1103.335</v>
      </c>
      <c r="AG120" s="14" t="n">
        <v>928.105</v>
      </c>
      <c r="AH120" s="14" t="n">
        <v>1098.054</v>
      </c>
      <c r="AI120" s="14" t="n">
        <v>1149.654</v>
      </c>
      <c r="AJ120" s="14" t="n">
        <v>1349.338</v>
      </c>
      <c r="AK120" s="14" t="n">
        <v>1349.338</v>
      </c>
      <c r="AL120" s="14" t="n">
        <v>1093.197</v>
      </c>
      <c r="AM120" s="14" t="n">
        <v>1567.896</v>
      </c>
      <c r="AN120" s="14" t="n">
        <v>1496.841</v>
      </c>
      <c r="AO120" s="14" t="n">
        <v>1752.664</v>
      </c>
      <c r="AP120" s="14" t="n">
        <v>1752.664</v>
      </c>
      <c r="AQ120" s="14" t="n">
        <v>1459.686</v>
      </c>
      <c r="AR120" s="14" t="n">
        <v>1576.822</v>
      </c>
      <c r="AS120" s="14" t="n">
        <v>1686.408</v>
      </c>
      <c r="AT120" s="14" t="n">
        <v>2047</v>
      </c>
      <c r="AU120" s="14" t="n">
        <v>2047</v>
      </c>
      <c r="AV120" s="14" t="n">
        <v>1691</v>
      </c>
      <c r="AW120" s="93" t="n">
        <v>2083</v>
      </c>
      <c r="AX120" s="93" t="n">
        <v>2143</v>
      </c>
      <c r="AY120" s="92"/>
      <c r="AZ120" s="92"/>
      <c r="BB120" s="13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00"/>
      <c r="BT120" s="100"/>
      <c r="BU120" s="100"/>
      <c r="BV120" s="2"/>
      <c r="BW120" s="13"/>
      <c r="BX120" s="13"/>
      <c r="BY120" s="13"/>
      <c r="BZ120" s="13"/>
      <c r="CA120" s="13"/>
      <c r="CB120" s="13"/>
      <c r="CC120" s="13"/>
      <c r="CD120" s="13"/>
      <c r="CE120" s="92"/>
      <c r="CF120" s="92"/>
    </row>
    <row r="121" customFormat="false" ht="15" hidden="false" customHeight="true" outlineLevel="0" collapsed="false">
      <c r="A121" s="12" t="s">
        <v>3406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 t="s">
        <v>3407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92"/>
      <c r="AC121" s="92"/>
      <c r="AD121" s="92"/>
      <c r="AE121" s="92"/>
      <c r="AF121" s="92"/>
      <c r="AG121" s="92"/>
      <c r="AH121" s="92"/>
      <c r="AI121" s="92"/>
      <c r="AJ121" s="92"/>
      <c r="AK121" s="92"/>
      <c r="AL121" s="92"/>
      <c r="AM121" s="92"/>
      <c r="AN121" s="92"/>
      <c r="AO121" s="92"/>
      <c r="AP121" s="92"/>
      <c r="AQ121" s="92"/>
      <c r="AR121" s="92"/>
      <c r="AS121" s="92"/>
      <c r="AT121" s="92"/>
      <c r="AU121" s="92"/>
      <c r="AV121" s="92"/>
      <c r="AW121" s="92"/>
      <c r="AX121" s="92"/>
      <c r="AY121" s="92"/>
      <c r="AZ121" s="92"/>
      <c r="BB121" s="92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  <c r="BT121" s="100"/>
      <c r="BU121" s="100"/>
      <c r="BV121" s="2"/>
      <c r="BW121" s="92"/>
      <c r="BX121" s="92"/>
      <c r="BY121" s="92"/>
      <c r="BZ121" s="92"/>
      <c r="CA121" s="92"/>
      <c r="CB121" s="92"/>
      <c r="CC121" s="92"/>
      <c r="CD121" s="92"/>
      <c r="CE121" s="92"/>
      <c r="CF121" s="92"/>
    </row>
    <row r="122" customFormat="false" ht="15" hidden="false" customHeight="true" outlineLevel="0" collapsed="false">
      <c r="A122" s="9" t="s">
        <v>3408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 t="s">
        <v>3409</v>
      </c>
      <c r="P122" s="9"/>
      <c r="Q122" s="9"/>
      <c r="R122" s="9"/>
      <c r="S122" s="9"/>
      <c r="T122" s="9"/>
      <c r="U122" s="9"/>
      <c r="V122" s="9" t="s">
        <v>153</v>
      </c>
      <c r="W122" s="9"/>
      <c r="X122" s="9"/>
      <c r="Y122" s="9"/>
      <c r="Z122" s="9"/>
      <c r="AA122" s="9" t="s">
        <v>3410</v>
      </c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1"/>
      <c r="BT122" s="11"/>
      <c r="BU122" s="11"/>
      <c r="BV122" s="2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</row>
    <row r="123" customFormat="false" ht="15" hidden="false" customHeight="true" outlineLevel="0" collapsed="false">
      <c r="A123" s="12" t="s">
        <v>3411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 t="s">
        <v>3412</v>
      </c>
      <c r="P123" s="12"/>
      <c r="Q123" s="12"/>
      <c r="R123" s="12"/>
      <c r="S123" s="12"/>
      <c r="T123" s="12" t="s">
        <v>307</v>
      </c>
      <c r="U123" s="12"/>
      <c r="V123" s="12" t="s">
        <v>160</v>
      </c>
      <c r="W123" s="12" t="s">
        <v>161</v>
      </c>
      <c r="X123" s="12" t="s">
        <v>162</v>
      </c>
      <c r="Y123" s="12"/>
      <c r="Z123" s="12" t="s">
        <v>163</v>
      </c>
      <c r="AA123" s="12" t="s">
        <v>3413</v>
      </c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4" t="n">
        <v>6995</v>
      </c>
      <c r="AW123" s="14" t="n">
        <v>6201</v>
      </c>
      <c r="AX123" s="14" t="n">
        <v>5883</v>
      </c>
      <c r="AY123" s="14" t="n">
        <v>6995</v>
      </c>
      <c r="AZ123" s="14" t="n">
        <v>6995</v>
      </c>
      <c r="BA123" s="119" t="n">
        <v>8564</v>
      </c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6"/>
      <c r="BT123" s="16"/>
      <c r="BU123" s="16"/>
      <c r="BV123" s="2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</row>
    <row r="124" customFormat="false" ht="15" hidden="false" customHeight="true" outlineLevel="0" collapsed="false">
      <c r="A124" s="12" t="s">
        <v>3414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 t="s">
        <v>3415</v>
      </c>
      <c r="P124" s="12"/>
      <c r="Q124" s="12"/>
      <c r="R124" s="12"/>
      <c r="S124" s="12"/>
      <c r="T124" s="12" t="s">
        <v>307</v>
      </c>
      <c r="U124" s="12"/>
      <c r="V124" s="12" t="s">
        <v>160</v>
      </c>
      <c r="W124" s="12" t="s">
        <v>161</v>
      </c>
      <c r="X124" s="12" t="s">
        <v>162</v>
      </c>
      <c r="Y124" s="12"/>
      <c r="Z124" s="12" t="s">
        <v>163</v>
      </c>
      <c r="AA124" s="12" t="s">
        <v>3416</v>
      </c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4" t="n">
        <v>2211</v>
      </c>
      <c r="AW124" s="14" t="n">
        <v>2875</v>
      </c>
      <c r="AX124" s="14" t="n">
        <v>2870</v>
      </c>
      <c r="AY124" s="14" t="n">
        <v>14770</v>
      </c>
      <c r="AZ124" s="14" t="n">
        <v>14770</v>
      </c>
      <c r="BA124" s="119" t="n">
        <v>2714</v>
      </c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6"/>
      <c r="BT124" s="16"/>
      <c r="BU124" s="16"/>
      <c r="BV124" s="2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</row>
    <row r="125" customFormat="false" ht="15" hidden="false" customHeight="true" outlineLevel="0" collapsed="false">
      <c r="A125" s="12" t="s">
        <v>3417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 t="s">
        <v>3418</v>
      </c>
      <c r="P125" s="12"/>
      <c r="Q125" s="12"/>
      <c r="R125" s="12"/>
      <c r="S125" s="12"/>
      <c r="T125" s="12" t="s">
        <v>307</v>
      </c>
      <c r="U125" s="12"/>
      <c r="V125" s="12" t="s">
        <v>160</v>
      </c>
      <c r="W125" s="12" t="s">
        <v>161</v>
      </c>
      <c r="X125" s="12" t="s">
        <v>162</v>
      </c>
      <c r="Y125" s="12"/>
      <c r="Z125" s="12" t="s">
        <v>163</v>
      </c>
      <c r="AA125" s="12" t="s">
        <v>3419</v>
      </c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4" t="n">
        <v>-6</v>
      </c>
      <c r="AW125" s="14" t="n">
        <v>31</v>
      </c>
      <c r="AX125" s="14" t="n">
        <v>11</v>
      </c>
      <c r="AY125" s="14" t="n">
        <v>13</v>
      </c>
      <c r="AZ125" s="14" t="n">
        <v>13</v>
      </c>
      <c r="BA125" s="119" t="n">
        <v>44</v>
      </c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6"/>
      <c r="BU125" s="16"/>
      <c r="BV125" s="2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</row>
    <row r="126" customFormat="false" ht="15" hidden="false" customHeight="true" outlineLevel="0" collapsed="false">
      <c r="A126" s="12" t="s">
        <v>3420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 t="s">
        <v>3421</v>
      </c>
      <c r="P126" s="12"/>
      <c r="Q126" s="12"/>
      <c r="R126" s="12"/>
      <c r="S126" s="12"/>
      <c r="T126" s="12" t="s">
        <v>307</v>
      </c>
      <c r="U126" s="12"/>
      <c r="V126" s="12" t="s">
        <v>160</v>
      </c>
      <c r="W126" s="12" t="s">
        <v>161</v>
      </c>
      <c r="X126" s="12" t="s">
        <v>162</v>
      </c>
      <c r="Y126" s="12"/>
      <c r="Z126" s="12" t="s">
        <v>163</v>
      </c>
      <c r="AA126" s="12" t="s">
        <v>3422</v>
      </c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4" t="n">
        <v>-2868</v>
      </c>
      <c r="AW126" s="14" t="n">
        <v>-3052</v>
      </c>
      <c r="AX126" s="14" t="n">
        <v>-3171</v>
      </c>
      <c r="AY126" s="14" t="n">
        <v>-12426</v>
      </c>
      <c r="AZ126" s="14" t="n">
        <v>-12426</v>
      </c>
      <c r="BA126" s="119" t="n">
        <v>-3488</v>
      </c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6"/>
      <c r="BU126" s="16"/>
      <c r="BV126" s="2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</row>
    <row r="127" customFormat="false" ht="15" hidden="false" customHeight="true" outlineLevel="0" collapsed="false">
      <c r="A127" s="12" t="s">
        <v>3423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 t="s">
        <v>3424</v>
      </c>
      <c r="P127" s="12"/>
      <c r="Q127" s="12"/>
      <c r="R127" s="12"/>
      <c r="S127" s="12"/>
      <c r="T127" s="12" t="s">
        <v>307</v>
      </c>
      <c r="U127" s="12"/>
      <c r="V127" s="12" t="s">
        <v>160</v>
      </c>
      <c r="W127" s="12" t="s">
        <v>161</v>
      </c>
      <c r="X127" s="12" t="s">
        <v>162</v>
      </c>
      <c r="Y127" s="12"/>
      <c r="Z127" s="12" t="s">
        <v>163</v>
      </c>
      <c r="AA127" s="12" t="s">
        <v>3425</v>
      </c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4" t="n">
        <v>-137</v>
      </c>
      <c r="AW127" s="14" t="n">
        <v>-229</v>
      </c>
      <c r="AX127" s="14" t="n">
        <v>-221</v>
      </c>
      <c r="AY127" s="14" t="n">
        <v>-629</v>
      </c>
      <c r="AZ127" s="14" t="n">
        <v>-629</v>
      </c>
      <c r="BA127" s="119" t="n">
        <v>-172</v>
      </c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6"/>
      <c r="BU127" s="16"/>
      <c r="BV127" s="2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</row>
    <row r="128" customFormat="false" ht="15" hidden="false" customHeight="true" outlineLevel="0" collapsed="false">
      <c r="A128" s="12" t="s">
        <v>3426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 t="s">
        <v>3427</v>
      </c>
      <c r="P128" s="12"/>
      <c r="Q128" s="12"/>
      <c r="R128" s="12"/>
      <c r="S128" s="12"/>
      <c r="T128" s="12" t="s">
        <v>307</v>
      </c>
      <c r="U128" s="12"/>
      <c r="V128" s="12" t="s">
        <v>160</v>
      </c>
      <c r="W128" s="12" t="s">
        <v>161</v>
      </c>
      <c r="X128" s="12" t="s">
        <v>162</v>
      </c>
      <c r="Y128" s="12"/>
      <c r="Z128" s="12" t="s">
        <v>163</v>
      </c>
      <c r="AA128" s="12" t="s">
        <v>3428</v>
      </c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4" t="n">
        <v>0</v>
      </c>
      <c r="AW128" s="14"/>
      <c r="AX128" s="13"/>
      <c r="AY128" s="14" t="n">
        <v>-227</v>
      </c>
      <c r="AZ128" s="14" t="n">
        <v>-227</v>
      </c>
      <c r="BA128" s="119" t="n">
        <v>-77</v>
      </c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6"/>
      <c r="BT128" s="16"/>
      <c r="BU128" s="16"/>
      <c r="BV128" s="2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</row>
    <row r="129" customFormat="false" ht="15" hidden="false" customHeight="true" outlineLevel="0" collapsed="false">
      <c r="A129" s="12" t="s">
        <v>3429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 t="s">
        <v>3430</v>
      </c>
      <c r="P129" s="12"/>
      <c r="Q129" s="12"/>
      <c r="R129" s="12"/>
      <c r="S129" s="12"/>
      <c r="T129" s="12" t="s">
        <v>307</v>
      </c>
      <c r="U129" s="12"/>
      <c r="V129" s="12" t="s">
        <v>160</v>
      </c>
      <c r="W129" s="12" t="s">
        <v>161</v>
      </c>
      <c r="X129" s="12" t="s">
        <v>162</v>
      </c>
      <c r="Y129" s="12"/>
      <c r="Z129" s="12" t="s">
        <v>163</v>
      </c>
      <c r="AA129" s="12" t="s">
        <v>3431</v>
      </c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4" t="n">
        <v>7</v>
      </c>
      <c r="AW129" s="14" t="n">
        <v>57</v>
      </c>
      <c r="AX129" s="14" t="n">
        <v>4</v>
      </c>
      <c r="AY129" s="14" t="n">
        <v>68</v>
      </c>
      <c r="AZ129" s="14" t="n">
        <v>68</v>
      </c>
      <c r="BA129" s="119" t="n">
        <v>0</v>
      </c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6"/>
      <c r="BU129" s="16"/>
      <c r="BV129" s="2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</row>
    <row r="130" customFormat="false" ht="15" hidden="false" customHeight="true" outlineLevel="0" collapsed="false">
      <c r="A130" s="12" t="s">
        <v>3432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 t="s">
        <v>3433</v>
      </c>
      <c r="P130" s="12"/>
      <c r="Q130" s="12"/>
      <c r="R130" s="12"/>
      <c r="S130" s="12"/>
      <c r="T130" s="12" t="s">
        <v>307</v>
      </c>
      <c r="U130" s="12"/>
      <c r="V130" s="12" t="s">
        <v>160</v>
      </c>
      <c r="W130" s="12" t="s">
        <v>161</v>
      </c>
      <c r="X130" s="12" t="s">
        <v>162</v>
      </c>
      <c r="Y130" s="12"/>
      <c r="Z130" s="12" t="s">
        <v>163</v>
      </c>
      <c r="AA130" s="12" t="s">
        <v>3434</v>
      </c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4" t="n">
        <v>6201</v>
      </c>
      <c r="AW130" s="14" t="n">
        <v>5883</v>
      </c>
      <c r="AX130" s="14" t="n">
        <v>5376</v>
      </c>
      <c r="AY130" s="14" t="n">
        <v>8564</v>
      </c>
      <c r="AZ130" s="14" t="n">
        <v>8564</v>
      </c>
      <c r="BA130" s="119" t="n">
        <v>7585</v>
      </c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6"/>
      <c r="BT130" s="16"/>
      <c r="BU130" s="16"/>
      <c r="BV130" s="2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</row>
    <row r="131" customFormat="false" ht="15" hidden="false" customHeight="true" outlineLevel="0" collapsed="false">
      <c r="A131" s="12" t="s">
        <v>3435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 t="s">
        <v>3436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92"/>
      <c r="AC131" s="92"/>
      <c r="AD131" s="92"/>
      <c r="AE131" s="92"/>
      <c r="AF131" s="92"/>
      <c r="AG131" s="92"/>
      <c r="AH131" s="92"/>
      <c r="AI131" s="92"/>
      <c r="AJ131" s="92"/>
      <c r="AK131" s="92"/>
      <c r="AL131" s="92"/>
      <c r="AM131" s="92"/>
      <c r="AN131" s="92"/>
      <c r="AO131" s="92"/>
      <c r="AP131" s="92"/>
      <c r="AQ131" s="92"/>
      <c r="AR131" s="92"/>
      <c r="AS131" s="92"/>
      <c r="AT131" s="92"/>
      <c r="AU131" s="92"/>
      <c r="AV131" s="92"/>
      <c r="AW131" s="92"/>
      <c r="AX131" s="92"/>
      <c r="AY131" s="92"/>
      <c r="AZ131" s="92"/>
      <c r="BB131" s="92"/>
      <c r="BC131" s="92"/>
      <c r="BD131" s="92"/>
      <c r="BE131" s="92"/>
      <c r="BF131" s="92"/>
      <c r="BG131" s="92"/>
      <c r="BH131" s="92"/>
      <c r="BI131" s="92"/>
      <c r="BJ131" s="92"/>
      <c r="BK131" s="92"/>
      <c r="BL131" s="92"/>
      <c r="BM131" s="92"/>
      <c r="BN131" s="92"/>
      <c r="BO131" s="92"/>
      <c r="BP131" s="92"/>
      <c r="BQ131" s="92"/>
      <c r="BR131" s="92"/>
      <c r="BS131" s="100"/>
      <c r="BT131" s="100"/>
      <c r="BU131" s="100"/>
      <c r="BV131" s="2"/>
      <c r="BW131" s="92"/>
      <c r="BX131" s="92"/>
      <c r="BY131" s="92"/>
      <c r="BZ131" s="92"/>
      <c r="CA131" s="92"/>
      <c r="CB131" s="92"/>
      <c r="CC131" s="92"/>
      <c r="CD131" s="92"/>
      <c r="CE131" s="92"/>
      <c r="CF131" s="92"/>
    </row>
    <row r="132" customFormat="false" ht="15" hidden="false" customHeight="true" outlineLevel="0" collapsed="false">
      <c r="A132" s="9" t="s">
        <v>3437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 t="s">
        <v>3438</v>
      </c>
      <c r="P132" s="9"/>
      <c r="Q132" s="9"/>
      <c r="R132" s="9"/>
      <c r="S132" s="9"/>
      <c r="T132" s="9"/>
      <c r="U132" s="9"/>
      <c r="V132" s="9" t="s">
        <v>153</v>
      </c>
      <c r="W132" s="9"/>
      <c r="X132" s="9"/>
      <c r="Y132" s="9"/>
      <c r="Z132" s="9"/>
      <c r="AA132" s="9" t="s">
        <v>3439</v>
      </c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8"/>
      <c r="AO132" s="108"/>
      <c r="AP132" s="111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B132" s="108"/>
      <c r="BC132" s="110"/>
      <c r="BD132" s="110"/>
      <c r="BE132" s="110"/>
      <c r="BF132" s="110"/>
      <c r="BG132" s="110"/>
      <c r="BH132" s="110"/>
      <c r="BI132" s="110"/>
      <c r="BJ132" s="110"/>
      <c r="BK132" s="110"/>
      <c r="BL132" s="110"/>
      <c r="BM132" s="110"/>
      <c r="BN132" s="11"/>
      <c r="BO132" s="11"/>
      <c r="BP132" s="11"/>
      <c r="BQ132" s="11"/>
      <c r="BR132" s="11"/>
      <c r="BS132" s="11"/>
      <c r="BT132" s="11"/>
      <c r="BU132" s="11"/>
      <c r="BV132" s="2"/>
      <c r="BW132" s="108"/>
      <c r="BX132" s="108"/>
      <c r="BY132" s="108"/>
      <c r="BZ132" s="108"/>
      <c r="CA132" s="108"/>
      <c r="CB132" s="108"/>
      <c r="CC132" s="10"/>
      <c r="CD132" s="10"/>
      <c r="CE132" s="10"/>
      <c r="CF132" s="10"/>
    </row>
    <row r="133" customFormat="false" ht="15" hidden="false" customHeight="true" outlineLevel="0" collapsed="false">
      <c r="A133" s="12" t="s">
        <v>3440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 t="s">
        <v>3441</v>
      </c>
      <c r="P133" s="12"/>
      <c r="Q133" s="12"/>
      <c r="R133" s="12"/>
      <c r="S133" s="12"/>
      <c r="T133" s="12" t="s">
        <v>3106</v>
      </c>
      <c r="U133" s="12"/>
      <c r="V133" s="12" t="s">
        <v>160</v>
      </c>
      <c r="W133" s="12" t="s">
        <v>161</v>
      </c>
      <c r="X133" s="12" t="s">
        <v>162</v>
      </c>
      <c r="Y133" s="12"/>
      <c r="Z133" s="12" t="s">
        <v>163</v>
      </c>
      <c r="AA133" s="12" t="s">
        <v>3442</v>
      </c>
      <c r="AB133" s="13" t="n">
        <v>106.42</v>
      </c>
      <c r="AC133" s="14" t="n">
        <v>107.51</v>
      </c>
      <c r="AD133" s="14" t="n">
        <v>106.759</v>
      </c>
      <c r="AE133" s="14" t="n">
        <v>66.541</v>
      </c>
      <c r="AF133" s="14" t="n">
        <v>94.396</v>
      </c>
      <c r="AG133" s="14" t="n">
        <v>106.499</v>
      </c>
      <c r="AH133" s="14" t="n">
        <v>111.294</v>
      </c>
      <c r="AI133" s="14" t="n">
        <v>79.544</v>
      </c>
      <c r="AJ133" s="14" t="n">
        <v>85.996</v>
      </c>
      <c r="AK133" s="14" t="n">
        <v>85.996</v>
      </c>
      <c r="AL133" s="14" t="n">
        <v>85.579</v>
      </c>
      <c r="AM133" s="14" t="n">
        <v>89.053</v>
      </c>
      <c r="AN133" s="14" t="n">
        <v>93.454</v>
      </c>
      <c r="AO133" s="14" t="n">
        <v>99.378</v>
      </c>
      <c r="AP133" s="14" t="n">
        <v>99.378</v>
      </c>
      <c r="AQ133" s="14" t="n">
        <v>106.303</v>
      </c>
      <c r="AR133" s="14" t="n">
        <v>111.404</v>
      </c>
      <c r="AS133" s="14" t="n">
        <v>117.193</v>
      </c>
      <c r="AT133" s="14" t="n">
        <v>121</v>
      </c>
      <c r="AU133" s="14" t="n">
        <v>121</v>
      </c>
      <c r="AV133" s="14" t="n">
        <v>123</v>
      </c>
      <c r="AW133" s="93" t="n">
        <v>136</v>
      </c>
      <c r="AX133" s="93" t="n">
        <v>188</v>
      </c>
      <c r="AY133" s="92"/>
      <c r="AZ133" s="92"/>
      <c r="BB133" s="13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00"/>
      <c r="BT133" s="100"/>
      <c r="BU133" s="100"/>
      <c r="BV133" s="2"/>
      <c r="BW133" s="13"/>
      <c r="BX133" s="13"/>
      <c r="BY133" s="13"/>
      <c r="BZ133" s="13"/>
      <c r="CA133" s="13"/>
      <c r="CB133" s="13"/>
      <c r="CC133" s="13"/>
      <c r="CD133" s="13"/>
      <c r="CE133" s="92"/>
      <c r="CF133" s="92"/>
    </row>
    <row r="134" customFormat="false" ht="15" hidden="false" customHeight="true" outlineLevel="0" collapsed="false">
      <c r="A134" s="12" t="s">
        <v>3443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 t="s">
        <v>3444</v>
      </c>
      <c r="P134" s="12"/>
      <c r="Q134" s="12"/>
      <c r="R134" s="12"/>
      <c r="S134" s="12"/>
      <c r="T134" s="12" t="s">
        <v>3106</v>
      </c>
      <c r="U134" s="12"/>
      <c r="V134" s="12" t="s">
        <v>160</v>
      </c>
      <c r="W134" s="12" t="s">
        <v>161</v>
      </c>
      <c r="X134" s="12" t="s">
        <v>162</v>
      </c>
      <c r="Y134" s="12"/>
      <c r="Z134" s="12" t="s">
        <v>163</v>
      </c>
      <c r="AA134" s="12" t="s">
        <v>3445</v>
      </c>
      <c r="AB134" s="13" t="n">
        <v>8.897</v>
      </c>
      <c r="AC134" s="14" t="n">
        <v>4.403</v>
      </c>
      <c r="AD134" s="14" t="n">
        <v>2.546</v>
      </c>
      <c r="AE134" s="14" t="n">
        <v>1.026</v>
      </c>
      <c r="AF134" s="14" t="n">
        <v>1.026</v>
      </c>
      <c r="AG134" s="14" t="n">
        <v>0.288</v>
      </c>
      <c r="AH134" s="14" t="n">
        <v>0.097</v>
      </c>
      <c r="AI134" s="14" t="n">
        <v>0.081</v>
      </c>
      <c r="AJ134" s="14" t="n">
        <v>0.066</v>
      </c>
      <c r="AK134" s="14" t="n">
        <v>0.066</v>
      </c>
      <c r="AL134" s="13"/>
      <c r="AM134" s="14" t="n">
        <v>272.608</v>
      </c>
      <c r="AN134" s="14" t="n">
        <v>0</v>
      </c>
      <c r="AO134" s="13"/>
      <c r="AP134" s="14"/>
      <c r="AQ134" s="13"/>
      <c r="AR134" s="13"/>
      <c r="AS134" s="13"/>
      <c r="AT134" s="14"/>
      <c r="AU134" s="14"/>
      <c r="AV134" s="13"/>
      <c r="AW134" s="92"/>
      <c r="AX134" s="92"/>
      <c r="AY134" s="92"/>
      <c r="AZ134" s="92"/>
      <c r="BB134" s="13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00"/>
      <c r="BT134" s="100"/>
      <c r="BU134" s="100"/>
      <c r="BV134" s="2"/>
      <c r="BW134" s="13"/>
      <c r="BX134" s="13"/>
      <c r="BY134" s="13"/>
      <c r="BZ134" s="13"/>
      <c r="CA134" s="13"/>
      <c r="CB134" s="13"/>
      <c r="CC134" s="13"/>
      <c r="CD134" s="13"/>
      <c r="CE134" s="92"/>
      <c r="CF134" s="92"/>
    </row>
    <row r="135" customFormat="false" ht="15" hidden="false" customHeight="true" outlineLevel="0" collapsed="false">
      <c r="A135" s="12" t="s">
        <v>3446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 t="s">
        <v>3447</v>
      </c>
      <c r="P135" s="12"/>
      <c r="Q135" s="12"/>
      <c r="R135" s="12"/>
      <c r="S135" s="12"/>
      <c r="T135" s="12" t="s">
        <v>3106</v>
      </c>
      <c r="U135" s="12"/>
      <c r="V135" s="12" t="s">
        <v>160</v>
      </c>
      <c r="W135" s="12" t="s">
        <v>161</v>
      </c>
      <c r="X135" s="12" t="s">
        <v>162</v>
      </c>
      <c r="Y135" s="12"/>
      <c r="Z135" s="12" t="s">
        <v>163</v>
      </c>
      <c r="AA135" s="12" t="s">
        <v>3448</v>
      </c>
      <c r="AB135" s="13" t="n">
        <v>52.931</v>
      </c>
      <c r="AC135" s="14" t="n">
        <v>73.219</v>
      </c>
      <c r="AD135" s="14" t="n">
        <v>102.975</v>
      </c>
      <c r="AE135" s="14" t="n">
        <v>125.289</v>
      </c>
      <c r="AF135" s="14" t="n">
        <v>125.289</v>
      </c>
      <c r="AG135" s="14" t="n">
        <v>145.255</v>
      </c>
      <c r="AH135" s="14" t="n">
        <v>157.562</v>
      </c>
      <c r="AI135" s="14" t="n">
        <v>194.35</v>
      </c>
      <c r="AJ135" s="14" t="n">
        <v>196.711</v>
      </c>
      <c r="AK135" s="14" t="n">
        <v>196.711</v>
      </c>
      <c r="AL135" s="14" t="n">
        <v>202.246</v>
      </c>
      <c r="AM135" s="14" t="n">
        <v>201.779</v>
      </c>
      <c r="AN135" s="14" t="n">
        <v>201.283</v>
      </c>
      <c r="AO135" s="14" t="n">
        <v>200.711</v>
      </c>
      <c r="AP135" s="14" t="n">
        <v>200.711</v>
      </c>
      <c r="AQ135" s="14" t="n">
        <v>200.129</v>
      </c>
      <c r="AR135" s="14" t="n">
        <v>199.539</v>
      </c>
      <c r="AS135" s="14" t="n">
        <v>198.903</v>
      </c>
      <c r="AT135" s="14" t="n">
        <v>198</v>
      </c>
      <c r="AU135" s="14" t="n">
        <v>198</v>
      </c>
      <c r="AV135" s="14" t="n">
        <v>197</v>
      </c>
      <c r="AW135" s="93" t="n">
        <v>197</v>
      </c>
      <c r="AX135" s="93" t="n">
        <v>196</v>
      </c>
      <c r="AY135" s="92"/>
      <c r="AZ135" s="92"/>
      <c r="BB135" s="13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00"/>
      <c r="BT135" s="100"/>
      <c r="BU135" s="100"/>
      <c r="BV135" s="2"/>
      <c r="BW135" s="13"/>
      <c r="BX135" s="13"/>
      <c r="BY135" s="13"/>
      <c r="BZ135" s="13"/>
      <c r="CA135" s="13"/>
      <c r="CB135" s="13"/>
      <c r="CC135" s="13"/>
      <c r="CD135" s="13"/>
      <c r="CE135" s="92"/>
      <c r="CF135" s="92"/>
    </row>
    <row r="136" customFormat="false" ht="15" hidden="false" customHeight="true" outlineLevel="0" collapsed="false">
      <c r="A136" s="12" t="s">
        <v>3449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 t="s">
        <v>3450</v>
      </c>
      <c r="P136" s="12"/>
      <c r="Q136" s="12"/>
      <c r="R136" s="12"/>
      <c r="S136" s="12"/>
      <c r="T136" s="12" t="s">
        <v>3106</v>
      </c>
      <c r="U136" s="12"/>
      <c r="V136" s="12" t="s">
        <v>160</v>
      </c>
      <c r="W136" s="12" t="s">
        <v>161</v>
      </c>
      <c r="X136" s="12" t="s">
        <v>162</v>
      </c>
      <c r="Y136" s="12"/>
      <c r="Z136" s="12" t="s">
        <v>163</v>
      </c>
      <c r="AA136" s="12" t="s">
        <v>3451</v>
      </c>
      <c r="AB136" s="13" t="n">
        <v>634.679</v>
      </c>
      <c r="AC136" s="14" t="n">
        <v>680.145</v>
      </c>
      <c r="AD136" s="14" t="n">
        <v>703.53</v>
      </c>
      <c r="AE136" s="14" t="n">
        <v>701.612</v>
      </c>
      <c r="AF136" s="14" t="n">
        <v>701.612</v>
      </c>
      <c r="AG136" s="14" t="n">
        <v>618.009</v>
      </c>
      <c r="AH136" s="14" t="n">
        <v>574.564</v>
      </c>
      <c r="AI136" s="14" t="n">
        <v>569.816</v>
      </c>
      <c r="AJ136" s="14" t="n">
        <v>550.292</v>
      </c>
      <c r="AK136" s="14" t="n">
        <v>550.292</v>
      </c>
      <c r="AL136" s="14" t="n">
        <v>551.9</v>
      </c>
      <c r="AM136" s="14" t="n">
        <v>496.912</v>
      </c>
      <c r="AN136" s="14" t="n">
        <v>490.55</v>
      </c>
      <c r="AO136" s="14" t="n">
        <v>480.85</v>
      </c>
      <c r="AP136" s="14" t="n">
        <v>480.85</v>
      </c>
      <c r="AQ136" s="14" t="n">
        <v>496.302</v>
      </c>
      <c r="AR136" s="14" t="n">
        <v>416.939</v>
      </c>
      <c r="AS136" s="14" t="n">
        <v>420.774</v>
      </c>
      <c r="AT136" s="14" t="n">
        <v>527</v>
      </c>
      <c r="AU136" s="14" t="n">
        <v>527</v>
      </c>
      <c r="AV136" s="14" t="n">
        <v>516</v>
      </c>
      <c r="AW136" s="93" t="n">
        <v>320</v>
      </c>
      <c r="AX136" s="93" t="n">
        <v>316</v>
      </c>
      <c r="AY136" s="92"/>
      <c r="AZ136" s="92"/>
      <c r="BB136" s="13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00"/>
      <c r="BT136" s="100"/>
      <c r="BU136" s="100"/>
      <c r="BV136" s="2"/>
      <c r="BW136" s="13"/>
      <c r="BX136" s="13"/>
      <c r="BY136" s="13"/>
      <c r="BZ136" s="13"/>
      <c r="CA136" s="13"/>
      <c r="CB136" s="13"/>
      <c r="CC136" s="13"/>
      <c r="CD136" s="13"/>
      <c r="CE136" s="92"/>
      <c r="CF136" s="92"/>
    </row>
    <row r="137" customFormat="false" ht="15" hidden="false" customHeight="true" outlineLevel="0" collapsed="false">
      <c r="A137" s="12" t="s">
        <v>3452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 t="s">
        <v>3453</v>
      </c>
      <c r="P137" s="12"/>
      <c r="Q137" s="12"/>
      <c r="R137" s="12"/>
      <c r="S137" s="12"/>
      <c r="T137" s="12" t="s">
        <v>3106</v>
      </c>
      <c r="U137" s="12"/>
      <c r="V137" s="12" t="s">
        <v>160</v>
      </c>
      <c r="W137" s="12" t="s">
        <v>161</v>
      </c>
      <c r="X137" s="12" t="s">
        <v>162</v>
      </c>
      <c r="Y137" s="12"/>
      <c r="Z137" s="12" t="s">
        <v>163</v>
      </c>
      <c r="AA137" s="12" t="s">
        <v>3454</v>
      </c>
      <c r="AB137" s="13" t="n">
        <v>802.927</v>
      </c>
      <c r="AC137" s="14" t="n">
        <v>865.277</v>
      </c>
      <c r="AD137" s="14" t="n">
        <v>915.81</v>
      </c>
      <c r="AE137" s="14" t="n">
        <v>922.323</v>
      </c>
      <c r="AF137" s="14" t="n">
        <v>922.323</v>
      </c>
      <c r="AG137" s="14" t="n">
        <v>928.105</v>
      </c>
      <c r="AH137" s="14" t="n">
        <v>843.517</v>
      </c>
      <c r="AI137" s="14" t="n">
        <v>878.048</v>
      </c>
      <c r="AJ137" s="14" t="n">
        <v>833.065</v>
      </c>
      <c r="AK137" s="14" t="n">
        <v>833.065</v>
      </c>
      <c r="AL137" s="14" t="n">
        <v>839.725</v>
      </c>
      <c r="AM137" s="14" t="n">
        <v>1060.352</v>
      </c>
      <c r="AN137" s="14" t="n">
        <v>785.287</v>
      </c>
      <c r="AO137" s="14" t="n">
        <v>780.939</v>
      </c>
      <c r="AP137" s="14" t="n">
        <v>780.939</v>
      </c>
      <c r="AQ137" s="14" t="n">
        <v>802.734</v>
      </c>
      <c r="AR137" s="14" t="n">
        <v>727.882</v>
      </c>
      <c r="AS137" s="14" t="n">
        <v>736.87</v>
      </c>
      <c r="AT137" s="14" t="n">
        <v>846</v>
      </c>
      <c r="AU137" s="14" t="n">
        <v>846</v>
      </c>
      <c r="AV137" s="14" t="n">
        <v>836</v>
      </c>
      <c r="AW137" s="93" t="n">
        <v>653</v>
      </c>
      <c r="AX137" s="93" t="n">
        <v>700</v>
      </c>
      <c r="AY137" s="92"/>
      <c r="AZ137" s="92"/>
      <c r="BB137" s="13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00"/>
      <c r="BT137" s="100"/>
      <c r="BU137" s="100"/>
      <c r="BV137" s="2"/>
      <c r="BW137" s="13"/>
      <c r="BX137" s="13"/>
      <c r="BY137" s="13"/>
      <c r="BZ137" s="13"/>
      <c r="CA137" s="13"/>
      <c r="CB137" s="13"/>
      <c r="CC137" s="13"/>
      <c r="CD137" s="13"/>
      <c r="CE137" s="92"/>
      <c r="CF137" s="92"/>
    </row>
    <row r="138" customFormat="false" ht="15" hidden="false" customHeight="true" outlineLevel="0" collapsed="false">
      <c r="A138" s="12" t="s">
        <v>3455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 t="s">
        <v>3456</v>
      </c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92"/>
      <c r="AC138" s="92"/>
      <c r="AD138" s="92"/>
      <c r="AE138" s="92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B138" s="92"/>
      <c r="BC138" s="100"/>
      <c r="BD138" s="100"/>
      <c r="BE138" s="100"/>
      <c r="BF138" s="100"/>
      <c r="BG138" s="100"/>
      <c r="BH138" s="100"/>
      <c r="BI138" s="100"/>
      <c r="BJ138" s="100"/>
      <c r="BK138" s="100"/>
      <c r="BL138" s="100"/>
      <c r="BM138" s="100"/>
      <c r="BN138" s="100"/>
      <c r="BO138" s="100"/>
      <c r="BP138" s="100"/>
      <c r="BQ138" s="100"/>
      <c r="BR138" s="100"/>
      <c r="BS138" s="100"/>
      <c r="BT138" s="100"/>
      <c r="BU138" s="100"/>
      <c r="BV138" s="2"/>
      <c r="BW138" s="92"/>
      <c r="BX138" s="92"/>
      <c r="BY138" s="92"/>
      <c r="BZ138" s="92"/>
      <c r="CA138" s="92"/>
      <c r="CB138" s="92"/>
      <c r="CC138" s="92"/>
      <c r="CD138" s="92"/>
      <c r="CE138" s="92"/>
      <c r="CF138" s="92"/>
    </row>
    <row r="139" customFormat="false" ht="15" hidden="false" customHeight="true" outlineLevel="0" collapsed="false">
      <c r="A139" s="9" t="s">
        <v>3457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 t="s">
        <v>3458</v>
      </c>
      <c r="P139" s="9"/>
      <c r="Q139" s="9"/>
      <c r="R139" s="9"/>
      <c r="S139" s="9"/>
      <c r="T139" s="9"/>
      <c r="U139" s="9"/>
      <c r="V139" s="9" t="s">
        <v>153</v>
      </c>
      <c r="W139" s="9"/>
      <c r="X139" s="9"/>
      <c r="Y139" s="9"/>
      <c r="Z139" s="9"/>
      <c r="AA139" s="9" t="s">
        <v>3459</v>
      </c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B139" s="10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2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</row>
    <row r="140" customFormat="false" ht="15" hidden="false" customHeight="true" outlineLevel="0" collapsed="false">
      <c r="A140" s="9" t="s">
        <v>3460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 t="s">
        <v>3461</v>
      </c>
      <c r="P140" s="9"/>
      <c r="Q140" s="9"/>
      <c r="R140" s="9"/>
      <c r="S140" s="9"/>
      <c r="T140" s="9"/>
      <c r="U140" s="9"/>
      <c r="V140" s="9" t="s">
        <v>153</v>
      </c>
      <c r="W140" s="9"/>
      <c r="X140" s="9"/>
      <c r="Y140" s="9"/>
      <c r="Z140" s="9"/>
      <c r="AA140" s="9" t="s">
        <v>3462</v>
      </c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B140" s="10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2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</row>
    <row r="141" customFormat="false" ht="15" hidden="false" customHeight="true" outlineLevel="0" collapsed="false">
      <c r="A141" s="77" t="s">
        <v>3463</v>
      </c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 t="s">
        <v>3464</v>
      </c>
      <c r="P141" s="77"/>
      <c r="Q141" s="77"/>
      <c r="R141" s="77"/>
      <c r="S141" s="77"/>
      <c r="T141" s="77" t="s">
        <v>3106</v>
      </c>
      <c r="U141" s="77"/>
      <c r="V141" s="77" t="s">
        <v>160</v>
      </c>
      <c r="W141" s="77" t="s">
        <v>161</v>
      </c>
      <c r="X141" s="77" t="s">
        <v>162</v>
      </c>
      <c r="Y141" s="77"/>
      <c r="Z141" s="77" t="s">
        <v>163</v>
      </c>
      <c r="AA141" s="15" t="s">
        <v>3465</v>
      </c>
      <c r="AB141" s="13" t="n">
        <v>596.383</v>
      </c>
      <c r="AC141" s="14" t="n">
        <v>629.122</v>
      </c>
      <c r="AD141" s="14" t="n">
        <v>657.439</v>
      </c>
      <c r="AE141" s="14" t="n">
        <v>651.344</v>
      </c>
      <c r="AF141" s="14" t="n">
        <v>651.344</v>
      </c>
      <c r="AG141" s="14" t="n">
        <v>634.87</v>
      </c>
      <c r="AH141" s="14" t="n">
        <v>578.226</v>
      </c>
      <c r="AI141" s="14" t="n">
        <v>569.833</v>
      </c>
      <c r="AJ141" s="14" t="n">
        <v>558.411</v>
      </c>
      <c r="AK141" s="14" t="n">
        <v>558.411</v>
      </c>
      <c r="AL141" s="14" t="n">
        <v>491.138</v>
      </c>
      <c r="AM141" s="14" t="n">
        <v>477.553</v>
      </c>
      <c r="AN141" s="14" t="n">
        <v>466.482</v>
      </c>
      <c r="AO141" s="14" t="n">
        <v>436.747</v>
      </c>
      <c r="AP141" s="14" t="n">
        <v>436.747</v>
      </c>
      <c r="AQ141" s="14" t="n">
        <v>427.363</v>
      </c>
      <c r="AR141" s="14" t="n">
        <v>347.017</v>
      </c>
      <c r="AS141" s="14" t="n">
        <v>340.533</v>
      </c>
      <c r="AT141" s="14" t="n">
        <v>317.645</v>
      </c>
      <c r="AU141" s="14" t="n">
        <v>317.645</v>
      </c>
      <c r="AV141" s="14" t="n">
        <v>314</v>
      </c>
      <c r="AW141" s="14" t="n">
        <v>214</v>
      </c>
      <c r="AX141" s="14" t="n">
        <v>212</v>
      </c>
      <c r="AY141" s="14" t="n">
        <v>200</v>
      </c>
      <c r="AZ141" s="14" t="n">
        <v>200</v>
      </c>
      <c r="BA141" s="119" t="n">
        <v>3418</v>
      </c>
      <c r="BB141" s="13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2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</row>
    <row r="142" customFormat="false" ht="15" hidden="false" customHeight="true" outlineLevel="0" collapsed="false">
      <c r="A142" s="12" t="s">
        <v>3466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 t="s">
        <v>3467</v>
      </c>
      <c r="P142" s="12"/>
      <c r="Q142" s="12"/>
      <c r="R142" s="12"/>
      <c r="S142" s="12"/>
      <c r="T142" s="12" t="s">
        <v>3106</v>
      </c>
      <c r="U142" s="12"/>
      <c r="V142" s="12" t="s">
        <v>160</v>
      </c>
      <c r="W142" s="12" t="s">
        <v>161</v>
      </c>
      <c r="X142" s="12" t="s">
        <v>162</v>
      </c>
      <c r="Y142" s="12"/>
      <c r="Z142" s="12" t="s">
        <v>163</v>
      </c>
      <c r="AA142" s="12" t="s">
        <v>3468</v>
      </c>
      <c r="AB142" s="13" t="n">
        <v>-82.847</v>
      </c>
      <c r="AC142" s="14" t="n">
        <v>-84.493</v>
      </c>
      <c r="AD142" s="14" t="n">
        <v>-84.758</v>
      </c>
      <c r="AE142" s="14" t="n">
        <v>-84.477</v>
      </c>
      <c r="AF142" s="14" t="n">
        <v>-84.477</v>
      </c>
      <c r="AG142" s="14" t="n">
        <v>-81.799</v>
      </c>
      <c r="AH142" s="14" t="n">
        <v>-62.613</v>
      </c>
      <c r="AI142" s="14" t="n">
        <v>-61.973</v>
      </c>
      <c r="AJ142" s="14" t="n">
        <v>-60.207</v>
      </c>
      <c r="AK142" s="14" t="n">
        <v>-60.207</v>
      </c>
      <c r="AL142" s="14" t="n">
        <v>-42.438</v>
      </c>
      <c r="AM142" s="14" t="n">
        <v>-41.847</v>
      </c>
      <c r="AN142" s="14" t="n">
        <v>-41.368</v>
      </c>
      <c r="AO142" s="14" t="n">
        <v>-39.531</v>
      </c>
      <c r="AP142" s="14" t="n">
        <v>-39.531</v>
      </c>
      <c r="AQ142" s="14" t="n">
        <v>-39.267</v>
      </c>
      <c r="AR142" s="14" t="n">
        <v>-23.554</v>
      </c>
      <c r="AS142" s="14" t="n">
        <v>-23.384</v>
      </c>
      <c r="AT142" s="14" t="n">
        <v>-22.328</v>
      </c>
      <c r="AU142" s="14" t="n">
        <v>-22.328</v>
      </c>
      <c r="AV142" s="14" t="n">
        <v>-22</v>
      </c>
      <c r="AW142" s="14" t="n">
        <v>-9</v>
      </c>
      <c r="AX142" s="14" t="n">
        <v>-9</v>
      </c>
      <c r="AY142" s="14" t="n">
        <v>-9</v>
      </c>
      <c r="AZ142" s="14" t="n">
        <v>-9</v>
      </c>
      <c r="BA142" s="119" t="n">
        <v>-360</v>
      </c>
      <c r="BB142" s="13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2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</row>
    <row r="143" customFormat="false" ht="15" hidden="false" customHeight="true" outlineLevel="0" collapsed="false">
      <c r="A143" s="12" t="s">
        <v>3469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 t="s">
        <v>3470</v>
      </c>
      <c r="P143" s="12"/>
      <c r="Q143" s="12"/>
      <c r="R143" s="12"/>
      <c r="S143" s="12"/>
      <c r="T143" s="12" t="s">
        <v>3106</v>
      </c>
      <c r="U143" s="12"/>
      <c r="V143" s="12" t="s">
        <v>160</v>
      </c>
      <c r="W143" s="12" t="s">
        <v>161</v>
      </c>
      <c r="X143" s="12" t="s">
        <v>162</v>
      </c>
      <c r="Y143" s="12"/>
      <c r="Z143" s="12" t="s">
        <v>163</v>
      </c>
      <c r="AA143" s="12" t="s">
        <v>3471</v>
      </c>
      <c r="AB143" s="13" t="n">
        <v>513.536</v>
      </c>
      <c r="AC143" s="14" t="n">
        <v>544.629</v>
      </c>
      <c r="AD143" s="14" t="n">
        <v>572.681</v>
      </c>
      <c r="AE143" s="14" t="n">
        <v>566.867</v>
      </c>
      <c r="AF143" s="14" t="n">
        <v>566.867</v>
      </c>
      <c r="AG143" s="14" t="n">
        <v>553.071</v>
      </c>
      <c r="AH143" s="14" t="n">
        <v>515.613</v>
      </c>
      <c r="AI143" s="14" t="n">
        <v>507.86</v>
      </c>
      <c r="AJ143" s="14" t="n">
        <v>498.204</v>
      </c>
      <c r="AK143" s="14" t="n">
        <v>498.204</v>
      </c>
      <c r="AL143" s="14" t="n">
        <v>448.7</v>
      </c>
      <c r="AM143" s="14" t="n">
        <v>435.706</v>
      </c>
      <c r="AN143" s="14" t="n">
        <v>425.114</v>
      </c>
      <c r="AO143" s="14" t="n">
        <v>397.216</v>
      </c>
      <c r="AP143" s="14" t="n">
        <v>397.216</v>
      </c>
      <c r="AQ143" s="14" t="n">
        <v>388.096</v>
      </c>
      <c r="AR143" s="14" t="n">
        <v>323.463</v>
      </c>
      <c r="AS143" s="14" t="n">
        <v>317.149</v>
      </c>
      <c r="AT143" s="14" t="n">
        <v>295.317</v>
      </c>
      <c r="AU143" s="14" t="n">
        <v>295.317</v>
      </c>
      <c r="AV143" s="14" t="n">
        <v>292</v>
      </c>
      <c r="AW143" s="14" t="n">
        <v>205</v>
      </c>
      <c r="AX143" s="14" t="n">
        <v>203</v>
      </c>
      <c r="AY143" s="14" t="n">
        <v>191</v>
      </c>
      <c r="AZ143" s="14" t="n">
        <v>191</v>
      </c>
      <c r="BA143" s="119" t="n">
        <v>3058</v>
      </c>
      <c r="BB143" s="13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2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</row>
    <row r="144" customFormat="false" ht="15" hidden="false" customHeight="true" outlineLevel="0" collapsed="false">
      <c r="A144" s="9" t="s">
        <v>3472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 t="s">
        <v>3473</v>
      </c>
      <c r="P144" s="9"/>
      <c r="Q144" s="9"/>
      <c r="R144" s="9"/>
      <c r="S144" s="9"/>
      <c r="T144" s="9"/>
      <c r="U144" s="9"/>
      <c r="V144" s="9" t="s">
        <v>153</v>
      </c>
      <c r="W144" s="9"/>
      <c r="X144" s="9"/>
      <c r="Y144" s="9"/>
      <c r="Z144" s="9"/>
      <c r="AA144" s="9" t="s">
        <v>3474</v>
      </c>
      <c r="AB144" s="108"/>
      <c r="AC144" s="108"/>
      <c r="AD144" s="108"/>
      <c r="AE144" s="108"/>
      <c r="AF144" s="111"/>
      <c r="AG144" s="108"/>
      <c r="AH144" s="108"/>
      <c r="AI144" s="108"/>
      <c r="AJ144" s="108"/>
      <c r="AK144" s="111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B144" s="108"/>
      <c r="BC144" s="110"/>
      <c r="BD144" s="110"/>
      <c r="BE144" s="110"/>
      <c r="BF144" s="110"/>
      <c r="BG144" s="110"/>
      <c r="BH144" s="110"/>
      <c r="BI144" s="110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2"/>
      <c r="BW144" s="108"/>
      <c r="BX144" s="108"/>
      <c r="BY144" s="108"/>
      <c r="BZ144" s="108"/>
      <c r="CA144" s="10"/>
      <c r="CB144" s="10"/>
      <c r="CC144" s="10"/>
      <c r="CD144" s="10"/>
      <c r="CE144" s="10"/>
      <c r="CF144" s="10"/>
    </row>
    <row r="145" customFormat="false" ht="15" hidden="false" customHeight="true" outlineLevel="0" collapsed="false">
      <c r="A145" s="12" t="s">
        <v>3475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 t="s">
        <v>3476</v>
      </c>
      <c r="P145" s="12"/>
      <c r="Q145" s="12"/>
      <c r="R145" s="12"/>
      <c r="S145" s="12"/>
      <c r="T145" s="12" t="s">
        <v>3106</v>
      </c>
      <c r="U145" s="12"/>
      <c r="V145" s="12" t="s">
        <v>160</v>
      </c>
      <c r="W145" s="12" t="s">
        <v>161</v>
      </c>
      <c r="X145" s="12" t="s">
        <v>162</v>
      </c>
      <c r="Y145" s="12"/>
      <c r="Z145" s="12" t="s">
        <v>163</v>
      </c>
      <c r="AA145" s="12" t="s">
        <v>3465</v>
      </c>
      <c r="AB145" s="13" t="n">
        <v>1964.197</v>
      </c>
      <c r="AC145" s="14" t="n">
        <v>2114.645</v>
      </c>
      <c r="AD145" s="14" t="n">
        <v>2218.903</v>
      </c>
      <c r="AE145" s="14" t="n">
        <v>2278.974</v>
      </c>
      <c r="AF145" s="14" t="n">
        <v>2278.974</v>
      </c>
      <c r="AG145" s="14" t="n">
        <v>2182.784</v>
      </c>
      <c r="AH145" s="14" t="n">
        <v>2168.654</v>
      </c>
      <c r="AI145" s="14" t="n">
        <v>2544.743</v>
      </c>
      <c r="AJ145" s="14" t="n">
        <v>2318.847</v>
      </c>
      <c r="AK145" s="14" t="n">
        <v>2318.847</v>
      </c>
      <c r="AL145" s="14" t="n">
        <v>2635.34</v>
      </c>
      <c r="AM145" s="14" t="n">
        <v>2893.038</v>
      </c>
      <c r="AN145" s="14" t="n">
        <v>2936.268</v>
      </c>
      <c r="AO145" s="14" t="n">
        <v>2919.148</v>
      </c>
      <c r="AP145" s="14" t="n">
        <v>2919.148</v>
      </c>
      <c r="AQ145" s="14" t="n">
        <v>2903.44</v>
      </c>
      <c r="AR145" s="14" t="n">
        <v>3211.102</v>
      </c>
      <c r="AS145" s="14" t="n">
        <v>3290.503</v>
      </c>
      <c r="AT145" s="14" t="n">
        <v>3283.327</v>
      </c>
      <c r="AU145" s="14" t="n">
        <v>3283.327</v>
      </c>
      <c r="AV145" s="14" t="n">
        <v>3536</v>
      </c>
      <c r="AW145" s="14" t="n">
        <v>3615</v>
      </c>
      <c r="AX145" s="14" t="n">
        <v>3704</v>
      </c>
      <c r="AY145" s="14" t="n">
        <v>4195</v>
      </c>
      <c r="AZ145" s="14" t="n">
        <v>4195</v>
      </c>
      <c r="BA145" s="119" t="n">
        <v>3418</v>
      </c>
      <c r="BB145" s="13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2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</row>
    <row r="146" customFormat="false" ht="15" hidden="false" customHeight="true" outlineLevel="0" collapsed="false">
      <c r="A146" s="9" t="s">
        <v>3477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 t="s">
        <v>3478</v>
      </c>
      <c r="P146" s="9"/>
      <c r="Q146" s="9"/>
      <c r="R146" s="9"/>
      <c r="S146" s="9"/>
      <c r="T146" s="9" t="s">
        <v>1469</v>
      </c>
      <c r="U146" s="9"/>
      <c r="V146" s="9" t="s">
        <v>153</v>
      </c>
      <c r="W146" s="9"/>
      <c r="X146" s="9"/>
      <c r="Y146" s="9"/>
      <c r="Z146" s="9"/>
      <c r="AA146" s="9" t="s">
        <v>3479</v>
      </c>
      <c r="AB146" s="108"/>
      <c r="AC146" s="108"/>
      <c r="AD146" s="108"/>
      <c r="AE146" s="108"/>
      <c r="AF146" s="111"/>
      <c r="AG146" s="108"/>
      <c r="AH146" s="108"/>
      <c r="AI146" s="108"/>
      <c r="AJ146" s="108"/>
      <c r="AK146" s="111"/>
      <c r="AL146" s="108"/>
      <c r="AM146" s="108"/>
      <c r="AN146" s="108"/>
      <c r="AO146" s="108"/>
      <c r="AP146" s="108"/>
      <c r="AQ146" s="108"/>
      <c r="AR146" s="108"/>
      <c r="AS146" s="108"/>
      <c r="AT146" s="108"/>
      <c r="AU146" s="111"/>
      <c r="AV146" s="10"/>
      <c r="AW146" s="10"/>
      <c r="AX146" s="10"/>
      <c r="AY146" s="10"/>
      <c r="AZ146" s="10"/>
      <c r="BB146" s="108"/>
      <c r="BC146" s="110"/>
      <c r="BD146" s="110"/>
      <c r="BE146" s="110"/>
      <c r="BF146" s="110"/>
      <c r="BG146" s="110"/>
      <c r="BH146" s="110"/>
      <c r="BI146" s="110"/>
      <c r="BJ146" s="110"/>
      <c r="BK146" s="110"/>
      <c r="BL146" s="110"/>
      <c r="BM146" s="110"/>
      <c r="BN146" s="110"/>
      <c r="BO146" s="110"/>
      <c r="BP146" s="110"/>
      <c r="BQ146" s="110"/>
      <c r="BR146" s="11"/>
      <c r="BS146" s="11"/>
      <c r="BT146" s="11"/>
      <c r="BU146" s="11"/>
      <c r="BV146" s="2"/>
      <c r="BW146" s="108"/>
      <c r="BX146" s="108"/>
      <c r="BY146" s="108"/>
      <c r="BZ146" s="108"/>
      <c r="CA146" s="108"/>
      <c r="CB146" s="108"/>
      <c r="CC146" s="108"/>
      <c r="CD146" s="108"/>
      <c r="CE146" s="10"/>
      <c r="CF146" s="10"/>
    </row>
    <row r="147" customFormat="false" ht="15" hidden="false" customHeight="true" outlineLevel="0" collapsed="false">
      <c r="A147" s="12" t="s">
        <v>3480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 t="s">
        <v>3481</v>
      </c>
      <c r="P147" s="12"/>
      <c r="Q147" s="12"/>
      <c r="R147" s="12"/>
      <c r="S147" s="12"/>
      <c r="T147" s="12" t="s">
        <v>3106</v>
      </c>
      <c r="U147" s="12"/>
      <c r="V147" s="12" t="s">
        <v>160</v>
      </c>
      <c r="W147" s="12" t="s">
        <v>161</v>
      </c>
      <c r="X147" s="12" t="s">
        <v>162</v>
      </c>
      <c r="Y147" s="12"/>
      <c r="Z147" s="12" t="s">
        <v>163</v>
      </c>
      <c r="AA147" s="12" t="s">
        <v>3465</v>
      </c>
      <c r="AB147" s="13" t="n">
        <v>335.824</v>
      </c>
      <c r="AC147" s="14" t="n">
        <v>335.824</v>
      </c>
      <c r="AD147" s="14" t="n">
        <v>335.824</v>
      </c>
      <c r="AE147" s="14" t="n">
        <v>335.824</v>
      </c>
      <c r="AF147" s="14" t="n">
        <v>335.824</v>
      </c>
      <c r="AG147" s="14" t="n">
        <v>335.824</v>
      </c>
      <c r="AH147" s="14" t="n">
        <v>335.824</v>
      </c>
      <c r="AI147" s="14" t="n">
        <v>335.481</v>
      </c>
      <c r="AJ147" s="14" t="n">
        <v>334.047</v>
      </c>
      <c r="AK147" s="14" t="n">
        <v>334.047</v>
      </c>
      <c r="AL147" s="14" t="n">
        <v>336.858</v>
      </c>
      <c r="AM147" s="14" t="n">
        <v>332.905</v>
      </c>
      <c r="AN147" s="14" t="n">
        <v>327.662</v>
      </c>
      <c r="AO147" s="14" t="n">
        <v>322.34</v>
      </c>
      <c r="AP147" s="14" t="n">
        <v>322.34</v>
      </c>
      <c r="AQ147" s="14" t="n">
        <v>317.018</v>
      </c>
      <c r="AR147" s="14" t="n">
        <v>311.695</v>
      </c>
      <c r="AS147" s="14" t="n">
        <v>306.336</v>
      </c>
      <c r="AT147" s="14" t="n">
        <v>300.903</v>
      </c>
      <c r="AU147" s="14" t="n">
        <v>300.903</v>
      </c>
      <c r="AV147" s="14" t="n">
        <v>295</v>
      </c>
      <c r="AW147" s="14" t="n">
        <v>290</v>
      </c>
      <c r="AX147" s="14" t="n">
        <v>285</v>
      </c>
      <c r="AY147" s="14" t="n">
        <v>279</v>
      </c>
      <c r="AZ147" s="14" t="n">
        <v>279</v>
      </c>
      <c r="BA147" s="119" t="n">
        <v>745</v>
      </c>
      <c r="BB147" s="13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2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</row>
    <row r="148" customFormat="false" ht="15" hidden="false" customHeight="true" outlineLevel="0" collapsed="false">
      <c r="A148" s="12" t="s">
        <v>3482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 t="s">
        <v>3483</v>
      </c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92"/>
      <c r="AC148" s="92"/>
      <c r="AD148" s="92"/>
      <c r="AE148" s="92"/>
      <c r="AF148" s="92"/>
      <c r="AG148" s="92"/>
      <c r="AH148" s="92"/>
      <c r="AI148" s="92"/>
      <c r="AJ148" s="92"/>
      <c r="AK148" s="92"/>
      <c r="AL148" s="92"/>
      <c r="AM148" s="92"/>
      <c r="AN148" s="92"/>
      <c r="AO148" s="92"/>
      <c r="AP148" s="92"/>
      <c r="AQ148" s="92"/>
      <c r="AR148" s="92"/>
      <c r="AS148" s="92"/>
      <c r="AT148" s="92"/>
      <c r="AU148" s="92"/>
      <c r="AV148" s="92"/>
      <c r="AW148" s="92"/>
      <c r="AX148" s="92"/>
      <c r="AY148" s="92"/>
      <c r="AZ148" s="92"/>
      <c r="BB148" s="92"/>
      <c r="BC148" s="100"/>
      <c r="BD148" s="100"/>
      <c r="BE148" s="100"/>
      <c r="BF148" s="100"/>
      <c r="BG148" s="100"/>
      <c r="BH148" s="100"/>
      <c r="BI148" s="100"/>
      <c r="BJ148" s="100"/>
      <c r="BK148" s="100"/>
      <c r="BL148" s="100"/>
      <c r="BM148" s="100"/>
      <c r="BN148" s="100"/>
      <c r="BO148" s="100"/>
      <c r="BP148" s="100"/>
      <c r="BQ148" s="100"/>
      <c r="BR148" s="100"/>
      <c r="BS148" s="100"/>
      <c r="BT148" s="100"/>
      <c r="BU148" s="100"/>
      <c r="BV148" s="2"/>
      <c r="BW148" s="92"/>
      <c r="BX148" s="92"/>
      <c r="BY148" s="92"/>
      <c r="BZ148" s="92"/>
      <c r="CA148" s="92"/>
      <c r="CB148" s="92"/>
      <c r="CC148" s="92"/>
      <c r="CD148" s="92"/>
      <c r="CE148" s="92"/>
      <c r="CF148" s="92"/>
    </row>
    <row r="149" s="27" customFormat="true" ht="15" hidden="false" customHeight="true" outlineLevel="0" collapsed="false">
      <c r="A149" s="76" t="s">
        <v>3484</v>
      </c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 t="s">
        <v>3485</v>
      </c>
      <c r="P149" s="76"/>
      <c r="Q149" s="76"/>
      <c r="R149" s="76"/>
      <c r="S149" s="76"/>
      <c r="T149" s="76" t="s">
        <v>2193</v>
      </c>
      <c r="U149" s="76"/>
      <c r="V149" s="76" t="s">
        <v>153</v>
      </c>
      <c r="W149" s="76"/>
      <c r="X149" s="76"/>
      <c r="Y149" s="76"/>
      <c r="Z149" s="76"/>
      <c r="AA149" s="76" t="s">
        <v>3486</v>
      </c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B149" s="51"/>
      <c r="BC149" s="51"/>
      <c r="BD149" s="51"/>
      <c r="BE149" s="5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2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</row>
    <row r="150" s="27" customFormat="true" ht="15" hidden="false" customHeight="true" outlineLevel="0" collapsed="false">
      <c r="A150" s="77" t="s">
        <v>3487</v>
      </c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 t="s">
        <v>3488</v>
      </c>
      <c r="P150" s="77"/>
      <c r="Q150" s="77"/>
      <c r="R150" s="77"/>
      <c r="S150" s="77"/>
      <c r="T150" s="77" t="s">
        <v>3106</v>
      </c>
      <c r="U150" s="77"/>
      <c r="V150" s="77" t="s">
        <v>160</v>
      </c>
      <c r="W150" s="77" t="s">
        <v>161</v>
      </c>
      <c r="X150" s="77" t="s">
        <v>162</v>
      </c>
      <c r="Y150" s="77"/>
      <c r="Z150" s="77" t="s">
        <v>163</v>
      </c>
      <c r="AA150" s="77" t="s">
        <v>3489</v>
      </c>
      <c r="AB150" s="13"/>
      <c r="AC150" s="13"/>
      <c r="AD150" s="13"/>
      <c r="AE150" s="14" t="n">
        <v>651.344</v>
      </c>
      <c r="AF150" s="13" t="n">
        <v>651.344</v>
      </c>
      <c r="AG150" s="13"/>
      <c r="AH150" s="13"/>
      <c r="AI150" s="13"/>
      <c r="AJ150" s="14" t="n">
        <v>558.411</v>
      </c>
      <c r="AK150" s="14" t="n">
        <v>558.411</v>
      </c>
      <c r="AL150" s="13"/>
      <c r="AM150" s="13"/>
      <c r="AN150" s="13"/>
      <c r="AO150" s="14" t="n">
        <v>436.747</v>
      </c>
      <c r="AP150" s="14" t="n">
        <v>436.747</v>
      </c>
      <c r="AQ150" s="13"/>
      <c r="AR150" s="13"/>
      <c r="AS150" s="13"/>
      <c r="AT150" s="14" t="n">
        <v>317.645</v>
      </c>
      <c r="AU150" s="14" t="n">
        <v>317.645</v>
      </c>
      <c r="AV150" s="13"/>
      <c r="AW150" s="13"/>
      <c r="AX150" s="13"/>
      <c r="AY150" s="14" t="n">
        <v>200</v>
      </c>
      <c r="AZ150" s="14" t="n">
        <v>200</v>
      </c>
      <c r="BB150" s="20"/>
      <c r="BC150" s="20"/>
      <c r="BD150" s="20"/>
      <c r="BE150" s="20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2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</row>
    <row r="151" s="27" customFormat="true" ht="15" hidden="false" customHeight="true" outlineLevel="0" collapsed="false">
      <c r="A151" s="76" t="s">
        <v>3490</v>
      </c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 t="s">
        <v>3491</v>
      </c>
      <c r="P151" s="76"/>
      <c r="Q151" s="76"/>
      <c r="R151" s="76"/>
      <c r="S151" s="76"/>
      <c r="T151" s="76" t="s">
        <v>307</v>
      </c>
      <c r="U151" s="76"/>
      <c r="V151" s="76" t="s">
        <v>153</v>
      </c>
      <c r="W151" s="76"/>
      <c r="X151" s="76"/>
      <c r="Y151" s="76"/>
      <c r="Z151" s="76"/>
      <c r="AA151" s="76" t="s">
        <v>3492</v>
      </c>
      <c r="AB151" s="25"/>
      <c r="AC151" s="25"/>
      <c r="AD151" s="25"/>
      <c r="AE151" s="26"/>
      <c r="AF151" s="25"/>
      <c r="AG151" s="25"/>
      <c r="AH151" s="25"/>
      <c r="AI151" s="25"/>
      <c r="AJ151" s="25"/>
      <c r="AK151" s="26"/>
      <c r="AL151" s="25"/>
      <c r="AM151" s="25"/>
      <c r="AN151" s="25"/>
      <c r="AO151" s="25"/>
      <c r="AP151" s="26"/>
      <c r="AQ151" s="25"/>
      <c r="AR151" s="25"/>
      <c r="AS151" s="25"/>
      <c r="AT151" s="25"/>
      <c r="AU151" s="26"/>
      <c r="AV151" s="25"/>
      <c r="AW151" s="25"/>
      <c r="AX151" s="25"/>
      <c r="AY151" s="25"/>
      <c r="AZ151" s="26"/>
      <c r="BB151" s="33"/>
      <c r="BC151" s="33"/>
      <c r="BD151" s="33"/>
      <c r="BE151" s="33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2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</row>
    <row r="152" s="27" customFormat="true" ht="15" hidden="false" customHeight="true" outlineLevel="0" collapsed="false">
      <c r="A152" s="77" t="s">
        <v>3493</v>
      </c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 t="s">
        <v>3494</v>
      </c>
      <c r="P152" s="77"/>
      <c r="Q152" s="77"/>
      <c r="R152" s="77"/>
      <c r="S152" s="77"/>
      <c r="T152" s="77" t="s">
        <v>3106</v>
      </c>
      <c r="U152" s="77"/>
      <c r="V152" s="77" t="s">
        <v>160</v>
      </c>
      <c r="W152" s="77" t="s">
        <v>161</v>
      </c>
      <c r="X152" s="77" t="s">
        <v>162</v>
      </c>
      <c r="Y152" s="77"/>
      <c r="Z152" s="77" t="s">
        <v>163</v>
      </c>
      <c r="AA152" s="77" t="s">
        <v>3495</v>
      </c>
      <c r="AB152" s="13"/>
      <c r="AC152" s="13"/>
      <c r="AD152" s="13"/>
      <c r="AE152" s="14" t="n">
        <v>2027.14</v>
      </c>
      <c r="AF152" s="13" t="n">
        <v>2027.14</v>
      </c>
      <c r="AG152" s="13"/>
      <c r="AH152" s="13"/>
      <c r="AI152" s="13"/>
      <c r="AJ152" s="14" t="n">
        <v>1986.694</v>
      </c>
      <c r="AK152" s="14" t="n">
        <v>1986.694</v>
      </c>
      <c r="AL152" s="13"/>
      <c r="AM152" s="13"/>
      <c r="AN152" s="13"/>
      <c r="AO152" s="14" t="n">
        <v>2536.933</v>
      </c>
      <c r="AP152" s="14" t="n">
        <v>2536.933</v>
      </c>
      <c r="AQ152" s="13"/>
      <c r="AR152" s="13"/>
      <c r="AS152" s="13"/>
      <c r="AT152" s="14" t="n">
        <v>2727.369</v>
      </c>
      <c r="AU152" s="14" t="n">
        <v>2727.369</v>
      </c>
      <c r="AV152" s="13"/>
      <c r="AW152" s="13"/>
      <c r="AX152" s="13"/>
      <c r="AY152" s="14" t="n">
        <v>3473</v>
      </c>
      <c r="AZ152" s="14" t="n">
        <v>3473</v>
      </c>
      <c r="BB152" s="20"/>
      <c r="BC152" s="20"/>
      <c r="BD152" s="20"/>
      <c r="BE152" s="20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2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</row>
    <row r="153" s="27" customFormat="true" ht="15" hidden="false" customHeight="true" outlineLevel="0" collapsed="false">
      <c r="A153" s="77" t="s">
        <v>3496</v>
      </c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 t="s">
        <v>3497</v>
      </c>
      <c r="P153" s="77"/>
      <c r="Q153" s="77"/>
      <c r="R153" s="77"/>
      <c r="S153" s="77"/>
      <c r="T153" s="77" t="s">
        <v>3106</v>
      </c>
      <c r="U153" s="77"/>
      <c r="V153" s="77" t="s">
        <v>160</v>
      </c>
      <c r="W153" s="77" t="s">
        <v>161</v>
      </c>
      <c r="X153" s="77" t="s">
        <v>162</v>
      </c>
      <c r="Y153" s="77"/>
      <c r="Z153" s="77" t="s">
        <v>163</v>
      </c>
      <c r="AA153" s="77" t="s">
        <v>3498</v>
      </c>
      <c r="AB153" s="13"/>
      <c r="AC153" s="13"/>
      <c r="AD153" s="13"/>
      <c r="AE153" s="14" t="n">
        <v>251.834</v>
      </c>
      <c r="AF153" s="13" t="n">
        <v>251.834</v>
      </c>
      <c r="AG153" s="13"/>
      <c r="AH153" s="13"/>
      <c r="AI153" s="13"/>
      <c r="AJ153" s="14" t="n">
        <v>332.153</v>
      </c>
      <c r="AK153" s="14" t="n">
        <v>332.153</v>
      </c>
      <c r="AL153" s="13"/>
      <c r="AM153" s="13"/>
      <c r="AN153" s="13"/>
      <c r="AO153" s="14" t="n">
        <v>382.215</v>
      </c>
      <c r="AP153" s="14" t="n">
        <v>382.215</v>
      </c>
      <c r="AQ153" s="13"/>
      <c r="AR153" s="13"/>
      <c r="AS153" s="13"/>
      <c r="AT153" s="14" t="n">
        <v>555.958</v>
      </c>
      <c r="AU153" s="14" t="n">
        <v>555.958</v>
      </c>
      <c r="AV153" s="13"/>
      <c r="AW153" s="13"/>
      <c r="AX153" s="13"/>
      <c r="AY153" s="14" t="n">
        <v>722</v>
      </c>
      <c r="AZ153" s="14" t="n">
        <v>722</v>
      </c>
      <c r="BB153" s="20"/>
      <c r="BC153" s="20"/>
      <c r="BD153" s="20"/>
      <c r="BE153" s="20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2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</row>
    <row r="154" s="27" customFormat="true" ht="15" hidden="false" customHeight="true" outlineLevel="0" collapsed="false">
      <c r="A154" s="77" t="s">
        <v>3499</v>
      </c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 t="s">
        <v>3500</v>
      </c>
      <c r="P154" s="77"/>
      <c r="Q154" s="77"/>
      <c r="R154" s="77"/>
      <c r="S154" s="77"/>
      <c r="T154" s="77" t="s">
        <v>3106</v>
      </c>
      <c r="U154" s="77"/>
      <c r="V154" s="77" t="s">
        <v>160</v>
      </c>
      <c r="W154" s="77" t="s">
        <v>161</v>
      </c>
      <c r="X154" s="77" t="s">
        <v>162</v>
      </c>
      <c r="Y154" s="77"/>
      <c r="Z154" s="77" t="s">
        <v>163</v>
      </c>
      <c r="AA154" s="77" t="s">
        <v>3501</v>
      </c>
      <c r="AB154" s="13"/>
      <c r="AC154" s="13"/>
      <c r="AD154" s="13"/>
      <c r="AE154" s="14" t="n">
        <v>1160.422</v>
      </c>
      <c r="AF154" s="13" t="n">
        <v>1160.422</v>
      </c>
      <c r="AG154" s="13"/>
      <c r="AH154" s="13"/>
      <c r="AI154" s="13"/>
      <c r="AJ154" s="14" t="n">
        <v>1157.188</v>
      </c>
      <c r="AK154" s="14" t="n">
        <v>1157.188</v>
      </c>
      <c r="AL154" s="13"/>
      <c r="AM154" s="13"/>
      <c r="AN154" s="13"/>
      <c r="AO154" s="14" t="n">
        <v>1154.313</v>
      </c>
      <c r="AP154" s="14" t="n">
        <v>1154.313</v>
      </c>
      <c r="AQ154" s="13"/>
      <c r="AR154" s="13"/>
      <c r="AS154" s="13"/>
      <c r="AT154" s="14" t="n">
        <v>1026.821</v>
      </c>
      <c r="AU154" s="14" t="n">
        <v>1026.821</v>
      </c>
      <c r="AV154" s="13"/>
      <c r="AW154" s="13"/>
      <c r="AX154" s="13"/>
      <c r="AY154" s="13"/>
      <c r="AZ154" s="14"/>
      <c r="BB154" s="20"/>
      <c r="BC154" s="20"/>
      <c r="BD154" s="20"/>
      <c r="BE154" s="20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2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</row>
    <row r="155" s="27" customFormat="true" ht="15" hidden="false" customHeight="true" outlineLevel="0" collapsed="false">
      <c r="A155" s="77" t="s">
        <v>3502</v>
      </c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 t="s">
        <v>3503</v>
      </c>
      <c r="P155" s="77"/>
      <c r="Q155" s="77"/>
      <c r="R155" s="77"/>
      <c r="S155" s="77"/>
      <c r="T155" s="77" t="s">
        <v>307</v>
      </c>
      <c r="U155" s="77"/>
      <c r="V155" s="77" t="s">
        <v>160</v>
      </c>
      <c r="W155" s="77" t="s">
        <v>161</v>
      </c>
      <c r="X155" s="77" t="s">
        <v>162</v>
      </c>
      <c r="Y155" s="77"/>
      <c r="Z155" s="77" t="s">
        <v>163</v>
      </c>
      <c r="AA155" s="77" t="s">
        <v>579</v>
      </c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4" t="n">
        <v>200</v>
      </c>
      <c r="AP155" s="14" t="n">
        <v>200</v>
      </c>
      <c r="AQ155" s="13"/>
      <c r="AR155" s="13"/>
      <c r="AS155" s="13"/>
      <c r="AT155" s="14" t="n">
        <v>200</v>
      </c>
      <c r="AU155" s="14" t="n">
        <v>200</v>
      </c>
      <c r="AV155" s="13"/>
      <c r="AW155" s="13"/>
      <c r="AX155" s="13"/>
      <c r="AY155" s="14" t="n">
        <v>198</v>
      </c>
      <c r="AZ155" s="14" t="n">
        <v>198</v>
      </c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16"/>
      <c r="BO155" s="16"/>
      <c r="BP155" s="16"/>
      <c r="BQ155" s="16"/>
      <c r="BR155" s="16"/>
      <c r="BS155" s="16"/>
      <c r="BT155" s="16"/>
      <c r="BU155" s="16"/>
      <c r="BV155" s="2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</row>
    <row r="156" s="27" customFormat="true" ht="15" hidden="false" customHeight="true" outlineLevel="0" collapsed="false">
      <c r="A156" s="77" t="s">
        <v>3504</v>
      </c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 t="s">
        <v>3505</v>
      </c>
      <c r="P156" s="77"/>
      <c r="Q156" s="77"/>
      <c r="R156" s="77"/>
      <c r="S156" s="77"/>
      <c r="T156" s="77" t="s">
        <v>307</v>
      </c>
      <c r="U156" s="77"/>
      <c r="V156" s="77" t="s">
        <v>160</v>
      </c>
      <c r="W156" s="77" t="s">
        <v>161</v>
      </c>
      <c r="X156" s="77" t="s">
        <v>162</v>
      </c>
      <c r="Y156" s="77"/>
      <c r="Z156" s="77" t="s">
        <v>163</v>
      </c>
      <c r="AA156" s="77" t="s">
        <v>592</v>
      </c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4" t="n">
        <v>500</v>
      </c>
      <c r="AP156" s="14" t="n">
        <v>500</v>
      </c>
      <c r="AQ156" s="13"/>
      <c r="AR156" s="13"/>
      <c r="AS156" s="13"/>
      <c r="AT156" s="14" t="n">
        <v>500</v>
      </c>
      <c r="AU156" s="14" t="n">
        <v>500</v>
      </c>
      <c r="AV156" s="13"/>
      <c r="AW156" s="13"/>
      <c r="AX156" s="13"/>
      <c r="AY156" s="13"/>
      <c r="AZ156" s="14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16"/>
      <c r="BO156" s="16"/>
      <c r="BP156" s="16"/>
      <c r="BQ156" s="16"/>
      <c r="BR156" s="16"/>
      <c r="BS156" s="16"/>
      <c r="BT156" s="16"/>
      <c r="BU156" s="16"/>
      <c r="BV156" s="2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</row>
    <row r="157" s="27" customFormat="true" ht="15" hidden="false" customHeight="true" outlineLevel="0" collapsed="false">
      <c r="A157" s="77" t="s">
        <v>3506</v>
      </c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 t="s">
        <v>3507</v>
      </c>
      <c r="P157" s="77"/>
      <c r="Q157" s="77"/>
      <c r="R157" s="77"/>
      <c r="S157" s="77"/>
      <c r="T157" s="77" t="s">
        <v>3106</v>
      </c>
      <c r="U157" s="77"/>
      <c r="V157" s="77" t="s">
        <v>160</v>
      </c>
      <c r="W157" s="77" t="s">
        <v>161</v>
      </c>
      <c r="X157" s="77" t="s">
        <v>162</v>
      </c>
      <c r="Y157" s="77"/>
      <c r="Z157" s="77" t="s">
        <v>163</v>
      </c>
      <c r="AA157" s="77" t="s">
        <v>3508</v>
      </c>
      <c r="AB157" s="13"/>
      <c r="AC157" s="13"/>
      <c r="AD157" s="13"/>
      <c r="AE157" s="14" t="n">
        <v>300</v>
      </c>
      <c r="AF157" s="13" t="n">
        <v>300</v>
      </c>
      <c r="AG157" s="13"/>
      <c r="AH157" s="13"/>
      <c r="AI157" s="13"/>
      <c r="AJ157" s="13"/>
      <c r="AK157" s="14"/>
      <c r="AL157" s="13"/>
      <c r="AM157" s="13"/>
      <c r="AN157" s="13"/>
      <c r="AO157" s="14" t="n">
        <v>200</v>
      </c>
      <c r="AP157" s="14" t="n">
        <v>200</v>
      </c>
      <c r="AQ157" s="13"/>
      <c r="AR157" s="13"/>
      <c r="AS157" s="13"/>
      <c r="AT157" s="13"/>
      <c r="AU157" s="14"/>
      <c r="AV157" s="13"/>
      <c r="AW157" s="13"/>
      <c r="AX157" s="13"/>
      <c r="AY157" s="13"/>
      <c r="AZ157" s="14"/>
      <c r="BB157" s="20"/>
      <c r="BC157" s="20"/>
      <c r="BD157" s="20"/>
      <c r="BE157" s="20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2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</row>
    <row r="158" s="27" customFormat="true" ht="15" hidden="false" customHeight="true" outlineLevel="0" collapsed="false">
      <c r="A158" s="77" t="s">
        <v>3509</v>
      </c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 t="s">
        <v>3510</v>
      </c>
      <c r="P158" s="77"/>
      <c r="Q158" s="77"/>
      <c r="R158" s="77"/>
      <c r="S158" s="77"/>
      <c r="T158" s="77" t="s">
        <v>3106</v>
      </c>
      <c r="U158" s="77"/>
      <c r="V158" s="77" t="s">
        <v>160</v>
      </c>
      <c r="W158" s="77" t="s">
        <v>161</v>
      </c>
      <c r="X158" s="77" t="s">
        <v>162</v>
      </c>
      <c r="Y158" s="77"/>
      <c r="Z158" s="77" t="s">
        <v>163</v>
      </c>
      <c r="AA158" s="77" t="s">
        <v>3511</v>
      </c>
      <c r="AB158" s="13"/>
      <c r="AC158" s="13"/>
      <c r="AD158" s="13"/>
      <c r="AE158" s="14" t="n">
        <v>335.824</v>
      </c>
      <c r="AF158" s="13" t="n">
        <v>335.824</v>
      </c>
      <c r="AG158" s="13"/>
      <c r="AH158" s="13"/>
      <c r="AI158" s="13"/>
      <c r="AJ158" s="14" t="n">
        <v>334.047</v>
      </c>
      <c r="AK158" s="14" t="n">
        <v>334.047</v>
      </c>
      <c r="AL158" s="13"/>
      <c r="AM158" s="13"/>
      <c r="AN158" s="13"/>
      <c r="AO158" s="14" t="n">
        <v>322.34</v>
      </c>
      <c r="AP158" s="14" t="n">
        <v>322.34</v>
      </c>
      <c r="AQ158" s="13"/>
      <c r="AR158" s="13"/>
      <c r="AS158" s="13"/>
      <c r="AT158" s="14" t="n">
        <v>300.903</v>
      </c>
      <c r="AU158" s="14" t="n">
        <v>300.903</v>
      </c>
      <c r="AV158" s="13"/>
      <c r="AW158" s="13"/>
      <c r="AX158" s="13"/>
      <c r="AY158" s="14" t="n">
        <v>279</v>
      </c>
      <c r="AZ158" s="14" t="n">
        <v>279</v>
      </c>
      <c r="BB158" s="20"/>
      <c r="BC158" s="20"/>
      <c r="BD158" s="20"/>
      <c r="BE158" s="20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2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</row>
    <row r="159" s="27" customFormat="true" ht="15" hidden="false" customHeight="true" outlineLevel="0" collapsed="false">
      <c r="A159" s="77" t="s">
        <v>3512</v>
      </c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 t="s">
        <v>3513</v>
      </c>
      <c r="P159" s="77"/>
      <c r="Q159" s="77"/>
      <c r="R159" s="77"/>
      <c r="S159" s="77"/>
      <c r="T159" s="77" t="s">
        <v>3106</v>
      </c>
      <c r="U159" s="77"/>
      <c r="V159" s="77" t="s">
        <v>160</v>
      </c>
      <c r="W159" s="77" t="s">
        <v>161</v>
      </c>
      <c r="X159" s="77" t="s">
        <v>162</v>
      </c>
      <c r="Y159" s="77"/>
      <c r="Z159" s="77" t="s">
        <v>163</v>
      </c>
      <c r="AA159" s="77" t="s">
        <v>3514</v>
      </c>
      <c r="AB159" s="13"/>
      <c r="AC159" s="13"/>
      <c r="AD159" s="13"/>
      <c r="AE159" s="14" t="n">
        <v>18.823</v>
      </c>
      <c r="AF159" s="13" t="n">
        <v>18.823</v>
      </c>
      <c r="AG159" s="13"/>
      <c r="AH159" s="13"/>
      <c r="AI159" s="13"/>
      <c r="AJ159" s="14" t="n">
        <v>25.177</v>
      </c>
      <c r="AK159" s="14" t="n">
        <v>25.177</v>
      </c>
      <c r="AL159" s="13"/>
      <c r="AM159" s="13"/>
      <c r="AN159" s="13"/>
      <c r="AO159" s="14" t="n">
        <v>365.2</v>
      </c>
      <c r="AP159" s="14" t="n">
        <v>365.2</v>
      </c>
      <c r="AQ159" s="13"/>
      <c r="AR159" s="13"/>
      <c r="AS159" s="13"/>
      <c r="AT159" s="14" t="n">
        <v>513.831</v>
      </c>
      <c r="AU159" s="14" t="n">
        <v>513.831</v>
      </c>
      <c r="AV159" s="13"/>
      <c r="AW159" s="13"/>
      <c r="AX159" s="13"/>
      <c r="AY159" s="14" t="n">
        <v>1867</v>
      </c>
      <c r="AZ159" s="14" t="n">
        <v>1867</v>
      </c>
      <c r="BB159" s="20"/>
      <c r="BC159" s="20"/>
      <c r="BD159" s="20"/>
      <c r="BE159" s="20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2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</row>
    <row r="160" customFormat="false" ht="15" hidden="false" customHeight="true" outlineLevel="0" collapsed="false">
      <c r="A160" s="12" t="s">
        <v>3515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 t="s">
        <v>3516</v>
      </c>
      <c r="P160" s="12"/>
      <c r="Q160" s="12"/>
      <c r="R160" s="12"/>
      <c r="S160" s="12"/>
      <c r="T160" s="12" t="s">
        <v>307</v>
      </c>
      <c r="U160" s="12"/>
      <c r="V160" s="12" t="s">
        <v>160</v>
      </c>
      <c r="W160" s="12" t="s">
        <v>161</v>
      </c>
      <c r="X160" s="12" t="s">
        <v>162</v>
      </c>
      <c r="Y160" s="12"/>
      <c r="Z160" s="12" t="s">
        <v>163</v>
      </c>
      <c r="AA160" s="12" t="s">
        <v>3517</v>
      </c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14" t="n">
        <v>955</v>
      </c>
      <c r="AZ160" s="14" t="n">
        <v>955</v>
      </c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</row>
    <row r="161" customFormat="false" ht="15" hidden="false" customHeight="true" outlineLevel="0" collapsed="false">
      <c r="A161" s="12" t="s">
        <v>3518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 t="s">
        <v>3519</v>
      </c>
      <c r="P161" s="12"/>
      <c r="Q161" s="12"/>
      <c r="R161" s="12"/>
      <c r="S161" s="12"/>
      <c r="T161" s="12" t="s">
        <v>307</v>
      </c>
      <c r="U161" s="12"/>
      <c r="V161" s="12" t="s">
        <v>160</v>
      </c>
      <c r="W161" s="12" t="s">
        <v>161</v>
      </c>
      <c r="X161" s="12" t="s">
        <v>162</v>
      </c>
      <c r="Y161" s="12"/>
      <c r="Z161" s="12" t="s">
        <v>163</v>
      </c>
      <c r="AA161" s="12" t="s">
        <v>3520</v>
      </c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14" t="n">
        <v>500</v>
      </c>
      <c r="AZ161" s="14" t="n">
        <v>500</v>
      </c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</row>
    <row r="162" customFormat="false" ht="15" hidden="false" customHeight="true" outlineLevel="0" collapsed="false">
      <c r="A162" s="12" t="s">
        <v>3521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 t="s">
        <v>3522</v>
      </c>
      <c r="P162" s="12"/>
      <c r="Q162" s="12"/>
      <c r="R162" s="12"/>
      <c r="S162" s="12"/>
      <c r="T162" s="12" t="s">
        <v>307</v>
      </c>
      <c r="U162" s="12"/>
      <c r="V162" s="12" t="s">
        <v>160</v>
      </c>
      <c r="W162" s="12" t="s">
        <v>161</v>
      </c>
      <c r="X162" s="12" t="s">
        <v>162</v>
      </c>
      <c r="Y162" s="12"/>
      <c r="Z162" s="12" t="s">
        <v>163</v>
      </c>
      <c r="AA162" s="12" t="s">
        <v>3280</v>
      </c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14" t="n">
        <v>1000</v>
      </c>
      <c r="AZ162" s="14" t="n">
        <v>1000</v>
      </c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</row>
    <row r="163" customFormat="false" ht="15" hidden="false" customHeight="true" outlineLevel="0" collapsed="false">
      <c r="A163" s="12" t="s">
        <v>3523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 t="s">
        <v>3524</v>
      </c>
      <c r="P163" s="12"/>
      <c r="Q163" s="12"/>
      <c r="R163" s="12"/>
      <c r="S163" s="12"/>
      <c r="T163" s="12" t="s">
        <v>307</v>
      </c>
      <c r="U163" s="12"/>
      <c r="V163" s="12" t="s">
        <v>160</v>
      </c>
      <c r="W163" s="12" t="s">
        <v>161</v>
      </c>
      <c r="X163" s="12" t="s">
        <v>162</v>
      </c>
      <c r="Y163" s="12"/>
      <c r="Z163" s="12" t="s">
        <v>163</v>
      </c>
      <c r="AA163" s="12" t="s">
        <v>3283</v>
      </c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14" t="n">
        <v>1500</v>
      </c>
      <c r="AZ163" s="14" t="n">
        <v>1500</v>
      </c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</row>
    <row r="164" s="27" customFormat="true" ht="15" hidden="false" customHeight="true" outlineLevel="0" collapsed="false">
      <c r="A164" s="77" t="s">
        <v>3525</v>
      </c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 t="s">
        <v>3526</v>
      </c>
      <c r="P164" s="77"/>
      <c r="Q164" s="77"/>
      <c r="R164" s="77"/>
      <c r="S164" s="77"/>
      <c r="T164" s="77" t="s">
        <v>3106</v>
      </c>
      <c r="U164" s="77"/>
      <c r="V164" s="77" t="s">
        <v>160</v>
      </c>
      <c r="W164" s="77" t="s">
        <v>161</v>
      </c>
      <c r="X164" s="77" t="s">
        <v>162</v>
      </c>
      <c r="Y164" s="77"/>
      <c r="Z164" s="77" t="s">
        <v>163</v>
      </c>
      <c r="AA164" s="77" t="s">
        <v>3527</v>
      </c>
      <c r="AB164" s="13"/>
      <c r="AC164" s="13"/>
      <c r="AD164" s="13"/>
      <c r="AE164" s="14" t="n">
        <v>4745.387</v>
      </c>
      <c r="AF164" s="13" t="n">
        <v>4745.387</v>
      </c>
      <c r="AG164" s="13"/>
      <c r="AH164" s="13"/>
      <c r="AI164" s="13"/>
      <c r="AJ164" s="14" t="n">
        <v>4393.67</v>
      </c>
      <c r="AK164" s="14" t="n">
        <v>4393.67</v>
      </c>
      <c r="AL164" s="13"/>
      <c r="AM164" s="13"/>
      <c r="AN164" s="13"/>
      <c r="AO164" s="14" t="n">
        <v>6097.748</v>
      </c>
      <c r="AP164" s="14" t="n">
        <v>6097.748</v>
      </c>
      <c r="AQ164" s="13"/>
      <c r="AR164" s="13"/>
      <c r="AS164" s="13"/>
      <c r="AT164" s="14" t="n">
        <v>6142.527</v>
      </c>
      <c r="AU164" s="14" t="n">
        <v>6142.527</v>
      </c>
      <c r="AV164" s="13"/>
      <c r="AW164" s="13"/>
      <c r="AX164" s="13"/>
      <c r="AY164" s="14" t="n">
        <v>10694</v>
      </c>
      <c r="AZ164" s="14" t="n">
        <v>10694</v>
      </c>
      <c r="BB164" s="20"/>
      <c r="BC164" s="20"/>
      <c r="BD164" s="20"/>
      <c r="BE164" s="20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2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</row>
    <row r="165" customFormat="false" ht="15" hidden="false" customHeight="true" outlineLevel="0" collapsed="false">
      <c r="A165" s="12" t="s">
        <v>3528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 t="s">
        <v>3529</v>
      </c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92"/>
      <c r="AC165" s="92"/>
      <c r="AD165" s="92"/>
      <c r="AE165" s="92"/>
      <c r="AF165" s="92"/>
      <c r="AG165" s="92"/>
      <c r="AH165" s="92"/>
      <c r="AI165" s="92"/>
      <c r="AJ165" s="92"/>
      <c r="AK165" s="92"/>
      <c r="AL165" s="92"/>
      <c r="AM165" s="92"/>
      <c r="AN165" s="92"/>
      <c r="AO165" s="92"/>
      <c r="AP165" s="92"/>
      <c r="AQ165" s="92"/>
      <c r="AR165" s="92"/>
      <c r="AS165" s="92"/>
      <c r="AT165" s="92"/>
      <c r="AU165" s="92"/>
      <c r="AV165" s="92"/>
      <c r="AW165" s="92"/>
      <c r="AX165" s="92"/>
      <c r="AY165" s="92"/>
      <c r="AZ165" s="92"/>
      <c r="BB165" s="92"/>
      <c r="BC165" s="92"/>
      <c r="BD165" s="92"/>
      <c r="BE165" s="92"/>
      <c r="BF165" s="92"/>
      <c r="BG165" s="92"/>
      <c r="BH165" s="92"/>
      <c r="BI165" s="92"/>
      <c r="BJ165" s="92"/>
      <c r="BK165" s="92"/>
      <c r="BL165" s="92"/>
      <c r="BM165" s="92"/>
      <c r="BN165" s="92"/>
      <c r="BO165" s="92"/>
      <c r="BP165" s="92"/>
      <c r="BQ165" s="92"/>
      <c r="BR165" s="92"/>
      <c r="BS165" s="100"/>
      <c r="BT165" s="100"/>
      <c r="BU165" s="100"/>
      <c r="BV165" s="2"/>
      <c r="BW165" s="92"/>
      <c r="BX165" s="92"/>
      <c r="BY165" s="92"/>
      <c r="BZ165" s="92"/>
      <c r="CA165" s="92"/>
      <c r="CB165" s="92"/>
      <c r="CC165" s="92"/>
      <c r="CD165" s="92"/>
      <c r="CE165" s="92"/>
      <c r="CF165" s="92"/>
    </row>
    <row r="166" customFormat="false" ht="15" hidden="false" customHeight="true" outlineLevel="0" collapsed="false">
      <c r="A166" s="12" t="s">
        <v>3530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 t="s">
        <v>3531</v>
      </c>
      <c r="P166" s="12"/>
      <c r="Q166" s="12"/>
      <c r="R166" s="12"/>
      <c r="S166" s="12"/>
      <c r="T166" s="12" t="s">
        <v>307</v>
      </c>
      <c r="U166" s="12"/>
      <c r="V166" s="12" t="s">
        <v>160</v>
      </c>
      <c r="W166" s="12" t="s">
        <v>161</v>
      </c>
      <c r="X166" s="12" t="s">
        <v>162</v>
      </c>
      <c r="Y166" s="12"/>
      <c r="Z166" s="12" t="s">
        <v>3532</v>
      </c>
      <c r="AA166" s="12" t="s">
        <v>3533</v>
      </c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4" t="n">
        <v>15</v>
      </c>
      <c r="AR166" s="14" t="n">
        <v>15.4</v>
      </c>
      <c r="AS166" s="14" t="n">
        <v>15.8</v>
      </c>
      <c r="AT166" s="13"/>
      <c r="AU166" s="13"/>
      <c r="AV166" s="14" t="n">
        <v>20.4</v>
      </c>
      <c r="AW166" s="14" t="n">
        <v>21</v>
      </c>
      <c r="AX166" s="14" t="n">
        <v>21.2</v>
      </c>
      <c r="AY166" s="14" t="n">
        <v>25.7</v>
      </c>
      <c r="AZ166" s="14" t="n">
        <v>25.7</v>
      </c>
      <c r="BA166" s="119" t="n">
        <v>24.9</v>
      </c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6"/>
      <c r="BT166" s="16"/>
      <c r="BU166" s="16"/>
      <c r="BV166" s="2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</row>
    <row r="167" customFormat="false" ht="15" hidden="false" customHeight="true" outlineLevel="0" collapsed="false">
      <c r="A167" s="12" t="s">
        <v>3534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 t="s">
        <v>3535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92"/>
      <c r="AC167" s="92"/>
      <c r="AD167" s="92"/>
      <c r="AE167" s="92"/>
      <c r="AF167" s="92"/>
      <c r="AG167" s="92"/>
      <c r="AH167" s="92"/>
      <c r="AI167" s="92"/>
      <c r="AJ167" s="92"/>
      <c r="AK167" s="92"/>
      <c r="AL167" s="92"/>
      <c r="AM167" s="92"/>
      <c r="AN167" s="92"/>
      <c r="AO167" s="92"/>
      <c r="AP167" s="92"/>
      <c r="AQ167" s="92"/>
      <c r="AR167" s="92"/>
      <c r="AS167" s="92"/>
      <c r="AT167" s="92"/>
      <c r="AU167" s="92"/>
      <c r="AV167" s="92"/>
      <c r="AW167" s="92"/>
      <c r="AX167" s="92"/>
      <c r="AY167" s="92"/>
      <c r="AZ167" s="92"/>
      <c r="BB167" s="92"/>
      <c r="BC167" s="92"/>
      <c r="BD167" s="92"/>
      <c r="BE167" s="92"/>
      <c r="BF167" s="100"/>
      <c r="BG167" s="100"/>
      <c r="BH167" s="100"/>
      <c r="BI167" s="100"/>
      <c r="BJ167" s="100"/>
      <c r="BK167" s="100"/>
      <c r="BL167" s="100"/>
      <c r="BM167" s="100"/>
      <c r="BN167" s="100"/>
      <c r="BO167" s="100"/>
      <c r="BP167" s="100"/>
      <c r="BQ167" s="100"/>
      <c r="BR167" s="100"/>
      <c r="BS167" s="100"/>
      <c r="BT167" s="100"/>
      <c r="BU167" s="100"/>
      <c r="BV167" s="2"/>
      <c r="BW167" s="92"/>
      <c r="BX167" s="92"/>
      <c r="BY167" s="92"/>
      <c r="BZ167" s="92"/>
      <c r="CA167" s="92"/>
      <c r="CB167" s="92"/>
      <c r="CC167" s="92"/>
      <c r="CD167" s="92"/>
      <c r="CE167" s="92"/>
      <c r="CF167" s="92"/>
    </row>
    <row r="168" customFormat="false" ht="15" hidden="false" customHeight="true" outlineLevel="0" collapsed="false">
      <c r="A168" s="9" t="s">
        <v>3536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 t="s">
        <v>3537</v>
      </c>
      <c r="P168" s="9"/>
      <c r="Q168" s="9"/>
      <c r="R168" s="9"/>
      <c r="S168" s="9"/>
      <c r="T168" s="9"/>
      <c r="U168" s="9"/>
      <c r="V168" s="9" t="s">
        <v>153</v>
      </c>
      <c r="W168" s="9"/>
      <c r="X168" s="9"/>
      <c r="Y168" s="9"/>
      <c r="Z168" s="9"/>
      <c r="AA168" s="9" t="s">
        <v>346</v>
      </c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B168" s="10"/>
      <c r="BC168" s="10"/>
      <c r="BD168" s="10"/>
      <c r="BE168" s="10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2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</row>
    <row r="169" s="27" customFormat="true" ht="15" hidden="false" customHeight="true" outlineLevel="0" collapsed="false">
      <c r="A169" s="77" t="s">
        <v>3538</v>
      </c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 t="s">
        <v>3539</v>
      </c>
      <c r="P169" s="77"/>
      <c r="Q169" s="77"/>
      <c r="R169" s="77"/>
      <c r="S169" s="77"/>
      <c r="T169" s="77" t="s">
        <v>3106</v>
      </c>
      <c r="U169" s="77"/>
      <c r="V169" s="77" t="s">
        <v>160</v>
      </c>
      <c r="W169" s="77" t="s">
        <v>161</v>
      </c>
      <c r="X169" s="77" t="s">
        <v>162</v>
      </c>
      <c r="Y169" s="77"/>
      <c r="Z169" s="77" t="s">
        <v>163</v>
      </c>
      <c r="AA169" s="43" t="s">
        <v>3540</v>
      </c>
      <c r="AB169" s="13"/>
      <c r="AC169" s="13"/>
      <c r="AD169" s="14" t="n">
        <v>3500.823</v>
      </c>
      <c r="AE169" s="14" t="n">
        <v>3500.823</v>
      </c>
      <c r="AF169" s="13" t="n">
        <v>3500.823</v>
      </c>
      <c r="AG169" s="14" t="n">
        <v>3782.66</v>
      </c>
      <c r="AH169" s="14" t="n">
        <v>3782.66</v>
      </c>
      <c r="AI169" s="14" t="n">
        <v>3782.66</v>
      </c>
      <c r="AJ169" s="14" t="n">
        <v>3500.823</v>
      </c>
      <c r="AK169" s="14" t="n">
        <v>3500.823</v>
      </c>
      <c r="AL169" s="14" t="n">
        <v>3849.937</v>
      </c>
      <c r="AM169" s="14" t="n">
        <v>3849.937</v>
      </c>
      <c r="AN169" s="14" t="n">
        <v>3849.937</v>
      </c>
      <c r="AO169" s="14" t="n">
        <v>3849.937</v>
      </c>
      <c r="AP169" s="14" t="n">
        <v>3849.937</v>
      </c>
      <c r="AQ169" s="14" t="n">
        <v>7263.846</v>
      </c>
      <c r="AR169" s="14" t="n">
        <v>7263.846</v>
      </c>
      <c r="AS169" s="14" t="n">
        <v>7263.846</v>
      </c>
      <c r="AT169" s="14" t="n">
        <v>7263.846</v>
      </c>
      <c r="AU169" s="14" t="n">
        <v>7263.846</v>
      </c>
      <c r="AV169" s="14" t="n">
        <v>7314</v>
      </c>
      <c r="AW169" s="14" t="n">
        <v>7314</v>
      </c>
      <c r="AX169" s="14" t="n">
        <v>7314</v>
      </c>
      <c r="AY169" s="14" t="n">
        <v>7314</v>
      </c>
      <c r="AZ169" s="14" t="n">
        <v>7314</v>
      </c>
      <c r="BA169" s="119" t="n">
        <v>12851</v>
      </c>
      <c r="BB169" s="20"/>
      <c r="BC169" s="20"/>
      <c r="BD169" s="20"/>
      <c r="BE169" s="20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2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</row>
    <row r="170" customFormat="false" ht="15" hidden="false" customHeight="true" outlineLevel="0" collapsed="false">
      <c r="A170" s="12" t="s">
        <v>3541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 t="s">
        <v>3542</v>
      </c>
      <c r="P170" s="12"/>
      <c r="Q170" s="12"/>
      <c r="R170" s="12"/>
      <c r="S170" s="12"/>
      <c r="T170" s="12" t="s">
        <v>3106</v>
      </c>
      <c r="U170" s="12"/>
      <c r="V170" s="12" t="s">
        <v>160</v>
      </c>
      <c r="W170" s="12" t="s">
        <v>161</v>
      </c>
      <c r="X170" s="12" t="s">
        <v>162</v>
      </c>
      <c r="Y170" s="12"/>
      <c r="Z170" s="12" t="s">
        <v>163</v>
      </c>
      <c r="AA170" s="12" t="s">
        <v>3543</v>
      </c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4" t="n">
        <v>217.986</v>
      </c>
      <c r="AM170" s="14" t="n">
        <v>217.986</v>
      </c>
      <c r="AN170" s="14" t="n">
        <v>217.986</v>
      </c>
      <c r="AO170" s="14" t="n">
        <v>217.986</v>
      </c>
      <c r="AP170" s="14" t="n">
        <v>217.986</v>
      </c>
      <c r="AQ170" s="13"/>
      <c r="AR170" s="13"/>
      <c r="AS170" s="13"/>
      <c r="AT170" s="13"/>
      <c r="AU170" s="14"/>
      <c r="AV170" s="13"/>
      <c r="AW170" s="13"/>
      <c r="AX170" s="13"/>
      <c r="AY170" s="13"/>
      <c r="AZ170" s="14"/>
      <c r="BB170" s="13"/>
      <c r="BC170" s="13"/>
      <c r="BD170" s="13"/>
      <c r="BE170" s="13"/>
      <c r="BF170" s="13"/>
      <c r="BG170" s="13"/>
      <c r="BH170" s="13"/>
      <c r="BI170" s="13"/>
      <c r="BJ170" s="13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2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</row>
    <row r="171" customFormat="false" ht="15" hidden="false" customHeight="true" outlineLevel="0" collapsed="false">
      <c r="A171" s="12" t="s">
        <v>3544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 t="s">
        <v>3545</v>
      </c>
      <c r="P171" s="12"/>
      <c r="Q171" s="12"/>
      <c r="R171" s="12"/>
      <c r="S171" s="12"/>
      <c r="T171" s="12" t="s">
        <v>3106</v>
      </c>
      <c r="U171" s="12"/>
      <c r="V171" s="12" t="s">
        <v>160</v>
      </c>
      <c r="W171" s="12" t="s">
        <v>161</v>
      </c>
      <c r="X171" s="12" t="s">
        <v>162</v>
      </c>
      <c r="Y171" s="12"/>
      <c r="Z171" s="12" t="s">
        <v>163</v>
      </c>
      <c r="AA171" s="12" t="s">
        <v>3546</v>
      </c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4" t="n">
        <v>31.242</v>
      </c>
      <c r="AM171" s="14" t="n">
        <v>31.242</v>
      </c>
      <c r="AN171" s="14" t="n">
        <v>31.242</v>
      </c>
      <c r="AO171" s="14" t="n">
        <v>31.242</v>
      </c>
      <c r="AP171" s="14" t="n">
        <v>31.242</v>
      </c>
      <c r="AQ171" s="13"/>
      <c r="AR171" s="13"/>
      <c r="AS171" s="13"/>
      <c r="AT171" s="13"/>
      <c r="AU171" s="14"/>
      <c r="AV171" s="13"/>
      <c r="AW171" s="13"/>
      <c r="AX171" s="13"/>
      <c r="AY171" s="13"/>
      <c r="AZ171" s="14"/>
      <c r="BB171" s="13"/>
      <c r="BC171" s="13"/>
      <c r="BD171" s="13"/>
      <c r="BE171" s="13"/>
      <c r="BF171" s="13"/>
      <c r="BG171" s="13"/>
      <c r="BH171" s="13"/>
      <c r="BI171" s="13"/>
      <c r="BJ171" s="13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2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</row>
    <row r="172" customFormat="false" ht="15" hidden="false" customHeight="true" outlineLevel="0" collapsed="false">
      <c r="A172" s="12" t="s">
        <v>3547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 t="s">
        <v>3548</v>
      </c>
      <c r="P172" s="12"/>
      <c r="Q172" s="12"/>
      <c r="R172" s="12"/>
      <c r="S172" s="12"/>
      <c r="T172" s="12" t="s">
        <v>3106</v>
      </c>
      <c r="U172" s="12"/>
      <c r="V172" s="12" t="s">
        <v>160</v>
      </c>
      <c r="W172" s="12" t="s">
        <v>161</v>
      </c>
      <c r="X172" s="12" t="s">
        <v>162</v>
      </c>
      <c r="Y172" s="12"/>
      <c r="Z172" s="12" t="s">
        <v>163</v>
      </c>
      <c r="AA172" s="12" t="s">
        <v>3549</v>
      </c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4" t="n">
        <v>1884.886</v>
      </c>
      <c r="AN172" s="14" t="n">
        <v>1884.886</v>
      </c>
      <c r="AO172" s="14" t="n">
        <v>1884.886</v>
      </c>
      <c r="AP172" s="14" t="n">
        <v>1884.886</v>
      </c>
      <c r="AQ172" s="13"/>
      <c r="AR172" s="13"/>
      <c r="AS172" s="13"/>
      <c r="AT172" s="13"/>
      <c r="AU172" s="14"/>
      <c r="AV172" s="13"/>
      <c r="AW172" s="13"/>
      <c r="AX172" s="13"/>
      <c r="AY172" s="13"/>
      <c r="AZ172" s="14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2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</row>
    <row r="173" customFormat="false" ht="15" hidden="false" customHeight="true" outlineLevel="0" collapsed="false">
      <c r="A173" s="12" t="s">
        <v>3550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 t="s">
        <v>3551</v>
      </c>
      <c r="P173" s="12"/>
      <c r="Q173" s="12"/>
      <c r="R173" s="12"/>
      <c r="S173" s="12"/>
      <c r="T173" s="12" t="s">
        <v>3106</v>
      </c>
      <c r="U173" s="12"/>
      <c r="V173" s="12" t="s">
        <v>160</v>
      </c>
      <c r="W173" s="12" t="s">
        <v>161</v>
      </c>
      <c r="X173" s="12" t="s">
        <v>162</v>
      </c>
      <c r="Y173" s="12"/>
      <c r="Z173" s="12" t="s">
        <v>163</v>
      </c>
      <c r="AA173" s="12" t="s">
        <v>3552</v>
      </c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4" t="n">
        <v>357.61</v>
      </c>
      <c r="AO173" s="14" t="n">
        <v>357.61</v>
      </c>
      <c r="AP173" s="14" t="n">
        <v>357.61</v>
      </c>
      <c r="AQ173" s="13"/>
      <c r="AR173" s="13"/>
      <c r="AS173" s="13"/>
      <c r="AT173" s="13"/>
      <c r="AU173" s="14"/>
      <c r="AV173" s="13"/>
      <c r="AW173" s="13"/>
      <c r="AX173" s="13"/>
      <c r="AY173" s="13"/>
      <c r="AZ173" s="14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6"/>
      <c r="BN173" s="16"/>
      <c r="BO173" s="16"/>
      <c r="BP173" s="16"/>
      <c r="BQ173" s="16"/>
      <c r="BR173" s="16"/>
      <c r="BS173" s="16"/>
      <c r="BT173" s="16"/>
      <c r="BU173" s="16"/>
      <c r="BV173" s="2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</row>
    <row r="174" customFormat="false" ht="15" hidden="false" customHeight="true" outlineLevel="0" collapsed="false">
      <c r="A174" s="12" t="s">
        <v>3553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 t="s">
        <v>3554</v>
      </c>
      <c r="P174" s="12"/>
      <c r="Q174" s="12"/>
      <c r="R174" s="12"/>
      <c r="S174" s="12"/>
      <c r="T174" s="12" t="s">
        <v>3106</v>
      </c>
      <c r="U174" s="12"/>
      <c r="V174" s="12" t="s">
        <v>160</v>
      </c>
      <c r="W174" s="12" t="s">
        <v>161</v>
      </c>
      <c r="X174" s="12" t="s">
        <v>162</v>
      </c>
      <c r="Y174" s="12"/>
      <c r="Z174" s="12" t="s">
        <v>163</v>
      </c>
      <c r="AA174" s="12" t="s">
        <v>3555</v>
      </c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4" t="n">
        <v>90.794</v>
      </c>
      <c r="AO174" s="14" t="n">
        <v>90.794</v>
      </c>
      <c r="AP174" s="14" t="n">
        <v>90.794</v>
      </c>
      <c r="AQ174" s="13"/>
      <c r="AR174" s="13"/>
      <c r="AS174" s="13"/>
      <c r="AT174" s="13"/>
      <c r="AU174" s="14"/>
      <c r="AV174" s="13"/>
      <c r="AW174" s="13"/>
      <c r="AX174" s="13"/>
      <c r="AY174" s="13"/>
      <c r="AZ174" s="14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6"/>
      <c r="BN174" s="16"/>
      <c r="BO174" s="16"/>
      <c r="BP174" s="16"/>
      <c r="BQ174" s="16"/>
      <c r="BR174" s="16"/>
      <c r="BS174" s="16"/>
      <c r="BT174" s="16"/>
      <c r="BU174" s="16"/>
      <c r="BV174" s="2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</row>
    <row r="175" customFormat="false" ht="15" hidden="false" customHeight="true" outlineLevel="0" collapsed="false">
      <c r="A175" s="12" t="s">
        <v>3556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 t="s">
        <v>3557</v>
      </c>
      <c r="P175" s="12"/>
      <c r="Q175" s="12"/>
      <c r="R175" s="12"/>
      <c r="S175" s="12"/>
      <c r="T175" s="12" t="s">
        <v>3106</v>
      </c>
      <c r="U175" s="12"/>
      <c r="V175" s="12" t="s">
        <v>160</v>
      </c>
      <c r="W175" s="12" t="s">
        <v>161</v>
      </c>
      <c r="X175" s="12" t="s">
        <v>162</v>
      </c>
      <c r="Y175" s="12"/>
      <c r="Z175" s="12" t="s">
        <v>163</v>
      </c>
      <c r="AA175" s="12" t="s">
        <v>3558</v>
      </c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4" t="n">
        <v>642.489</v>
      </c>
      <c r="AP175" s="14" t="n">
        <v>642.489</v>
      </c>
      <c r="AQ175" s="13"/>
      <c r="AR175" s="13"/>
      <c r="AS175" s="13"/>
      <c r="AT175" s="13"/>
      <c r="AU175" s="14"/>
      <c r="AV175" s="13"/>
      <c r="AW175" s="13"/>
      <c r="AX175" s="13"/>
      <c r="AY175" s="13"/>
      <c r="AZ175" s="14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6"/>
      <c r="BO175" s="16"/>
      <c r="BP175" s="16"/>
      <c r="BQ175" s="16"/>
      <c r="BR175" s="16"/>
      <c r="BS175" s="16"/>
      <c r="BT175" s="16"/>
      <c r="BU175" s="16"/>
      <c r="BV175" s="2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</row>
    <row r="176" s="27" customFormat="true" ht="15" hidden="false" customHeight="true" outlineLevel="0" collapsed="false">
      <c r="A176" s="77" t="s">
        <v>3559</v>
      </c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 t="s">
        <v>3560</v>
      </c>
      <c r="P176" s="77"/>
      <c r="Q176" s="77"/>
      <c r="R176" s="77"/>
      <c r="S176" s="77"/>
      <c r="T176" s="77" t="s">
        <v>3106</v>
      </c>
      <c r="U176" s="77"/>
      <c r="V176" s="77" t="s">
        <v>160</v>
      </c>
      <c r="W176" s="77" t="s">
        <v>161</v>
      </c>
      <c r="X176" s="77" t="s">
        <v>162</v>
      </c>
      <c r="Y176" s="77"/>
      <c r="Z176" s="77" t="s">
        <v>163</v>
      </c>
      <c r="AA176" s="77" t="s">
        <v>3561</v>
      </c>
      <c r="AB176" s="13"/>
      <c r="AC176" s="13"/>
      <c r="AD176" s="14" t="n">
        <v>289.857</v>
      </c>
      <c r="AE176" s="14" t="n">
        <v>289.857</v>
      </c>
      <c r="AF176" s="13" t="n">
        <v>289.857</v>
      </c>
      <c r="AG176" s="13"/>
      <c r="AH176" s="13"/>
      <c r="AI176" s="13"/>
      <c r="AJ176" s="14" t="n">
        <v>289.857</v>
      </c>
      <c r="AK176" s="14" t="n">
        <v>289.857</v>
      </c>
      <c r="AL176" s="14"/>
      <c r="AM176" s="14"/>
      <c r="AN176" s="13"/>
      <c r="AO176" s="13"/>
      <c r="AP176" s="14"/>
      <c r="AQ176" s="13"/>
      <c r="AR176" s="13"/>
      <c r="AS176" s="13"/>
      <c r="AT176" s="13"/>
      <c r="AU176" s="14"/>
      <c r="AV176" s="13"/>
      <c r="AW176" s="13"/>
      <c r="AX176" s="13"/>
      <c r="AY176" s="13"/>
      <c r="AZ176" s="14"/>
      <c r="BB176" s="20"/>
      <c r="BC176" s="20"/>
      <c r="BD176" s="20"/>
      <c r="BE176" s="20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2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</row>
    <row r="177" s="27" customFormat="true" ht="15" hidden="false" customHeight="true" outlineLevel="0" collapsed="false">
      <c r="A177" s="77" t="s">
        <v>3562</v>
      </c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 t="s">
        <v>3563</v>
      </c>
      <c r="P177" s="77"/>
      <c r="Q177" s="77"/>
      <c r="R177" s="77"/>
      <c r="S177" s="77"/>
      <c r="T177" s="77" t="s">
        <v>3106</v>
      </c>
      <c r="U177" s="77"/>
      <c r="V177" s="77" t="s">
        <v>160</v>
      </c>
      <c r="W177" s="77" t="s">
        <v>161</v>
      </c>
      <c r="X177" s="77" t="s">
        <v>162</v>
      </c>
      <c r="Y177" s="77"/>
      <c r="Z177" s="77" t="s">
        <v>163</v>
      </c>
      <c r="AA177" s="77" t="s">
        <v>3564</v>
      </c>
      <c r="AB177" s="13"/>
      <c r="AC177" s="13"/>
      <c r="AD177" s="14" t="n">
        <v>-8.111</v>
      </c>
      <c r="AE177" s="14" t="n">
        <v>-8.02</v>
      </c>
      <c r="AF177" s="13" t="n">
        <v>-8.02</v>
      </c>
      <c r="AG177" s="13"/>
      <c r="AH177" s="13"/>
      <c r="AI177" s="13"/>
      <c r="AJ177" s="14" t="n">
        <v>-8.02</v>
      </c>
      <c r="AK177" s="14" t="n">
        <v>-8.02</v>
      </c>
      <c r="AL177" s="13"/>
      <c r="AM177" s="13"/>
      <c r="AN177" s="13"/>
      <c r="AO177" s="13"/>
      <c r="AP177" s="14"/>
      <c r="AQ177" s="13"/>
      <c r="AR177" s="13"/>
      <c r="AS177" s="13"/>
      <c r="AT177" s="13"/>
      <c r="AU177" s="14"/>
      <c r="AV177" s="13"/>
      <c r="AW177" s="13"/>
      <c r="AX177" s="13"/>
      <c r="AY177" s="13"/>
      <c r="AZ177" s="14"/>
      <c r="BB177" s="20"/>
      <c r="BC177" s="20"/>
      <c r="BD177" s="20"/>
      <c r="BE177" s="20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2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</row>
    <row r="178" customFormat="false" ht="15" hidden="false" customHeight="true" outlineLevel="0" collapsed="false">
      <c r="A178" s="12" t="s">
        <v>3565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 t="s">
        <v>3566</v>
      </c>
      <c r="P178" s="12"/>
      <c r="Q178" s="12"/>
      <c r="R178" s="12"/>
      <c r="S178" s="12"/>
      <c r="T178" s="12" t="s">
        <v>3106</v>
      </c>
      <c r="U178" s="12"/>
      <c r="V178" s="12" t="s">
        <v>160</v>
      </c>
      <c r="W178" s="12" t="s">
        <v>161</v>
      </c>
      <c r="X178" s="12" t="s">
        <v>162</v>
      </c>
      <c r="Y178" s="12"/>
      <c r="Z178" s="12" t="s">
        <v>163</v>
      </c>
      <c r="AA178" s="12" t="s">
        <v>3567</v>
      </c>
      <c r="AB178" s="13"/>
      <c r="AC178" s="13"/>
      <c r="AD178" s="13"/>
      <c r="AE178" s="13"/>
      <c r="AF178" s="13"/>
      <c r="AG178" s="14" t="n">
        <v>8.923</v>
      </c>
      <c r="AH178" s="14" t="n">
        <v>21.628</v>
      </c>
      <c r="AI178" s="14" t="n">
        <v>66.394</v>
      </c>
      <c r="AJ178" s="13"/>
      <c r="AK178" s="14"/>
      <c r="AL178" s="14" t="n">
        <v>30.554</v>
      </c>
      <c r="AM178" s="14" t="n">
        <v>45.907</v>
      </c>
      <c r="AN178" s="14" t="n">
        <v>100.389</v>
      </c>
      <c r="AO178" s="14" t="n">
        <v>108.164</v>
      </c>
      <c r="AP178" s="14" t="n">
        <v>108.164</v>
      </c>
      <c r="AQ178" s="13"/>
      <c r="AR178" s="13"/>
      <c r="AS178" s="14" t="n">
        <v>22.982</v>
      </c>
      <c r="AT178" s="13"/>
      <c r="AU178" s="14"/>
      <c r="AV178" s="13"/>
      <c r="AW178" s="13"/>
      <c r="AX178" s="13"/>
      <c r="AY178" s="13"/>
      <c r="AZ178" s="14"/>
      <c r="BB178" s="13"/>
      <c r="BC178" s="13"/>
      <c r="BD178" s="13"/>
      <c r="BE178" s="13"/>
      <c r="BF178" s="13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2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</row>
    <row r="179" s="27" customFormat="true" ht="15" hidden="false" customHeight="true" outlineLevel="0" collapsed="false">
      <c r="A179" s="77" t="s">
        <v>3568</v>
      </c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 t="s">
        <v>3569</v>
      </c>
      <c r="P179" s="77"/>
      <c r="Q179" s="77"/>
      <c r="R179" s="77"/>
      <c r="S179" s="77"/>
      <c r="T179" s="77" t="s">
        <v>307</v>
      </c>
      <c r="U179" s="77"/>
      <c r="V179" s="77" t="s">
        <v>160</v>
      </c>
      <c r="W179" s="77" t="s">
        <v>161</v>
      </c>
      <c r="X179" s="77" t="s">
        <v>162</v>
      </c>
      <c r="Y179" s="77"/>
      <c r="Z179" s="77" t="s">
        <v>163</v>
      </c>
      <c r="AA179" s="77" t="s">
        <v>3570</v>
      </c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4" t="n">
        <v>134</v>
      </c>
      <c r="AX179" s="14" t="n">
        <v>134</v>
      </c>
      <c r="AY179" s="14" t="n">
        <v>134</v>
      </c>
      <c r="AZ179" s="14" t="n">
        <v>134</v>
      </c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16"/>
      <c r="BU179" s="16"/>
      <c r="BV179" s="2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</row>
    <row r="180" s="27" customFormat="true" ht="15" hidden="false" customHeight="true" outlineLevel="0" collapsed="false">
      <c r="A180" s="77" t="s">
        <v>3571</v>
      </c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 t="s">
        <v>3572</v>
      </c>
      <c r="P180" s="77"/>
      <c r="Q180" s="77"/>
      <c r="R180" s="77"/>
      <c r="S180" s="77"/>
      <c r="T180" s="77" t="s">
        <v>307</v>
      </c>
      <c r="U180" s="77"/>
      <c r="V180" s="77" t="s">
        <v>160</v>
      </c>
      <c r="W180" s="77" t="s">
        <v>161</v>
      </c>
      <c r="X180" s="77" t="s">
        <v>162</v>
      </c>
      <c r="Y180" s="77"/>
      <c r="Z180" s="77" t="s">
        <v>163</v>
      </c>
      <c r="AA180" s="77" t="s">
        <v>3573</v>
      </c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4" t="n">
        <v>4816</v>
      </c>
      <c r="AX180" s="14" t="n">
        <v>4816</v>
      </c>
      <c r="AY180" s="14" t="n">
        <v>4816</v>
      </c>
      <c r="AZ180" s="14" t="n">
        <v>4816</v>
      </c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16"/>
      <c r="BU180" s="16"/>
      <c r="BV180" s="2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</row>
    <row r="181" customFormat="false" ht="15" hidden="false" customHeight="true" outlineLevel="0" collapsed="false">
      <c r="A181" s="12" t="s">
        <v>3574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 t="s">
        <v>3575</v>
      </c>
      <c r="P181" s="12"/>
      <c r="Q181" s="12"/>
      <c r="R181" s="12"/>
      <c r="S181" s="12"/>
      <c r="T181" s="12" t="s">
        <v>307</v>
      </c>
      <c r="U181" s="12"/>
      <c r="V181" s="12" t="s">
        <v>160</v>
      </c>
      <c r="W181" s="12" t="s">
        <v>161</v>
      </c>
      <c r="X181" s="12" t="s">
        <v>162</v>
      </c>
      <c r="Y181" s="12"/>
      <c r="Z181" s="12" t="s">
        <v>163</v>
      </c>
      <c r="AA181" s="12" t="s">
        <v>3576</v>
      </c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4" t="n">
        <v>586</v>
      </c>
      <c r="AY181" s="14" t="n">
        <v>586</v>
      </c>
      <c r="AZ181" s="14" t="n">
        <v>586</v>
      </c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6"/>
      <c r="BV181" s="2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</row>
    <row r="182" customFormat="false" ht="15" hidden="false" customHeight="true" outlineLevel="0" collapsed="false">
      <c r="A182" s="12" t="s">
        <v>3577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 t="s">
        <v>3578</v>
      </c>
      <c r="P182" s="12"/>
      <c r="Q182" s="12"/>
      <c r="R182" s="12"/>
      <c r="S182" s="12"/>
      <c r="T182" s="12" t="s">
        <v>3106</v>
      </c>
      <c r="U182" s="12"/>
      <c r="V182" s="12" t="s">
        <v>160</v>
      </c>
      <c r="W182" s="12" t="s">
        <v>161</v>
      </c>
      <c r="X182" s="12" t="s">
        <v>162</v>
      </c>
      <c r="Y182" s="12"/>
      <c r="Z182" s="12" t="s">
        <v>163</v>
      </c>
      <c r="AA182" s="12" t="s">
        <v>3579</v>
      </c>
      <c r="AB182" s="13"/>
      <c r="AC182" s="13"/>
      <c r="AD182" s="13"/>
      <c r="AE182" s="13"/>
      <c r="AF182" s="13"/>
      <c r="AG182" s="13"/>
      <c r="AH182" s="13"/>
      <c r="AI182" s="13"/>
      <c r="AJ182" s="14" t="n">
        <v>68.655</v>
      </c>
      <c r="AK182" s="14" t="n">
        <v>68.655</v>
      </c>
      <c r="AL182" s="13"/>
      <c r="AM182" s="13"/>
      <c r="AN182" s="13"/>
      <c r="AO182" s="14"/>
      <c r="AP182" s="14"/>
      <c r="AQ182" s="14" t="n">
        <v>22.982</v>
      </c>
      <c r="AR182" s="14" t="n">
        <v>22.982</v>
      </c>
      <c r="AS182" s="13"/>
      <c r="AT182" s="14" t="n">
        <v>34.625</v>
      </c>
      <c r="AU182" s="14" t="n">
        <v>34.625</v>
      </c>
      <c r="AV182" s="14" t="n">
        <v>134</v>
      </c>
      <c r="AW182" s="13"/>
      <c r="AX182" s="13"/>
      <c r="AY182" s="14"/>
      <c r="AZ182" s="14"/>
      <c r="BA182" s="119"/>
      <c r="BB182" s="13"/>
      <c r="BC182" s="13"/>
      <c r="BD182" s="13"/>
      <c r="BE182" s="13"/>
      <c r="BF182" s="13"/>
      <c r="BG182" s="13"/>
      <c r="BH182" s="13"/>
      <c r="BI182" s="13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2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</row>
    <row r="183" customFormat="false" ht="15" hidden="false" customHeight="true" outlineLevel="0" collapsed="false">
      <c r="A183" s="12" t="s">
        <v>3580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 t="s">
        <v>3581</v>
      </c>
      <c r="P183" s="12"/>
      <c r="Q183" s="12"/>
      <c r="R183" s="12"/>
      <c r="S183" s="12"/>
      <c r="T183" s="12" t="s">
        <v>3106</v>
      </c>
      <c r="U183" s="12"/>
      <c r="V183" s="12" t="s">
        <v>160</v>
      </c>
      <c r="W183" s="12" t="s">
        <v>161</v>
      </c>
      <c r="X183" s="12" t="s">
        <v>162</v>
      </c>
      <c r="Y183" s="12"/>
      <c r="Z183" s="12" t="s">
        <v>163</v>
      </c>
      <c r="AA183" s="12" t="s">
        <v>3564</v>
      </c>
      <c r="AB183" s="13"/>
      <c r="AC183" s="13"/>
      <c r="AD183" s="13"/>
      <c r="AE183" s="13"/>
      <c r="AF183" s="13"/>
      <c r="AG183" s="13"/>
      <c r="AH183" s="13"/>
      <c r="AI183" s="13"/>
      <c r="AJ183" s="14" t="n">
        <v>-1.378</v>
      </c>
      <c r="AK183" s="14" t="n">
        <v>-1.378</v>
      </c>
      <c r="AL183" s="14" t="n">
        <v>-0.063</v>
      </c>
      <c r="AM183" s="14" t="n">
        <v>-0.063</v>
      </c>
      <c r="AN183" s="13"/>
      <c r="AO183" s="13"/>
      <c r="AP183" s="14"/>
      <c r="AQ183" s="13"/>
      <c r="AR183" s="14" t="n">
        <v>7.553</v>
      </c>
      <c r="AS183" s="14" t="n">
        <v>7.313</v>
      </c>
      <c r="AT183" s="14" t="n">
        <v>15.625</v>
      </c>
      <c r="AU183" s="14" t="n">
        <v>15.625</v>
      </c>
      <c r="AV183" s="14" t="n">
        <v>-4</v>
      </c>
      <c r="AW183" s="14" t="n">
        <v>-10</v>
      </c>
      <c r="AX183" s="14" t="n">
        <v>-2</v>
      </c>
      <c r="AY183" s="14" t="n">
        <v>1</v>
      </c>
      <c r="AZ183" s="14" t="n">
        <v>1</v>
      </c>
      <c r="BA183" s="119" t="n">
        <v>3</v>
      </c>
      <c r="BB183" s="13"/>
      <c r="BC183" s="13"/>
      <c r="BD183" s="13"/>
      <c r="BE183" s="13"/>
      <c r="BF183" s="13"/>
      <c r="BG183" s="13"/>
      <c r="BH183" s="13"/>
      <c r="BI183" s="13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2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</row>
    <row r="184" customFormat="false" ht="15" hidden="false" customHeight="true" outlineLevel="0" collapsed="false">
      <c r="A184" s="9" t="s">
        <v>3582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 t="s">
        <v>3583</v>
      </c>
      <c r="P184" s="9"/>
      <c r="Q184" s="9"/>
      <c r="R184" s="9"/>
      <c r="S184" s="9"/>
      <c r="T184" s="9"/>
      <c r="U184" s="9"/>
      <c r="V184" s="9" t="s">
        <v>153</v>
      </c>
      <c r="W184" s="9"/>
      <c r="X184" s="9"/>
      <c r="Y184" s="9"/>
      <c r="Z184" s="9"/>
      <c r="AA184" s="9" t="s">
        <v>3584</v>
      </c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6"/>
      <c r="AQ184" s="25"/>
      <c r="AR184" s="25"/>
      <c r="AS184" s="25"/>
      <c r="AT184" s="25"/>
      <c r="AU184" s="26"/>
      <c r="AV184" s="25"/>
      <c r="AW184" s="25"/>
      <c r="AX184" s="25"/>
      <c r="AY184" s="25"/>
      <c r="AZ184" s="26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45"/>
      <c r="BN184" s="45"/>
      <c r="BO184" s="45"/>
      <c r="BP184" s="45"/>
      <c r="BQ184" s="45"/>
      <c r="BR184" s="45"/>
      <c r="BS184" s="45"/>
      <c r="BT184" s="45"/>
      <c r="BU184" s="45"/>
      <c r="BV184" s="2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</row>
    <row r="185" customFormat="false" ht="15" hidden="false" customHeight="true" outlineLevel="0" collapsed="false">
      <c r="A185" s="12" t="s">
        <v>3585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 t="s">
        <v>3586</v>
      </c>
      <c r="P185" s="12"/>
      <c r="Q185" s="12"/>
      <c r="R185" s="12"/>
      <c r="S185" s="12"/>
      <c r="T185" s="12" t="s">
        <v>307</v>
      </c>
      <c r="U185" s="12"/>
      <c r="V185" s="12" t="s">
        <v>160</v>
      </c>
      <c r="W185" s="12" t="s">
        <v>161</v>
      </c>
      <c r="X185" s="12" t="s">
        <v>162</v>
      </c>
      <c r="Y185" s="12"/>
      <c r="Z185" s="12" t="s">
        <v>746</v>
      </c>
      <c r="AA185" s="12" t="s">
        <v>3587</v>
      </c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4" t="n">
        <v>651</v>
      </c>
      <c r="AO185" s="13"/>
      <c r="AP185" s="14"/>
      <c r="AQ185" s="13"/>
      <c r="AR185" s="13"/>
      <c r="AS185" s="13"/>
      <c r="AT185" s="13"/>
      <c r="AU185" s="14"/>
      <c r="AV185" s="13"/>
      <c r="AW185" s="13"/>
      <c r="AX185" s="13"/>
      <c r="AY185" s="13"/>
      <c r="AZ185" s="14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6"/>
      <c r="BN185" s="16"/>
      <c r="BO185" s="16"/>
      <c r="BP185" s="16"/>
      <c r="BQ185" s="16"/>
      <c r="BR185" s="16"/>
      <c r="BS185" s="16"/>
      <c r="BT185" s="16"/>
      <c r="BU185" s="16"/>
      <c r="BV185" s="2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</row>
    <row r="186" customFormat="false" ht="15" hidden="false" customHeight="true" outlineLevel="0" collapsed="false">
      <c r="A186" s="12" t="s">
        <v>3588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 t="s">
        <v>3589</v>
      </c>
      <c r="P186" s="12"/>
      <c r="Q186" s="12"/>
      <c r="R186" s="12"/>
      <c r="S186" s="12"/>
      <c r="T186" s="12" t="s">
        <v>307</v>
      </c>
      <c r="U186" s="12"/>
      <c r="V186" s="12" t="s">
        <v>160</v>
      </c>
      <c r="W186" s="12" t="s">
        <v>161</v>
      </c>
      <c r="X186" s="12" t="s">
        <v>162</v>
      </c>
      <c r="Y186" s="12"/>
      <c r="Z186" s="12" t="s">
        <v>163</v>
      </c>
      <c r="AA186" s="12" t="s">
        <v>3549</v>
      </c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4" t="n">
        <v>100.383</v>
      </c>
      <c r="AO186" s="14" t="n">
        <v>100.383</v>
      </c>
      <c r="AP186" s="14" t="n">
        <v>100.383</v>
      </c>
      <c r="AQ186" s="13"/>
      <c r="AR186" s="13"/>
      <c r="AS186" s="13"/>
      <c r="AT186" s="13"/>
      <c r="AU186" s="14"/>
      <c r="AV186" s="13"/>
      <c r="AW186" s="13"/>
      <c r="AX186" s="13"/>
      <c r="AY186" s="13"/>
      <c r="AZ186" s="14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6"/>
      <c r="BN186" s="16"/>
      <c r="BO186" s="16"/>
      <c r="BP186" s="16"/>
      <c r="BQ186" s="16"/>
      <c r="BR186" s="16"/>
      <c r="BS186" s="16"/>
      <c r="BT186" s="16"/>
      <c r="BU186" s="16"/>
      <c r="BV186" s="2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</row>
    <row r="187" customFormat="false" ht="15" hidden="false" customHeight="true" outlineLevel="0" collapsed="false">
      <c r="A187" s="12" t="s">
        <v>3590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 t="s">
        <v>3591</v>
      </c>
      <c r="P187" s="12"/>
      <c r="Q187" s="12"/>
      <c r="R187" s="12"/>
      <c r="S187" s="12"/>
      <c r="T187" s="12" t="s">
        <v>307</v>
      </c>
      <c r="U187" s="12"/>
      <c r="V187" s="12" t="s">
        <v>160</v>
      </c>
      <c r="W187" s="12" t="s">
        <v>161</v>
      </c>
      <c r="X187" s="12" t="s">
        <v>162</v>
      </c>
      <c r="Y187" s="12"/>
      <c r="Z187" s="12" t="s">
        <v>163</v>
      </c>
      <c r="AA187" s="12" t="s">
        <v>3592</v>
      </c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4" t="n">
        <v>-16.879</v>
      </c>
      <c r="AO187" s="14" t="n">
        <v>-19.645</v>
      </c>
      <c r="AP187" s="14" t="n">
        <v>-19.645</v>
      </c>
      <c r="AQ187" s="14" t="n">
        <v>3.197</v>
      </c>
      <c r="AR187" s="13"/>
      <c r="AS187" s="13"/>
      <c r="AT187" s="13"/>
      <c r="AU187" s="14"/>
      <c r="AV187" s="13"/>
      <c r="AW187" s="13"/>
      <c r="AX187" s="13"/>
      <c r="AY187" s="13"/>
      <c r="AZ187" s="14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6"/>
      <c r="BN187" s="16"/>
      <c r="BO187" s="16"/>
      <c r="BP187" s="16"/>
      <c r="BQ187" s="16"/>
      <c r="BR187" s="16"/>
      <c r="BS187" s="16"/>
      <c r="BT187" s="16"/>
      <c r="BU187" s="16"/>
      <c r="BV187" s="2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</row>
    <row r="188" s="27" customFormat="true" ht="15" hidden="false" customHeight="true" outlineLevel="0" collapsed="false">
      <c r="A188" s="77" t="s">
        <v>3593</v>
      </c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 t="s">
        <v>3594</v>
      </c>
      <c r="P188" s="77"/>
      <c r="Q188" s="77"/>
      <c r="R188" s="77"/>
      <c r="S188" s="77"/>
      <c r="T188" s="77" t="s">
        <v>307</v>
      </c>
      <c r="U188" s="77"/>
      <c r="V188" s="77" t="s">
        <v>160</v>
      </c>
      <c r="W188" s="77" t="s">
        <v>161</v>
      </c>
      <c r="X188" s="77" t="s">
        <v>162</v>
      </c>
      <c r="Y188" s="77"/>
      <c r="Z188" s="77" t="s">
        <v>163</v>
      </c>
      <c r="AA188" s="43" t="s">
        <v>3595</v>
      </c>
      <c r="AB188" s="13"/>
      <c r="AC188" s="13"/>
      <c r="AD188" s="14" t="n">
        <v>3782.569</v>
      </c>
      <c r="AE188" s="14" t="n">
        <v>3782.66</v>
      </c>
      <c r="AF188" s="13" t="n">
        <v>3782.66</v>
      </c>
      <c r="AG188" s="14" t="n">
        <v>3791.583</v>
      </c>
      <c r="AH188" s="14" t="n">
        <v>3804.288</v>
      </c>
      <c r="AI188" s="14" t="n">
        <v>3849.054</v>
      </c>
      <c r="AJ188" s="14" t="n">
        <v>3849.937</v>
      </c>
      <c r="AK188" s="14" t="n">
        <v>3849.937</v>
      </c>
      <c r="AL188" s="14" t="n">
        <v>4129.656</v>
      </c>
      <c r="AM188" s="14" t="n">
        <v>6029.895</v>
      </c>
      <c r="AN188" s="14" t="n">
        <v>6616.999</v>
      </c>
      <c r="AO188" s="14" t="n">
        <v>7263.846</v>
      </c>
      <c r="AP188" s="14" t="n">
        <v>7263.846</v>
      </c>
      <c r="AQ188" s="14" t="n">
        <v>7290.025</v>
      </c>
      <c r="AR188" s="14" t="n">
        <v>7294.381</v>
      </c>
      <c r="AS188" s="14" t="n">
        <v>7294.141</v>
      </c>
      <c r="AT188" s="14" t="n">
        <v>7314.096</v>
      </c>
      <c r="AU188" s="14" t="n">
        <v>7314.096</v>
      </c>
      <c r="AV188" s="14" t="n">
        <v>7444</v>
      </c>
      <c r="AW188" s="14" t="n">
        <v>12254</v>
      </c>
      <c r="AX188" s="14" t="n">
        <v>12848</v>
      </c>
      <c r="AY188" s="14" t="n">
        <v>12851</v>
      </c>
      <c r="AZ188" s="14" t="n">
        <v>12851</v>
      </c>
      <c r="BA188" s="119" t="n">
        <v>12854</v>
      </c>
      <c r="BB188" s="20"/>
      <c r="BC188" s="20"/>
      <c r="BD188" s="20"/>
      <c r="BE188" s="20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2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</row>
    <row r="189" customFormat="false" ht="15" hidden="false" customHeight="true" outlineLevel="0" collapsed="false">
      <c r="A189" s="12" t="s">
        <v>3596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 t="s">
        <v>3597</v>
      </c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92"/>
      <c r="AC189" s="92"/>
      <c r="AD189" s="92"/>
      <c r="AE189" s="92"/>
      <c r="AF189" s="92"/>
      <c r="AG189" s="92"/>
      <c r="AH189" s="92"/>
      <c r="AI189" s="92"/>
      <c r="AJ189" s="92"/>
      <c r="AK189" s="92"/>
      <c r="AL189" s="92"/>
      <c r="AM189" s="92"/>
      <c r="AN189" s="92"/>
      <c r="AO189" s="92"/>
      <c r="AP189" s="92"/>
      <c r="AQ189" s="92"/>
      <c r="AR189" s="92"/>
      <c r="AS189" s="92"/>
      <c r="AT189" s="92"/>
      <c r="AU189" s="92"/>
      <c r="AV189" s="92"/>
      <c r="AW189" s="92"/>
      <c r="AX189" s="92"/>
      <c r="AY189" s="92"/>
      <c r="AZ189" s="92"/>
      <c r="BB189" s="92"/>
      <c r="BC189" s="92"/>
      <c r="BD189" s="92"/>
      <c r="BE189" s="92"/>
      <c r="BF189" s="100"/>
      <c r="BG189" s="100"/>
      <c r="BH189" s="100"/>
      <c r="BI189" s="100"/>
      <c r="BJ189" s="100"/>
      <c r="BK189" s="100"/>
      <c r="BL189" s="100"/>
      <c r="BM189" s="100"/>
      <c r="BN189" s="100"/>
      <c r="BO189" s="100"/>
      <c r="BP189" s="100"/>
      <c r="BQ189" s="100"/>
      <c r="BR189" s="100"/>
      <c r="BS189" s="100"/>
      <c r="BT189" s="100"/>
      <c r="BU189" s="100"/>
      <c r="BV189" s="2"/>
      <c r="BW189" s="92"/>
      <c r="BX189" s="92"/>
      <c r="BY189" s="92"/>
      <c r="BZ189" s="92"/>
      <c r="CA189" s="92"/>
      <c r="CB189" s="92"/>
      <c r="CC189" s="92"/>
      <c r="CD189" s="92"/>
      <c r="CE189" s="92"/>
      <c r="CF189" s="92"/>
    </row>
    <row r="190" s="27" customFormat="true" ht="15" hidden="false" customHeight="true" outlineLevel="0" collapsed="false">
      <c r="A190" s="76" t="s">
        <v>3598</v>
      </c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 t="s">
        <v>3599</v>
      </c>
      <c r="P190" s="76"/>
      <c r="Q190" s="76"/>
      <c r="R190" s="76"/>
      <c r="S190" s="76"/>
      <c r="T190" s="76"/>
      <c r="U190" s="76"/>
      <c r="V190" s="76" t="s">
        <v>153</v>
      </c>
      <c r="W190" s="76"/>
      <c r="X190" s="76"/>
      <c r="Y190" s="76"/>
      <c r="Z190" s="76"/>
      <c r="AA190" s="76" t="s">
        <v>3600</v>
      </c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B190" s="51"/>
      <c r="BC190" s="51"/>
      <c r="BD190" s="51"/>
      <c r="BE190" s="5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2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</row>
    <row r="191" customFormat="false" ht="15" hidden="false" customHeight="true" outlineLevel="0" collapsed="false">
      <c r="A191" s="9" t="s">
        <v>3601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 t="s">
        <v>3602</v>
      </c>
      <c r="P191" s="9"/>
      <c r="Q191" s="9"/>
      <c r="R191" s="9"/>
      <c r="S191" s="9"/>
      <c r="T191" s="9"/>
      <c r="U191" s="9"/>
      <c r="V191" s="9" t="s">
        <v>153</v>
      </c>
      <c r="W191" s="9"/>
      <c r="X191" s="9"/>
      <c r="Y191" s="9"/>
      <c r="Z191" s="9"/>
      <c r="AA191" s="9" t="s">
        <v>3603</v>
      </c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B191" s="10"/>
      <c r="BC191" s="10"/>
      <c r="BD191" s="10"/>
      <c r="BE191" s="10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2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</row>
    <row r="192" s="27" customFormat="true" ht="15" hidden="false" customHeight="true" outlineLevel="0" collapsed="false">
      <c r="A192" s="77" t="s">
        <v>3604</v>
      </c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 t="s">
        <v>3605</v>
      </c>
      <c r="P192" s="77"/>
      <c r="Q192" s="77"/>
      <c r="R192" s="77"/>
      <c r="S192" s="77"/>
      <c r="T192" s="77" t="s">
        <v>3106</v>
      </c>
      <c r="U192" s="77"/>
      <c r="V192" s="77" t="s">
        <v>160</v>
      </c>
      <c r="W192" s="77" t="s">
        <v>161</v>
      </c>
      <c r="X192" s="77" t="s">
        <v>162</v>
      </c>
      <c r="Y192" s="77"/>
      <c r="Z192" s="77" t="s">
        <v>163</v>
      </c>
      <c r="AA192" s="77" t="s">
        <v>3222</v>
      </c>
      <c r="AB192" s="13"/>
      <c r="AC192" s="13"/>
      <c r="AD192" s="13"/>
      <c r="AE192" s="14" t="n">
        <v>674.16</v>
      </c>
      <c r="AF192" s="13" t="n">
        <v>674.16</v>
      </c>
      <c r="AG192" s="13"/>
      <c r="AH192" s="13"/>
      <c r="AI192" s="13"/>
      <c r="AJ192" s="14" t="n">
        <v>684.26</v>
      </c>
      <c r="AK192" s="14" t="n">
        <v>684.26</v>
      </c>
      <c r="AL192" s="13"/>
      <c r="AM192" s="13"/>
      <c r="AN192" s="13"/>
      <c r="AO192" s="14" t="n">
        <v>1092.161</v>
      </c>
      <c r="AP192" s="14" t="n">
        <v>1092.161</v>
      </c>
      <c r="AQ192" s="14" t="n">
        <v>1092.161</v>
      </c>
      <c r="AR192" s="14" t="n">
        <v>1092.161</v>
      </c>
      <c r="AS192" s="14" t="n">
        <v>1092.161</v>
      </c>
      <c r="AT192" s="14" t="n">
        <v>1027</v>
      </c>
      <c r="AU192" s="14" t="n">
        <v>1027</v>
      </c>
      <c r="AV192" s="14" t="n">
        <v>1044</v>
      </c>
      <c r="AW192" s="14" t="n">
        <v>1268</v>
      </c>
      <c r="AX192" s="14" t="n">
        <v>1431</v>
      </c>
      <c r="AY192" s="14" t="n">
        <v>1429</v>
      </c>
      <c r="AZ192" s="14" t="n">
        <v>1429</v>
      </c>
      <c r="BA192" s="119" t="n">
        <v>1429</v>
      </c>
      <c r="BB192" s="20"/>
      <c r="BC192" s="20"/>
      <c r="BD192" s="20"/>
      <c r="BE192" s="20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2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</row>
    <row r="193" s="27" customFormat="true" ht="15" hidden="false" customHeight="true" outlineLevel="0" collapsed="false">
      <c r="A193" s="77" t="s">
        <v>3606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 t="s">
        <v>3607</v>
      </c>
      <c r="P193" s="77"/>
      <c r="Q193" s="77"/>
      <c r="R193" s="77"/>
      <c r="S193" s="77"/>
      <c r="T193" s="77" t="s">
        <v>3106</v>
      </c>
      <c r="U193" s="77"/>
      <c r="V193" s="77" t="s">
        <v>160</v>
      </c>
      <c r="W193" s="77" t="s">
        <v>161</v>
      </c>
      <c r="X193" s="77" t="s">
        <v>162</v>
      </c>
      <c r="Y193" s="77"/>
      <c r="Z193" s="77" t="s">
        <v>163</v>
      </c>
      <c r="AA193" s="77" t="s">
        <v>3225</v>
      </c>
      <c r="AB193" s="13"/>
      <c r="AC193" s="13"/>
      <c r="AD193" s="13"/>
      <c r="AE193" s="14" t="n">
        <v>409.603</v>
      </c>
      <c r="AF193" s="13" t="n">
        <v>409.603</v>
      </c>
      <c r="AG193" s="13"/>
      <c r="AH193" s="13"/>
      <c r="AI193" s="13"/>
      <c r="AJ193" s="14" t="n">
        <v>410.763</v>
      </c>
      <c r="AK193" s="14" t="n">
        <v>410.763</v>
      </c>
      <c r="AL193" s="13"/>
      <c r="AM193" s="13"/>
      <c r="AN193" s="13"/>
      <c r="AO193" s="14" t="n">
        <v>843.614</v>
      </c>
      <c r="AP193" s="14" t="n">
        <v>843.614</v>
      </c>
      <c r="AQ193" s="14" t="n">
        <v>846.304</v>
      </c>
      <c r="AR193" s="14" t="n">
        <v>845.304</v>
      </c>
      <c r="AS193" s="14" t="n">
        <v>845.304</v>
      </c>
      <c r="AT193" s="14" t="n">
        <v>831</v>
      </c>
      <c r="AU193" s="14" t="n">
        <v>831</v>
      </c>
      <c r="AV193" s="14" t="n">
        <v>871</v>
      </c>
      <c r="AW193" s="14" t="n">
        <v>1917</v>
      </c>
      <c r="AX193" s="14" t="n">
        <v>1959</v>
      </c>
      <c r="AY193" s="14" t="n">
        <v>1938</v>
      </c>
      <c r="AZ193" s="14" t="n">
        <v>1938</v>
      </c>
      <c r="BA193" s="119" t="n">
        <v>1938</v>
      </c>
      <c r="BB193" s="20"/>
      <c r="BC193" s="20"/>
      <c r="BD193" s="20"/>
      <c r="BE193" s="20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2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</row>
    <row r="194" s="27" customFormat="true" ht="15" hidden="false" customHeight="true" outlineLevel="0" collapsed="false">
      <c r="A194" s="77" t="s">
        <v>3608</v>
      </c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 t="s">
        <v>3609</v>
      </c>
      <c r="P194" s="77"/>
      <c r="Q194" s="77"/>
      <c r="R194" s="77"/>
      <c r="S194" s="77"/>
      <c r="T194" s="77" t="s">
        <v>3106</v>
      </c>
      <c r="U194" s="77"/>
      <c r="V194" s="77" t="s">
        <v>160</v>
      </c>
      <c r="W194" s="77" t="s">
        <v>161</v>
      </c>
      <c r="X194" s="77" t="s">
        <v>162</v>
      </c>
      <c r="Y194" s="77"/>
      <c r="Z194" s="77" t="s">
        <v>163</v>
      </c>
      <c r="AA194" s="77" t="s">
        <v>3228</v>
      </c>
      <c r="AB194" s="13"/>
      <c r="AC194" s="13"/>
      <c r="AD194" s="13"/>
      <c r="AE194" s="14" t="n">
        <v>38.98</v>
      </c>
      <c r="AF194" s="13" t="n">
        <v>38.98</v>
      </c>
      <c r="AG194" s="13"/>
      <c r="AH194" s="13"/>
      <c r="AI194" s="13"/>
      <c r="AJ194" s="14" t="n">
        <v>38.98</v>
      </c>
      <c r="AK194" s="14" t="n">
        <v>38.98</v>
      </c>
      <c r="AL194" s="13"/>
      <c r="AM194" s="13"/>
      <c r="AN194" s="13"/>
      <c r="AO194" s="14" t="n">
        <v>45.95</v>
      </c>
      <c r="AP194" s="14" t="n">
        <v>45.95</v>
      </c>
      <c r="AQ194" s="14" t="n">
        <v>45.95</v>
      </c>
      <c r="AR194" s="14" t="n">
        <v>45.95</v>
      </c>
      <c r="AS194" s="14" t="n">
        <v>45.95</v>
      </c>
      <c r="AT194" s="14"/>
      <c r="AU194" s="14"/>
      <c r="AV194" s="13"/>
      <c r="AW194" s="13"/>
      <c r="AX194" s="13"/>
      <c r="AY194" s="13"/>
      <c r="AZ194" s="14"/>
      <c r="BB194" s="20"/>
      <c r="BC194" s="20"/>
      <c r="BD194" s="20"/>
      <c r="BE194" s="20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2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</row>
    <row r="195" s="27" customFormat="true" ht="15" hidden="false" customHeight="true" outlineLevel="0" collapsed="false">
      <c r="A195" s="77" t="s">
        <v>3610</v>
      </c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 t="s">
        <v>3611</v>
      </c>
      <c r="P195" s="77"/>
      <c r="Q195" s="77"/>
      <c r="R195" s="77"/>
      <c r="S195" s="77"/>
      <c r="T195" s="77" t="s">
        <v>3106</v>
      </c>
      <c r="U195" s="77"/>
      <c r="V195" s="77" t="s">
        <v>160</v>
      </c>
      <c r="W195" s="77" t="s">
        <v>161</v>
      </c>
      <c r="X195" s="77" t="s">
        <v>162</v>
      </c>
      <c r="Y195" s="77"/>
      <c r="Z195" s="77" t="s">
        <v>163</v>
      </c>
      <c r="AA195" s="77" t="s">
        <v>3231</v>
      </c>
      <c r="AB195" s="13"/>
      <c r="AC195" s="13"/>
      <c r="AD195" s="13"/>
      <c r="AE195" s="14" t="n">
        <v>12.355</v>
      </c>
      <c r="AF195" s="13" t="n">
        <v>12.355</v>
      </c>
      <c r="AG195" s="13"/>
      <c r="AH195" s="13"/>
      <c r="AI195" s="13"/>
      <c r="AJ195" s="14" t="n">
        <v>12.372</v>
      </c>
      <c r="AK195" s="14" t="n">
        <v>12.372</v>
      </c>
      <c r="AL195" s="13"/>
      <c r="AM195" s="13"/>
      <c r="AN195" s="13"/>
      <c r="AO195" s="14" t="n">
        <v>15.786</v>
      </c>
      <c r="AP195" s="14" t="n">
        <v>15.786</v>
      </c>
      <c r="AQ195" s="14" t="n">
        <v>15.786</v>
      </c>
      <c r="AR195" s="14" t="n">
        <v>15.786</v>
      </c>
      <c r="AS195" s="14" t="n">
        <v>15.786</v>
      </c>
      <c r="AT195" s="14"/>
      <c r="AU195" s="14"/>
      <c r="AV195" s="13"/>
      <c r="AW195" s="13"/>
      <c r="AX195" s="13"/>
      <c r="AY195" s="13"/>
      <c r="AZ195" s="14"/>
      <c r="BB195" s="20"/>
      <c r="BC195" s="20"/>
      <c r="BD195" s="20"/>
      <c r="BE195" s="20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2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</row>
    <row r="196" customFormat="false" ht="15" hidden="false" customHeight="true" outlineLevel="0" collapsed="false">
      <c r="A196" s="12" t="s">
        <v>3612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 t="s">
        <v>3613</v>
      </c>
      <c r="P196" s="12"/>
      <c r="Q196" s="12"/>
      <c r="R196" s="12"/>
      <c r="S196" s="12"/>
      <c r="T196" s="12" t="s">
        <v>3106</v>
      </c>
      <c r="U196" s="12"/>
      <c r="V196" s="12" t="s">
        <v>160</v>
      </c>
      <c r="W196" s="12" t="s">
        <v>161</v>
      </c>
      <c r="X196" s="12" t="s">
        <v>162</v>
      </c>
      <c r="Y196" s="12"/>
      <c r="Z196" s="12" t="s">
        <v>163</v>
      </c>
      <c r="AA196" s="12" t="s">
        <v>3234</v>
      </c>
      <c r="AB196" s="13"/>
      <c r="AC196" s="13"/>
      <c r="AD196" s="13"/>
      <c r="AE196" s="13"/>
      <c r="AF196" s="13"/>
      <c r="AG196" s="13"/>
      <c r="AH196" s="13"/>
      <c r="AI196" s="13"/>
      <c r="AJ196" s="14" t="n">
        <v>7.713</v>
      </c>
      <c r="AK196" s="14" t="n">
        <v>7.713</v>
      </c>
      <c r="AL196" s="13"/>
      <c r="AM196" s="13"/>
      <c r="AN196" s="13"/>
      <c r="AO196" s="14" t="n">
        <v>7.713</v>
      </c>
      <c r="AP196" s="14" t="n">
        <v>7.713</v>
      </c>
      <c r="AQ196" s="14" t="n">
        <v>7.713</v>
      </c>
      <c r="AR196" s="14" t="n">
        <v>7.713</v>
      </c>
      <c r="AS196" s="14" t="n">
        <v>7.713</v>
      </c>
      <c r="AT196" s="14"/>
      <c r="AU196" s="14"/>
      <c r="AV196" s="13"/>
      <c r="AW196" s="13"/>
      <c r="AX196" s="13"/>
      <c r="AY196" s="13"/>
      <c r="AZ196" s="14"/>
      <c r="BB196" s="13"/>
      <c r="BC196" s="13"/>
      <c r="BD196" s="13"/>
      <c r="BE196" s="13"/>
      <c r="BF196" s="13"/>
      <c r="BG196" s="13"/>
      <c r="BH196" s="13"/>
      <c r="BI196" s="13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2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</row>
    <row r="197" customFormat="false" ht="15" hidden="false" customHeight="true" outlineLevel="0" collapsed="false">
      <c r="A197" s="12" t="s">
        <v>3614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 t="s">
        <v>3615</v>
      </c>
      <c r="P197" s="12"/>
      <c r="Q197" s="12"/>
      <c r="R197" s="12"/>
      <c r="S197" s="12"/>
      <c r="T197" s="12" t="s">
        <v>3106</v>
      </c>
      <c r="U197" s="12"/>
      <c r="V197" s="12" t="s">
        <v>160</v>
      </c>
      <c r="W197" s="12" t="s">
        <v>161</v>
      </c>
      <c r="X197" s="12" t="s">
        <v>162</v>
      </c>
      <c r="Y197" s="12"/>
      <c r="Z197" s="12" t="s">
        <v>163</v>
      </c>
      <c r="AA197" s="12" t="s">
        <v>3616</v>
      </c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4" t="n">
        <v>53</v>
      </c>
      <c r="AU197" s="14" t="n">
        <v>53</v>
      </c>
      <c r="AV197" s="14" t="n">
        <v>54</v>
      </c>
      <c r="AW197" s="14" t="n">
        <v>55</v>
      </c>
      <c r="AX197" s="14" t="n">
        <v>57</v>
      </c>
      <c r="AY197" s="14" t="n">
        <v>52</v>
      </c>
      <c r="AZ197" s="14" t="n">
        <v>52</v>
      </c>
      <c r="BA197" s="119" t="n">
        <v>52</v>
      </c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6"/>
      <c r="BS197" s="16"/>
      <c r="BT197" s="16"/>
      <c r="BU197" s="16"/>
      <c r="BV197" s="2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</row>
    <row r="198" s="27" customFormat="true" ht="15" hidden="false" customHeight="true" outlineLevel="0" collapsed="false">
      <c r="A198" s="77" t="s">
        <v>3617</v>
      </c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 t="s">
        <v>3618</v>
      </c>
      <c r="P198" s="77"/>
      <c r="Q198" s="77"/>
      <c r="R198" s="77"/>
      <c r="S198" s="77"/>
      <c r="T198" s="77" t="s">
        <v>3106</v>
      </c>
      <c r="U198" s="77"/>
      <c r="V198" s="77" t="s">
        <v>160</v>
      </c>
      <c r="W198" s="77" t="s">
        <v>161</v>
      </c>
      <c r="X198" s="77" t="s">
        <v>162</v>
      </c>
      <c r="Y198" s="77"/>
      <c r="Z198" s="77" t="s">
        <v>163</v>
      </c>
      <c r="AA198" s="77" t="s">
        <v>3076</v>
      </c>
      <c r="AB198" s="13"/>
      <c r="AC198" s="13"/>
      <c r="AD198" s="13"/>
      <c r="AE198" s="14" t="n">
        <v>1135.098</v>
      </c>
      <c r="AF198" s="13" t="n">
        <v>1135.098</v>
      </c>
      <c r="AG198" s="13"/>
      <c r="AH198" s="13"/>
      <c r="AI198" s="13"/>
      <c r="AJ198" s="14" t="n">
        <v>1154.088</v>
      </c>
      <c r="AK198" s="14" t="n">
        <v>1154.088</v>
      </c>
      <c r="AL198" s="13"/>
      <c r="AM198" s="13"/>
      <c r="AN198" s="13"/>
      <c r="AO198" s="14" t="n">
        <v>2005.224</v>
      </c>
      <c r="AP198" s="14" t="n">
        <v>2005.224</v>
      </c>
      <c r="AQ198" s="14" t="n">
        <v>2007.914</v>
      </c>
      <c r="AR198" s="14" t="n">
        <v>2006.914</v>
      </c>
      <c r="AS198" s="14" t="n">
        <v>2006.914</v>
      </c>
      <c r="AT198" s="14" t="n">
        <v>1911</v>
      </c>
      <c r="AU198" s="14" t="n">
        <v>1911</v>
      </c>
      <c r="AV198" s="14" t="n">
        <v>1969</v>
      </c>
      <c r="AW198" s="14" t="n">
        <v>3240</v>
      </c>
      <c r="AX198" s="14" t="n">
        <v>3447</v>
      </c>
      <c r="AY198" s="14" t="n">
        <v>3419</v>
      </c>
      <c r="AZ198" s="14" t="n">
        <v>3419</v>
      </c>
      <c r="BA198" s="119" t="n">
        <v>3419</v>
      </c>
      <c r="BB198" s="20"/>
      <c r="BC198" s="20"/>
      <c r="BD198" s="20"/>
      <c r="BE198" s="20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2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</row>
    <row r="199" customFormat="false" ht="15" hidden="false" customHeight="true" outlineLevel="0" collapsed="false">
      <c r="A199" s="9" t="s">
        <v>3619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 t="s">
        <v>3620</v>
      </c>
      <c r="P199" s="9"/>
      <c r="Q199" s="9"/>
      <c r="R199" s="9"/>
      <c r="S199" s="9"/>
      <c r="T199" s="9"/>
      <c r="U199" s="9"/>
      <c r="V199" s="9" t="s">
        <v>153</v>
      </c>
      <c r="W199" s="9"/>
      <c r="X199" s="9"/>
      <c r="Y199" s="9"/>
      <c r="Z199" s="9"/>
      <c r="AA199" s="9" t="s">
        <v>2591</v>
      </c>
      <c r="AB199" s="108"/>
      <c r="AC199" s="108"/>
      <c r="AD199" s="108"/>
      <c r="AE199" s="111"/>
      <c r="AF199" s="108"/>
      <c r="AG199" s="108"/>
      <c r="AH199" s="108"/>
      <c r="AI199" s="108"/>
      <c r="AJ199" s="108"/>
      <c r="AK199" s="108"/>
      <c r="AL199" s="108"/>
      <c r="AM199" s="108"/>
      <c r="AN199" s="108"/>
      <c r="AO199" s="108"/>
      <c r="AP199" s="111"/>
      <c r="AQ199" s="108"/>
      <c r="AR199" s="108"/>
      <c r="AS199" s="108"/>
      <c r="AT199" s="111"/>
      <c r="AU199" s="111"/>
      <c r="AV199" s="108"/>
      <c r="AW199" s="10"/>
      <c r="AX199" s="10"/>
      <c r="AY199" s="10"/>
      <c r="AZ199" s="10"/>
      <c r="BB199" s="108"/>
      <c r="BC199" s="108"/>
      <c r="BD199" s="108"/>
      <c r="BE199" s="108"/>
      <c r="BF199" s="110"/>
      <c r="BG199" s="110"/>
      <c r="BH199" s="110"/>
      <c r="BI199" s="110"/>
      <c r="BJ199" s="110"/>
      <c r="BK199" s="110"/>
      <c r="BL199" s="110"/>
      <c r="BM199" s="110"/>
      <c r="BN199" s="110"/>
      <c r="BO199" s="110"/>
      <c r="BP199" s="110"/>
      <c r="BQ199" s="110"/>
      <c r="BR199" s="110"/>
      <c r="BS199" s="11"/>
      <c r="BT199" s="11"/>
      <c r="BU199" s="11"/>
      <c r="BV199" s="2"/>
      <c r="BW199" s="108"/>
      <c r="BX199" s="108"/>
      <c r="BY199" s="108"/>
      <c r="BZ199" s="108"/>
      <c r="CA199" s="108"/>
      <c r="CB199" s="108"/>
      <c r="CC199" s="108"/>
      <c r="CD199" s="108"/>
      <c r="CE199" s="10"/>
      <c r="CF199" s="10"/>
    </row>
    <row r="200" s="27" customFormat="true" ht="15" hidden="false" customHeight="true" outlineLevel="0" collapsed="false">
      <c r="A200" s="77" t="s">
        <v>3621</v>
      </c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 t="s">
        <v>3622</v>
      </c>
      <c r="P200" s="77"/>
      <c r="Q200" s="77"/>
      <c r="R200" s="77"/>
      <c r="S200" s="77"/>
      <c r="T200" s="77" t="s">
        <v>3106</v>
      </c>
      <c r="U200" s="77"/>
      <c r="V200" s="77" t="s">
        <v>160</v>
      </c>
      <c r="W200" s="77" t="s">
        <v>161</v>
      </c>
      <c r="X200" s="77" t="s">
        <v>162</v>
      </c>
      <c r="Y200" s="77"/>
      <c r="Z200" s="77" t="s">
        <v>163</v>
      </c>
      <c r="AA200" s="77" t="s">
        <v>3222</v>
      </c>
      <c r="AB200" s="13"/>
      <c r="AC200" s="13"/>
      <c r="AD200" s="13"/>
      <c r="AE200" s="14" t="n">
        <v>-371.997</v>
      </c>
      <c r="AF200" s="13" t="n">
        <v>-371.997</v>
      </c>
      <c r="AG200" s="13"/>
      <c r="AH200" s="13"/>
      <c r="AI200" s="13"/>
      <c r="AJ200" s="14" t="n">
        <v>-451.889</v>
      </c>
      <c r="AK200" s="14" t="n">
        <v>-451.889</v>
      </c>
      <c r="AL200" s="13"/>
      <c r="AM200" s="13"/>
      <c r="AN200" s="13"/>
      <c r="AO200" s="14" t="n">
        <v>-577.929</v>
      </c>
      <c r="AP200" s="14" t="n">
        <v>-577.929</v>
      </c>
      <c r="AQ200" s="14" t="n">
        <v>-621.145</v>
      </c>
      <c r="AR200" s="14" t="n">
        <v>-664.291</v>
      </c>
      <c r="AS200" s="14" t="n">
        <v>-703.815</v>
      </c>
      <c r="AT200" s="14" t="n">
        <v>-677</v>
      </c>
      <c r="AU200" s="14" t="n">
        <v>-677</v>
      </c>
      <c r="AV200" s="14" t="n">
        <v>-716</v>
      </c>
      <c r="AW200" s="14" t="n">
        <v>-768</v>
      </c>
      <c r="AX200" s="14" t="n">
        <v>-830</v>
      </c>
      <c r="AY200" s="14" t="n">
        <v>-889</v>
      </c>
      <c r="AZ200" s="14" t="n">
        <v>-889</v>
      </c>
      <c r="BA200" s="119" t="n">
        <v>-950</v>
      </c>
      <c r="BB200" s="20"/>
      <c r="BC200" s="20"/>
      <c r="BD200" s="20"/>
      <c r="BE200" s="20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2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</row>
    <row r="201" s="27" customFormat="true" ht="15" hidden="false" customHeight="true" outlineLevel="0" collapsed="false">
      <c r="A201" s="77" t="s">
        <v>3623</v>
      </c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 t="s">
        <v>3624</v>
      </c>
      <c r="P201" s="77"/>
      <c r="Q201" s="77"/>
      <c r="R201" s="77"/>
      <c r="S201" s="77"/>
      <c r="T201" s="77" t="s">
        <v>3106</v>
      </c>
      <c r="U201" s="77"/>
      <c r="V201" s="77" t="s">
        <v>160</v>
      </c>
      <c r="W201" s="77" t="s">
        <v>161</v>
      </c>
      <c r="X201" s="77" t="s">
        <v>162</v>
      </c>
      <c r="Y201" s="77"/>
      <c r="Z201" s="77" t="s">
        <v>163</v>
      </c>
      <c r="AA201" s="77" t="s">
        <v>3225</v>
      </c>
      <c r="AB201" s="13"/>
      <c r="AC201" s="13"/>
      <c r="AD201" s="13"/>
      <c r="AE201" s="14" t="n">
        <v>-107.245</v>
      </c>
      <c r="AF201" s="13" t="n">
        <v>-107.245</v>
      </c>
      <c r="AG201" s="13"/>
      <c r="AH201" s="13"/>
      <c r="AI201" s="13"/>
      <c r="AJ201" s="14" t="n">
        <v>-160.866</v>
      </c>
      <c r="AK201" s="14" t="n">
        <v>-160.866</v>
      </c>
      <c r="AL201" s="13"/>
      <c r="AM201" s="13"/>
      <c r="AN201" s="13"/>
      <c r="AO201" s="14" t="n">
        <v>-254.035</v>
      </c>
      <c r="AP201" s="14" t="n">
        <v>-254.035</v>
      </c>
      <c r="AQ201" s="14" t="n">
        <v>-284.179</v>
      </c>
      <c r="AR201" s="14" t="n">
        <v>-314.239</v>
      </c>
      <c r="AS201" s="14" t="n">
        <v>-343.804</v>
      </c>
      <c r="AT201" s="14" t="n">
        <v>-359</v>
      </c>
      <c r="AU201" s="14" t="n">
        <v>-359</v>
      </c>
      <c r="AV201" s="14" t="n">
        <v>-389</v>
      </c>
      <c r="AW201" s="14" t="n">
        <v>-452</v>
      </c>
      <c r="AX201" s="14" t="n">
        <v>-517</v>
      </c>
      <c r="AY201" s="14" t="n">
        <v>-560</v>
      </c>
      <c r="AZ201" s="14" t="n">
        <v>-560</v>
      </c>
      <c r="BA201" s="119" t="n">
        <v>-625</v>
      </c>
      <c r="BB201" s="20"/>
      <c r="BC201" s="20"/>
      <c r="BD201" s="20"/>
      <c r="BE201" s="20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2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</row>
    <row r="202" s="27" customFormat="true" ht="15" hidden="false" customHeight="true" outlineLevel="0" collapsed="false">
      <c r="A202" s="77" t="s">
        <v>3625</v>
      </c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 t="s">
        <v>3626</v>
      </c>
      <c r="P202" s="77"/>
      <c r="Q202" s="77"/>
      <c r="R202" s="77"/>
      <c r="S202" s="77"/>
      <c r="T202" s="77" t="s">
        <v>3106</v>
      </c>
      <c r="U202" s="77"/>
      <c r="V202" s="77" t="s">
        <v>160</v>
      </c>
      <c r="W202" s="77" t="s">
        <v>161</v>
      </c>
      <c r="X202" s="77" t="s">
        <v>162</v>
      </c>
      <c r="Y202" s="77"/>
      <c r="Z202" s="77" t="s">
        <v>163</v>
      </c>
      <c r="AA202" s="77" t="s">
        <v>3228</v>
      </c>
      <c r="AB202" s="13"/>
      <c r="AC202" s="13"/>
      <c r="AD202" s="13"/>
      <c r="AE202" s="14" t="n">
        <v>-17.142</v>
      </c>
      <c r="AF202" s="13" t="n">
        <v>-17.142</v>
      </c>
      <c r="AG202" s="13"/>
      <c r="AH202" s="13"/>
      <c r="AI202" s="13"/>
      <c r="AJ202" s="14" t="n">
        <v>-38.98</v>
      </c>
      <c r="AK202" s="14" t="n">
        <v>-38.98</v>
      </c>
      <c r="AL202" s="13"/>
      <c r="AM202" s="13"/>
      <c r="AN202" s="13"/>
      <c r="AO202" s="14" t="n">
        <v>-41.349</v>
      </c>
      <c r="AP202" s="14" t="n">
        <v>-41.349</v>
      </c>
      <c r="AQ202" s="14" t="n">
        <v>-41.859</v>
      </c>
      <c r="AR202" s="14" t="n">
        <v>-42.369</v>
      </c>
      <c r="AS202" s="14" t="n">
        <v>-42.879</v>
      </c>
      <c r="AT202" s="14"/>
      <c r="AU202" s="14"/>
      <c r="AV202" s="13"/>
      <c r="AW202" s="13"/>
      <c r="AX202" s="13"/>
      <c r="AY202" s="13"/>
      <c r="AZ202" s="14"/>
      <c r="BB202" s="20"/>
      <c r="BC202" s="20"/>
      <c r="BD202" s="20"/>
      <c r="BE202" s="20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2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</row>
    <row r="203" s="27" customFormat="true" ht="15" hidden="false" customHeight="true" outlineLevel="0" collapsed="false">
      <c r="A203" s="77" t="s">
        <v>3627</v>
      </c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 t="s">
        <v>3628</v>
      </c>
      <c r="P203" s="77"/>
      <c r="Q203" s="77"/>
      <c r="R203" s="77"/>
      <c r="S203" s="77"/>
      <c r="T203" s="77" t="s">
        <v>3106</v>
      </c>
      <c r="U203" s="77"/>
      <c r="V203" s="77" t="s">
        <v>160</v>
      </c>
      <c r="W203" s="77" t="s">
        <v>161</v>
      </c>
      <c r="X203" s="77" t="s">
        <v>162</v>
      </c>
      <c r="Y203" s="77"/>
      <c r="Z203" s="77" t="s">
        <v>163</v>
      </c>
      <c r="AA203" s="77" t="s">
        <v>3231</v>
      </c>
      <c r="AB203" s="13"/>
      <c r="AC203" s="13"/>
      <c r="AD203" s="13"/>
      <c r="AE203" s="14" t="n">
        <v>-6.522</v>
      </c>
      <c r="AF203" s="13" t="n">
        <v>-6.522</v>
      </c>
      <c r="AG203" s="13"/>
      <c r="AH203" s="13"/>
      <c r="AI203" s="13"/>
      <c r="AJ203" s="14" t="n">
        <v>-8.585</v>
      </c>
      <c r="AK203" s="14" t="n">
        <v>-8.585</v>
      </c>
      <c r="AL203" s="13"/>
      <c r="AM203" s="13"/>
      <c r="AN203" s="13"/>
      <c r="AO203" s="14" t="n">
        <v>-12.256</v>
      </c>
      <c r="AP203" s="14" t="n">
        <v>-12.256</v>
      </c>
      <c r="AQ203" s="14" t="n">
        <v>-12.69</v>
      </c>
      <c r="AR203" s="14" t="n">
        <v>-13.096</v>
      </c>
      <c r="AS203" s="14" t="n">
        <v>-13.252</v>
      </c>
      <c r="AT203" s="14"/>
      <c r="AU203" s="14"/>
      <c r="AV203" s="13"/>
      <c r="AW203" s="13"/>
      <c r="AX203" s="13"/>
      <c r="AY203" s="13"/>
      <c r="AZ203" s="14"/>
      <c r="BB203" s="20"/>
      <c r="BC203" s="20"/>
      <c r="BD203" s="20"/>
      <c r="BE203" s="20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2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</row>
    <row r="204" customFormat="false" ht="15" hidden="false" customHeight="true" outlineLevel="0" collapsed="false">
      <c r="A204" s="12" t="s">
        <v>3629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 t="s">
        <v>3630</v>
      </c>
      <c r="P204" s="12"/>
      <c r="Q204" s="12"/>
      <c r="R204" s="12"/>
      <c r="S204" s="12"/>
      <c r="T204" s="12" t="s">
        <v>3106</v>
      </c>
      <c r="U204" s="12"/>
      <c r="V204" s="12" t="s">
        <v>160</v>
      </c>
      <c r="W204" s="12" t="s">
        <v>161</v>
      </c>
      <c r="X204" s="12" t="s">
        <v>162</v>
      </c>
      <c r="Y204" s="12"/>
      <c r="Z204" s="12" t="s">
        <v>163</v>
      </c>
      <c r="AA204" s="12" t="s">
        <v>3234</v>
      </c>
      <c r="AB204" s="13"/>
      <c r="AC204" s="13"/>
      <c r="AD204" s="13"/>
      <c r="AE204" s="13"/>
      <c r="AF204" s="13"/>
      <c r="AG204" s="13"/>
      <c r="AH204" s="13"/>
      <c r="AI204" s="13"/>
      <c r="AJ204" s="14" t="n">
        <v>-3.762</v>
      </c>
      <c r="AK204" s="14" t="n">
        <v>-3.762</v>
      </c>
      <c r="AL204" s="13"/>
      <c r="AM204" s="13"/>
      <c r="AN204" s="13"/>
      <c r="AO204" s="14" t="n">
        <v>-6.281</v>
      </c>
      <c r="AP204" s="14" t="n">
        <v>-6.281</v>
      </c>
      <c r="AQ204" s="14" t="n">
        <v>-6.657</v>
      </c>
      <c r="AR204" s="14" t="n">
        <v>-7.032</v>
      </c>
      <c r="AS204" s="14" t="n">
        <v>-7.396</v>
      </c>
      <c r="AT204" s="14"/>
      <c r="AU204" s="14"/>
      <c r="AV204" s="13"/>
      <c r="AW204" s="13"/>
      <c r="AX204" s="13"/>
      <c r="AY204" s="13"/>
      <c r="AZ204" s="14"/>
      <c r="BB204" s="13"/>
      <c r="BC204" s="13"/>
      <c r="BD204" s="13"/>
      <c r="BE204" s="13"/>
      <c r="BF204" s="13"/>
      <c r="BG204" s="13"/>
      <c r="BH204" s="13"/>
      <c r="BI204" s="13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2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</row>
    <row r="205" customFormat="false" ht="15" hidden="false" customHeight="true" outlineLevel="0" collapsed="false">
      <c r="A205" s="12" t="s">
        <v>3631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 t="s">
        <v>3632</v>
      </c>
      <c r="P205" s="12"/>
      <c r="Q205" s="12"/>
      <c r="R205" s="12"/>
      <c r="S205" s="12"/>
      <c r="T205" s="12" t="s">
        <v>3106</v>
      </c>
      <c r="U205" s="12"/>
      <c r="V205" s="12" t="s">
        <v>160</v>
      </c>
      <c r="W205" s="12" t="s">
        <v>161</v>
      </c>
      <c r="X205" s="12" t="s">
        <v>162</v>
      </c>
      <c r="Y205" s="12"/>
      <c r="Z205" s="12" t="s">
        <v>163</v>
      </c>
      <c r="AA205" s="12" t="s">
        <v>3616</v>
      </c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4" t="n">
        <v>-48</v>
      </c>
      <c r="AU205" s="14" t="n">
        <v>-48</v>
      </c>
      <c r="AV205" s="14" t="n">
        <v>-49</v>
      </c>
      <c r="AW205" s="14" t="n">
        <v>-44</v>
      </c>
      <c r="AX205" s="14" t="n">
        <v>-47</v>
      </c>
      <c r="AY205" s="14" t="n">
        <v>-47</v>
      </c>
      <c r="AZ205" s="14" t="n">
        <v>-47</v>
      </c>
      <c r="BA205" s="119" t="n">
        <v>-50</v>
      </c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6"/>
      <c r="BS205" s="16"/>
      <c r="BT205" s="16"/>
      <c r="BU205" s="16"/>
      <c r="BV205" s="2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</row>
    <row r="206" s="27" customFormat="true" ht="15" hidden="false" customHeight="true" outlineLevel="0" collapsed="false">
      <c r="A206" s="77" t="s">
        <v>3633</v>
      </c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 t="s">
        <v>3634</v>
      </c>
      <c r="P206" s="77"/>
      <c r="Q206" s="77"/>
      <c r="R206" s="77"/>
      <c r="S206" s="77"/>
      <c r="T206" s="77" t="s">
        <v>3106</v>
      </c>
      <c r="U206" s="77"/>
      <c r="V206" s="77" t="s">
        <v>160</v>
      </c>
      <c r="W206" s="77" t="s">
        <v>161</v>
      </c>
      <c r="X206" s="77" t="s">
        <v>162</v>
      </c>
      <c r="Y206" s="77"/>
      <c r="Z206" s="77" t="s">
        <v>163</v>
      </c>
      <c r="AA206" s="77" t="s">
        <v>3076</v>
      </c>
      <c r="AB206" s="13"/>
      <c r="AC206" s="13"/>
      <c r="AD206" s="13"/>
      <c r="AE206" s="14" t="n">
        <v>-502.906</v>
      </c>
      <c r="AF206" s="13" t="n">
        <v>-502.906</v>
      </c>
      <c r="AG206" s="13"/>
      <c r="AH206" s="13"/>
      <c r="AI206" s="13"/>
      <c r="AJ206" s="14" t="n">
        <v>-664.082</v>
      </c>
      <c r="AK206" s="14" t="n">
        <v>-664.082</v>
      </c>
      <c r="AL206" s="13"/>
      <c r="AM206" s="13"/>
      <c r="AN206" s="13"/>
      <c r="AO206" s="14" t="n">
        <v>-891.85</v>
      </c>
      <c r="AP206" s="14" t="n">
        <v>-891.85</v>
      </c>
      <c r="AQ206" s="14" t="n">
        <v>-966.53</v>
      </c>
      <c r="AR206" s="14" t="n">
        <v>-1041.027</v>
      </c>
      <c r="AS206" s="14" t="n">
        <v>-1111.146</v>
      </c>
      <c r="AT206" s="14" t="n">
        <v>-1084</v>
      </c>
      <c r="AU206" s="14" t="n">
        <v>-1084</v>
      </c>
      <c r="AV206" s="14" t="n">
        <v>-1154</v>
      </c>
      <c r="AW206" s="14" t="n">
        <v>-1264</v>
      </c>
      <c r="AX206" s="14" t="n">
        <v>-1394</v>
      </c>
      <c r="AY206" s="14" t="n">
        <v>-1496</v>
      </c>
      <c r="AZ206" s="14" t="n">
        <v>-1496</v>
      </c>
      <c r="BA206" s="119" t="n">
        <v>-1625</v>
      </c>
      <c r="BB206" s="20"/>
      <c r="BC206" s="20"/>
      <c r="BD206" s="20"/>
      <c r="BE206" s="20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2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</row>
    <row r="207" customFormat="false" ht="15" hidden="false" customHeight="true" outlineLevel="0" collapsed="false">
      <c r="A207" s="9" t="s">
        <v>3635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 t="s">
        <v>3636</v>
      </c>
      <c r="P207" s="9"/>
      <c r="Q207" s="9"/>
      <c r="R207" s="9"/>
      <c r="S207" s="9"/>
      <c r="T207" s="9"/>
      <c r="U207" s="9"/>
      <c r="V207" s="9" t="s">
        <v>153</v>
      </c>
      <c r="W207" s="9"/>
      <c r="X207" s="9"/>
      <c r="Y207" s="9"/>
      <c r="Z207" s="9"/>
      <c r="AA207" s="9" t="s">
        <v>3637</v>
      </c>
      <c r="AB207" s="108"/>
      <c r="AC207" s="108"/>
      <c r="AD207" s="108"/>
      <c r="AE207" s="111"/>
      <c r="AF207" s="108"/>
      <c r="AG207" s="108"/>
      <c r="AH207" s="108"/>
      <c r="AI207" s="108"/>
      <c r="AJ207" s="108"/>
      <c r="AK207" s="108"/>
      <c r="AL207" s="108"/>
      <c r="AM207" s="108"/>
      <c r="AN207" s="108"/>
      <c r="AO207" s="108"/>
      <c r="AP207" s="108"/>
      <c r="AQ207" s="108"/>
      <c r="AR207" s="108"/>
      <c r="AS207" s="108"/>
      <c r="AT207" s="111"/>
      <c r="AU207" s="111"/>
      <c r="AV207" s="108"/>
      <c r="AW207" s="10"/>
      <c r="AX207" s="10"/>
      <c r="AY207" s="10"/>
      <c r="AZ207" s="10"/>
      <c r="BB207" s="108"/>
      <c r="BC207" s="108"/>
      <c r="BD207" s="108"/>
      <c r="BE207" s="108"/>
      <c r="BF207" s="110"/>
      <c r="BG207" s="110"/>
      <c r="BH207" s="110"/>
      <c r="BI207" s="110"/>
      <c r="BJ207" s="110"/>
      <c r="BK207" s="110"/>
      <c r="BL207" s="110"/>
      <c r="BM207" s="110"/>
      <c r="BN207" s="110"/>
      <c r="BO207" s="110"/>
      <c r="BP207" s="110"/>
      <c r="BQ207" s="110"/>
      <c r="BR207" s="110"/>
      <c r="BS207" s="11"/>
      <c r="BT207" s="11"/>
      <c r="BU207" s="11"/>
      <c r="BV207" s="2"/>
      <c r="BW207" s="108"/>
      <c r="BX207" s="108"/>
      <c r="BY207" s="108"/>
      <c r="BZ207" s="108"/>
      <c r="CA207" s="108"/>
      <c r="CB207" s="108"/>
      <c r="CC207" s="108"/>
      <c r="CD207" s="108"/>
      <c r="CE207" s="10"/>
      <c r="CF207" s="10"/>
    </row>
    <row r="208" s="27" customFormat="true" ht="15" hidden="false" customHeight="true" outlineLevel="0" collapsed="false">
      <c r="A208" s="77" t="s">
        <v>3638</v>
      </c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 t="s">
        <v>3639</v>
      </c>
      <c r="P208" s="77"/>
      <c r="Q208" s="77"/>
      <c r="R208" s="77"/>
      <c r="S208" s="77"/>
      <c r="T208" s="77" t="s">
        <v>3106</v>
      </c>
      <c r="U208" s="77"/>
      <c r="V208" s="77" t="s">
        <v>160</v>
      </c>
      <c r="W208" s="77" t="s">
        <v>161</v>
      </c>
      <c r="X208" s="77" t="s">
        <v>162</v>
      </c>
      <c r="Y208" s="77"/>
      <c r="Z208" s="77" t="s">
        <v>163</v>
      </c>
      <c r="AA208" s="77" t="s">
        <v>3222</v>
      </c>
      <c r="AB208" s="13"/>
      <c r="AC208" s="13"/>
      <c r="AD208" s="13"/>
      <c r="AE208" s="14" t="n">
        <v>302.163</v>
      </c>
      <c r="AF208" s="13" t="n">
        <v>302.163</v>
      </c>
      <c r="AG208" s="13"/>
      <c r="AH208" s="13"/>
      <c r="AI208" s="13"/>
      <c r="AJ208" s="14" t="n">
        <v>232.371</v>
      </c>
      <c r="AK208" s="14" t="n">
        <v>232.371</v>
      </c>
      <c r="AL208" s="13"/>
      <c r="AM208" s="13"/>
      <c r="AN208" s="14"/>
      <c r="AO208" s="14" t="n">
        <v>514.232</v>
      </c>
      <c r="AP208" s="14" t="n">
        <v>514.232</v>
      </c>
      <c r="AQ208" s="14" t="n">
        <v>471.016</v>
      </c>
      <c r="AR208" s="14" t="n">
        <v>427.87</v>
      </c>
      <c r="AS208" s="14" t="n">
        <v>388.346</v>
      </c>
      <c r="AT208" s="14" t="n">
        <v>350</v>
      </c>
      <c r="AU208" s="14" t="n">
        <v>350</v>
      </c>
      <c r="AV208" s="14" t="n">
        <v>328</v>
      </c>
      <c r="AW208" s="14" t="n">
        <v>500</v>
      </c>
      <c r="AX208" s="14" t="n">
        <v>601</v>
      </c>
      <c r="AY208" s="14" t="n">
        <v>540</v>
      </c>
      <c r="AZ208" s="14" t="n">
        <v>540</v>
      </c>
      <c r="BA208" s="119" t="n">
        <v>479</v>
      </c>
      <c r="BB208" s="20"/>
      <c r="BC208" s="20"/>
      <c r="BD208" s="20"/>
      <c r="BE208" s="20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2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</row>
    <row r="209" s="27" customFormat="true" ht="15" hidden="false" customHeight="true" outlineLevel="0" collapsed="false">
      <c r="A209" s="77" t="s">
        <v>3640</v>
      </c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 t="s">
        <v>3641</v>
      </c>
      <c r="P209" s="77"/>
      <c r="Q209" s="77"/>
      <c r="R209" s="77"/>
      <c r="S209" s="77"/>
      <c r="T209" s="77" t="s">
        <v>3106</v>
      </c>
      <c r="U209" s="77"/>
      <c r="V209" s="77" t="s">
        <v>160</v>
      </c>
      <c r="W209" s="77" t="s">
        <v>161</v>
      </c>
      <c r="X209" s="77" t="s">
        <v>162</v>
      </c>
      <c r="Y209" s="77"/>
      <c r="Z209" s="77" t="s">
        <v>163</v>
      </c>
      <c r="AA209" s="77" t="s">
        <v>3225</v>
      </c>
      <c r="AB209" s="13"/>
      <c r="AC209" s="13"/>
      <c r="AD209" s="13"/>
      <c r="AE209" s="14" t="n">
        <v>302.358</v>
      </c>
      <c r="AF209" s="13" t="n">
        <v>302.358</v>
      </c>
      <c r="AG209" s="13"/>
      <c r="AH209" s="13"/>
      <c r="AI209" s="13"/>
      <c r="AJ209" s="14" t="n">
        <v>249.897</v>
      </c>
      <c r="AK209" s="14" t="n">
        <v>249.897</v>
      </c>
      <c r="AL209" s="13"/>
      <c r="AM209" s="13"/>
      <c r="AN209" s="14"/>
      <c r="AO209" s="14" t="n">
        <v>589.579</v>
      </c>
      <c r="AP209" s="14" t="n">
        <v>589.579</v>
      </c>
      <c r="AQ209" s="14" t="n">
        <v>562.125</v>
      </c>
      <c r="AR209" s="14" t="n">
        <v>531.065</v>
      </c>
      <c r="AS209" s="14" t="n">
        <v>501.5</v>
      </c>
      <c r="AT209" s="14" t="n">
        <v>472</v>
      </c>
      <c r="AU209" s="14" t="n">
        <v>472</v>
      </c>
      <c r="AV209" s="14" t="n">
        <v>482</v>
      </c>
      <c r="AW209" s="14" t="n">
        <v>1465</v>
      </c>
      <c r="AX209" s="14" t="n">
        <v>1442</v>
      </c>
      <c r="AY209" s="14" t="n">
        <v>1378</v>
      </c>
      <c r="AZ209" s="14" t="n">
        <v>1378</v>
      </c>
      <c r="BA209" s="119" t="n">
        <v>1313</v>
      </c>
      <c r="BB209" s="20"/>
      <c r="BC209" s="20"/>
      <c r="BD209" s="20"/>
      <c r="BE209" s="20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2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</row>
    <row r="210" s="27" customFormat="true" ht="15" hidden="false" customHeight="true" outlineLevel="0" collapsed="false">
      <c r="A210" s="77" t="s">
        <v>3642</v>
      </c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 t="s">
        <v>3643</v>
      </c>
      <c r="P210" s="77"/>
      <c r="Q210" s="77"/>
      <c r="R210" s="77"/>
      <c r="S210" s="77"/>
      <c r="T210" s="77" t="s">
        <v>3106</v>
      </c>
      <c r="U210" s="77"/>
      <c r="V210" s="77" t="s">
        <v>160</v>
      </c>
      <c r="W210" s="77" t="s">
        <v>161</v>
      </c>
      <c r="X210" s="77" t="s">
        <v>162</v>
      </c>
      <c r="Y210" s="77"/>
      <c r="Z210" s="77" t="s">
        <v>163</v>
      </c>
      <c r="AA210" s="77" t="s">
        <v>3228</v>
      </c>
      <c r="AB210" s="13"/>
      <c r="AC210" s="13"/>
      <c r="AD210" s="13"/>
      <c r="AE210" s="14" t="n">
        <v>21.838</v>
      </c>
      <c r="AF210" s="13" t="n">
        <v>21.838</v>
      </c>
      <c r="AG210" s="13"/>
      <c r="AH210" s="13"/>
      <c r="AI210" s="13"/>
      <c r="AJ210" s="14" t="n">
        <v>0</v>
      </c>
      <c r="AK210" s="14" t="n">
        <v>0</v>
      </c>
      <c r="AL210" s="13"/>
      <c r="AM210" s="13"/>
      <c r="AN210" s="14"/>
      <c r="AO210" s="14" t="n">
        <v>4.601</v>
      </c>
      <c r="AP210" s="14" t="n">
        <v>4.601</v>
      </c>
      <c r="AQ210" s="14" t="n">
        <v>4.091</v>
      </c>
      <c r="AR210" s="14" t="n">
        <v>3.581</v>
      </c>
      <c r="AS210" s="14" t="n">
        <v>3.071</v>
      </c>
      <c r="AT210" s="14"/>
      <c r="AU210" s="14"/>
      <c r="AV210" s="13"/>
      <c r="AW210" s="13"/>
      <c r="AX210" s="13"/>
      <c r="AY210" s="13"/>
      <c r="AZ210" s="14"/>
      <c r="BB210" s="20"/>
      <c r="BC210" s="20"/>
      <c r="BD210" s="20"/>
      <c r="BE210" s="20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2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</row>
    <row r="211" s="27" customFormat="true" ht="15" hidden="false" customHeight="true" outlineLevel="0" collapsed="false">
      <c r="A211" s="77" t="s">
        <v>3644</v>
      </c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 t="s">
        <v>3645</v>
      </c>
      <c r="P211" s="77"/>
      <c r="Q211" s="77"/>
      <c r="R211" s="77"/>
      <c r="S211" s="77"/>
      <c r="T211" s="77" t="s">
        <v>3106</v>
      </c>
      <c r="U211" s="77"/>
      <c r="V211" s="77" t="s">
        <v>160</v>
      </c>
      <c r="W211" s="77" t="s">
        <v>161</v>
      </c>
      <c r="X211" s="77" t="s">
        <v>162</v>
      </c>
      <c r="Y211" s="77"/>
      <c r="Z211" s="77" t="s">
        <v>163</v>
      </c>
      <c r="AA211" s="77" t="s">
        <v>3231</v>
      </c>
      <c r="AB211" s="13"/>
      <c r="AC211" s="13"/>
      <c r="AD211" s="13"/>
      <c r="AE211" s="14" t="n">
        <v>5.833</v>
      </c>
      <c r="AF211" s="13" t="n">
        <v>5.833</v>
      </c>
      <c r="AG211" s="13"/>
      <c r="AH211" s="13"/>
      <c r="AI211" s="13"/>
      <c r="AJ211" s="14" t="n">
        <v>3.787</v>
      </c>
      <c r="AK211" s="14" t="n">
        <v>3.787</v>
      </c>
      <c r="AL211" s="13"/>
      <c r="AM211" s="13"/>
      <c r="AN211" s="14"/>
      <c r="AO211" s="14" t="n">
        <v>3.53</v>
      </c>
      <c r="AP211" s="14" t="n">
        <v>3.53</v>
      </c>
      <c r="AQ211" s="14" t="n">
        <v>3.096</v>
      </c>
      <c r="AR211" s="14" t="n">
        <v>2.69</v>
      </c>
      <c r="AS211" s="14" t="n">
        <v>2.534</v>
      </c>
      <c r="AT211" s="14"/>
      <c r="AU211" s="14"/>
      <c r="AV211" s="13"/>
      <c r="AW211" s="13"/>
      <c r="AX211" s="13"/>
      <c r="AY211" s="13"/>
      <c r="AZ211" s="14"/>
      <c r="BB211" s="20"/>
      <c r="BC211" s="20"/>
      <c r="BD211" s="20"/>
      <c r="BE211" s="20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2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</row>
    <row r="212" customFormat="false" ht="15" hidden="false" customHeight="true" outlineLevel="0" collapsed="false">
      <c r="A212" s="12" t="s">
        <v>3646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 t="s">
        <v>3647</v>
      </c>
      <c r="P212" s="12"/>
      <c r="Q212" s="12"/>
      <c r="R212" s="12"/>
      <c r="S212" s="12"/>
      <c r="T212" s="12" t="s">
        <v>3106</v>
      </c>
      <c r="U212" s="12"/>
      <c r="V212" s="12" t="s">
        <v>160</v>
      </c>
      <c r="W212" s="12" t="s">
        <v>161</v>
      </c>
      <c r="X212" s="12" t="s">
        <v>162</v>
      </c>
      <c r="Y212" s="12"/>
      <c r="Z212" s="12" t="s">
        <v>163</v>
      </c>
      <c r="AA212" s="12" t="s">
        <v>3234</v>
      </c>
      <c r="AB212" s="13"/>
      <c r="AC212" s="13"/>
      <c r="AD212" s="13"/>
      <c r="AE212" s="13"/>
      <c r="AF212" s="13"/>
      <c r="AG212" s="13"/>
      <c r="AH212" s="13"/>
      <c r="AI212" s="13"/>
      <c r="AJ212" s="14" t="n">
        <v>3.951</v>
      </c>
      <c r="AK212" s="14" t="n">
        <v>3.951</v>
      </c>
      <c r="AL212" s="13"/>
      <c r="AM212" s="13"/>
      <c r="AN212" s="14"/>
      <c r="AO212" s="14" t="n">
        <v>1.432</v>
      </c>
      <c r="AP212" s="14" t="n">
        <v>1.432</v>
      </c>
      <c r="AQ212" s="14" t="n">
        <v>1.056</v>
      </c>
      <c r="AR212" s="14" t="n">
        <v>0.681</v>
      </c>
      <c r="AS212" s="14" t="n">
        <v>0.317</v>
      </c>
      <c r="AT212" s="14"/>
      <c r="AU212" s="14"/>
      <c r="AV212" s="13"/>
      <c r="AW212" s="13"/>
      <c r="AX212" s="13"/>
      <c r="AY212" s="13"/>
      <c r="AZ212" s="14"/>
      <c r="BB212" s="13"/>
      <c r="BC212" s="13"/>
      <c r="BD212" s="13"/>
      <c r="BE212" s="13"/>
      <c r="BF212" s="13"/>
      <c r="BG212" s="13"/>
      <c r="BH212" s="13"/>
      <c r="BI212" s="13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2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</row>
    <row r="213" customFormat="false" ht="15" hidden="false" customHeight="true" outlineLevel="0" collapsed="false">
      <c r="A213" s="12" t="s">
        <v>3648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 t="s">
        <v>3649</v>
      </c>
      <c r="P213" s="12"/>
      <c r="Q213" s="12"/>
      <c r="R213" s="12"/>
      <c r="S213" s="12"/>
      <c r="T213" s="12" t="s">
        <v>3106</v>
      </c>
      <c r="U213" s="12"/>
      <c r="V213" s="12" t="s">
        <v>160</v>
      </c>
      <c r="W213" s="12" t="s">
        <v>161</v>
      </c>
      <c r="X213" s="12" t="s">
        <v>162</v>
      </c>
      <c r="Y213" s="12"/>
      <c r="Z213" s="12" t="s">
        <v>163</v>
      </c>
      <c r="AA213" s="12" t="s">
        <v>3616</v>
      </c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4" t="n">
        <v>5</v>
      </c>
      <c r="AU213" s="14" t="n">
        <v>5</v>
      </c>
      <c r="AV213" s="14" t="n">
        <v>5</v>
      </c>
      <c r="AW213" s="14" t="n">
        <v>11</v>
      </c>
      <c r="AX213" s="14" t="n">
        <v>10</v>
      </c>
      <c r="AY213" s="14" t="n">
        <v>5</v>
      </c>
      <c r="AZ213" s="14" t="n">
        <v>5</v>
      </c>
      <c r="BA213" s="119" t="n">
        <v>2</v>
      </c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6"/>
      <c r="BS213" s="16"/>
      <c r="BT213" s="16"/>
      <c r="BU213" s="16"/>
      <c r="BV213" s="2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</row>
    <row r="214" s="27" customFormat="true" ht="15" hidden="false" customHeight="true" outlineLevel="0" collapsed="false">
      <c r="A214" s="77" t="s">
        <v>3650</v>
      </c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 t="s">
        <v>3651</v>
      </c>
      <c r="P214" s="77"/>
      <c r="Q214" s="77"/>
      <c r="R214" s="77"/>
      <c r="S214" s="77"/>
      <c r="T214" s="77" t="s">
        <v>3106</v>
      </c>
      <c r="U214" s="77"/>
      <c r="V214" s="77" t="s">
        <v>160</v>
      </c>
      <c r="W214" s="77" t="s">
        <v>161</v>
      </c>
      <c r="X214" s="77" t="s">
        <v>162</v>
      </c>
      <c r="Y214" s="77"/>
      <c r="Z214" s="77" t="s">
        <v>163</v>
      </c>
      <c r="AA214" s="77" t="s">
        <v>3076</v>
      </c>
      <c r="AB214" s="13"/>
      <c r="AC214" s="13"/>
      <c r="AD214" s="13"/>
      <c r="AE214" s="14" t="n">
        <v>632.192</v>
      </c>
      <c r="AF214" s="13" t="n">
        <v>632.192</v>
      </c>
      <c r="AG214" s="13"/>
      <c r="AH214" s="13"/>
      <c r="AI214" s="13"/>
      <c r="AJ214" s="14" t="n">
        <v>490.006</v>
      </c>
      <c r="AK214" s="14" t="n">
        <v>490.006</v>
      </c>
      <c r="AL214" s="13"/>
      <c r="AM214" s="13"/>
      <c r="AN214" s="14"/>
      <c r="AO214" s="14" t="n">
        <v>1113.374</v>
      </c>
      <c r="AP214" s="14" t="n">
        <v>1113.374</v>
      </c>
      <c r="AQ214" s="14" t="n">
        <v>1041.384</v>
      </c>
      <c r="AR214" s="14" t="n">
        <v>965.887</v>
      </c>
      <c r="AS214" s="14" t="n">
        <v>895.768</v>
      </c>
      <c r="AT214" s="14" t="n">
        <v>827</v>
      </c>
      <c r="AU214" s="14" t="n">
        <v>827</v>
      </c>
      <c r="AV214" s="14" t="n">
        <v>815</v>
      </c>
      <c r="AW214" s="14" t="n">
        <v>1976</v>
      </c>
      <c r="AX214" s="14" t="n">
        <v>2053</v>
      </c>
      <c r="AY214" s="14" t="n">
        <v>1923</v>
      </c>
      <c r="AZ214" s="14" t="n">
        <v>1923</v>
      </c>
      <c r="BA214" s="119" t="n">
        <v>1794</v>
      </c>
      <c r="BB214" s="20"/>
      <c r="BC214" s="20"/>
      <c r="BD214" s="20"/>
      <c r="BE214" s="20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2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</row>
    <row r="215" customFormat="false" ht="15" hidden="false" customHeight="true" outlineLevel="0" collapsed="false">
      <c r="A215" s="12" t="s">
        <v>3652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 t="s">
        <v>3653</v>
      </c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92"/>
      <c r="AC215" s="92"/>
      <c r="AD215" s="92"/>
      <c r="AE215" s="92"/>
      <c r="AF215" s="92"/>
      <c r="AG215" s="92"/>
      <c r="AH215" s="92"/>
      <c r="AI215" s="92"/>
      <c r="AJ215" s="92"/>
      <c r="AK215" s="92"/>
      <c r="AL215" s="92"/>
      <c r="AM215" s="92"/>
      <c r="AN215" s="92"/>
      <c r="AO215" s="92"/>
      <c r="AP215" s="92"/>
      <c r="AQ215" s="92"/>
      <c r="AR215" s="92"/>
      <c r="AS215" s="92"/>
      <c r="AT215" s="92"/>
      <c r="AU215" s="92"/>
      <c r="AV215" s="92"/>
      <c r="AW215" s="92"/>
      <c r="AX215" s="92"/>
      <c r="AY215" s="92"/>
      <c r="AZ215" s="92"/>
      <c r="BB215" s="92"/>
      <c r="BC215" s="92"/>
      <c r="BD215" s="92"/>
      <c r="BE215" s="92"/>
      <c r="BF215" s="100"/>
      <c r="BG215" s="100"/>
      <c r="BH215" s="100"/>
      <c r="BI215" s="100"/>
      <c r="BJ215" s="100"/>
      <c r="BK215" s="100"/>
      <c r="BL215" s="100"/>
      <c r="BM215" s="100"/>
      <c r="BN215" s="100"/>
      <c r="BO215" s="100"/>
      <c r="BP215" s="100"/>
      <c r="BQ215" s="100"/>
      <c r="BR215" s="100"/>
      <c r="BS215" s="100"/>
      <c r="BT215" s="100"/>
      <c r="BU215" s="100"/>
      <c r="BV215" s="2"/>
      <c r="BW215" s="92"/>
      <c r="BX215" s="92"/>
      <c r="BY215" s="92"/>
      <c r="BZ215" s="92"/>
      <c r="CA215" s="92"/>
      <c r="CB215" s="92"/>
      <c r="CC215" s="92"/>
      <c r="CD215" s="92"/>
      <c r="CE215" s="92"/>
      <c r="CF215" s="92"/>
    </row>
    <row r="216" s="27" customFormat="true" ht="15" hidden="false" customHeight="true" outlineLevel="0" collapsed="false">
      <c r="A216" s="76" t="s">
        <v>3654</v>
      </c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 t="s">
        <v>3655</v>
      </c>
      <c r="P216" s="76"/>
      <c r="Q216" s="76"/>
      <c r="R216" s="76"/>
      <c r="S216" s="76"/>
      <c r="T216" s="76"/>
      <c r="U216" s="76"/>
      <c r="V216" s="76" t="s">
        <v>153</v>
      </c>
      <c r="W216" s="76"/>
      <c r="X216" s="76"/>
      <c r="Y216" s="76"/>
      <c r="Z216" s="76"/>
      <c r="AA216" s="76" t="s">
        <v>3656</v>
      </c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B216" s="51"/>
      <c r="BC216" s="51"/>
      <c r="BD216" s="51"/>
      <c r="BE216" s="5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2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</row>
    <row r="217" s="27" customFormat="true" ht="15" hidden="false" customHeight="true" outlineLevel="0" collapsed="false">
      <c r="A217" s="76" t="s">
        <v>3657</v>
      </c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 t="s">
        <v>3658</v>
      </c>
      <c r="P217" s="76"/>
      <c r="Q217" s="76"/>
      <c r="R217" s="76"/>
      <c r="S217" s="76"/>
      <c r="T217" s="76" t="s">
        <v>307</v>
      </c>
      <c r="U217" s="76"/>
      <c r="V217" s="76" t="s">
        <v>153</v>
      </c>
      <c r="W217" s="76"/>
      <c r="X217" s="76"/>
      <c r="Y217" s="76"/>
      <c r="Z217" s="76"/>
      <c r="AA217" s="76" t="s">
        <v>3659</v>
      </c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B217" s="51"/>
      <c r="BC217" s="51"/>
      <c r="BD217" s="51"/>
      <c r="BE217" s="5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2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</row>
    <row r="218" s="27" customFormat="true" ht="15" hidden="false" customHeight="true" outlineLevel="0" collapsed="false">
      <c r="A218" s="77" t="s">
        <v>3660</v>
      </c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 t="s">
        <v>3661</v>
      </c>
      <c r="P218" s="77"/>
      <c r="Q218" s="77"/>
      <c r="R218" s="77"/>
      <c r="S218" s="77"/>
      <c r="T218" s="77" t="s">
        <v>3106</v>
      </c>
      <c r="U218" s="77"/>
      <c r="V218" s="77" t="s">
        <v>160</v>
      </c>
      <c r="W218" s="77" t="s">
        <v>161</v>
      </c>
      <c r="X218" s="77" t="s">
        <v>162</v>
      </c>
      <c r="Y218" s="77"/>
      <c r="Z218" s="77" t="s">
        <v>163</v>
      </c>
      <c r="AA218" s="77" t="s">
        <v>3662</v>
      </c>
      <c r="AB218" s="13"/>
      <c r="AC218" s="13"/>
      <c r="AD218" s="13"/>
      <c r="AE218" s="13" t="n">
        <v>252.858</v>
      </c>
      <c r="AF218" s="14" t="n">
        <v>252.858</v>
      </c>
      <c r="AG218" s="13"/>
      <c r="AH218" s="13"/>
      <c r="AI218" s="13"/>
      <c r="AJ218" s="14" t="n">
        <v>260.015</v>
      </c>
      <c r="AK218" s="14" t="n">
        <v>260.015</v>
      </c>
      <c r="AL218" s="13"/>
      <c r="AM218" s="13"/>
      <c r="AN218" s="13"/>
      <c r="AO218" s="14" t="n">
        <v>1018.08</v>
      </c>
      <c r="AP218" s="14" t="n">
        <v>1018.08</v>
      </c>
      <c r="AQ218" s="13"/>
      <c r="AR218" s="13"/>
      <c r="AS218" s="13"/>
      <c r="AT218" s="14" t="n">
        <v>617</v>
      </c>
      <c r="AU218" s="14" t="n">
        <v>617</v>
      </c>
      <c r="AV218" s="13"/>
      <c r="AW218" s="13"/>
      <c r="AX218" s="13"/>
      <c r="AY218" s="14" t="n">
        <v>173</v>
      </c>
      <c r="AZ218" s="14" t="n">
        <v>173</v>
      </c>
      <c r="BB218" s="20"/>
      <c r="BC218" s="20"/>
      <c r="BD218" s="20"/>
      <c r="BE218" s="20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2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</row>
    <row r="219" s="27" customFormat="true" ht="15" hidden="false" customHeight="true" outlineLevel="0" collapsed="false">
      <c r="A219" s="77" t="s">
        <v>3663</v>
      </c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 t="s">
        <v>3664</v>
      </c>
      <c r="P219" s="77"/>
      <c r="Q219" s="77"/>
      <c r="R219" s="77"/>
      <c r="S219" s="77"/>
      <c r="T219" s="77" t="s">
        <v>3106</v>
      </c>
      <c r="U219" s="77"/>
      <c r="V219" s="77" t="s">
        <v>160</v>
      </c>
      <c r="W219" s="77" t="s">
        <v>161</v>
      </c>
      <c r="X219" s="77" t="s">
        <v>162</v>
      </c>
      <c r="Y219" s="77"/>
      <c r="Z219" s="77" t="s">
        <v>163</v>
      </c>
      <c r="AA219" s="77" t="s">
        <v>3665</v>
      </c>
      <c r="AB219" s="13"/>
      <c r="AC219" s="13"/>
      <c r="AD219" s="13"/>
      <c r="AE219" s="13" t="n">
        <v>96.753</v>
      </c>
      <c r="AF219" s="14" t="n">
        <v>96.753</v>
      </c>
      <c r="AG219" s="13"/>
      <c r="AH219" s="13"/>
      <c r="AI219" s="13"/>
      <c r="AJ219" s="14" t="n">
        <v>89.532</v>
      </c>
      <c r="AK219" s="14" t="n">
        <v>89.532</v>
      </c>
      <c r="AL219" s="13"/>
      <c r="AM219" s="13"/>
      <c r="AN219" s="13"/>
      <c r="AO219" s="14" t="n">
        <v>133.921</v>
      </c>
      <c r="AP219" s="14" t="n">
        <v>133.921</v>
      </c>
      <c r="AQ219" s="13"/>
      <c r="AR219" s="13"/>
      <c r="AS219" s="13"/>
      <c r="AT219" s="14" t="n">
        <v>79</v>
      </c>
      <c r="AU219" s="14" t="n">
        <v>79</v>
      </c>
      <c r="AV219" s="13"/>
      <c r="AW219" s="13"/>
      <c r="AX219" s="13"/>
      <c r="AY219" s="14" t="n">
        <v>145</v>
      </c>
      <c r="AZ219" s="14" t="n">
        <v>145</v>
      </c>
      <c r="BB219" s="20"/>
      <c r="BC219" s="20"/>
      <c r="BD219" s="20"/>
      <c r="BE219" s="20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2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</row>
    <row r="220" s="27" customFormat="true" ht="15" hidden="false" customHeight="true" outlineLevel="0" collapsed="false">
      <c r="A220" s="77" t="s">
        <v>3666</v>
      </c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 t="s">
        <v>3667</v>
      </c>
      <c r="P220" s="77"/>
      <c r="Q220" s="77"/>
      <c r="R220" s="77"/>
      <c r="S220" s="77"/>
      <c r="T220" s="77" t="s">
        <v>3106</v>
      </c>
      <c r="U220" s="77"/>
      <c r="V220" s="77" t="s">
        <v>160</v>
      </c>
      <c r="W220" s="77" t="s">
        <v>161</v>
      </c>
      <c r="X220" s="77" t="s">
        <v>162</v>
      </c>
      <c r="Y220" s="77"/>
      <c r="Z220" s="77" t="s">
        <v>163</v>
      </c>
      <c r="AA220" s="77" t="s">
        <v>3668</v>
      </c>
      <c r="AB220" s="13"/>
      <c r="AC220" s="13"/>
      <c r="AD220" s="13"/>
      <c r="AE220" s="13" t="n">
        <v>152.715</v>
      </c>
      <c r="AF220" s="14" t="n">
        <v>152.715</v>
      </c>
      <c r="AG220" s="13"/>
      <c r="AH220" s="13"/>
      <c r="AI220" s="13"/>
      <c r="AJ220" s="14" t="n">
        <v>211.997</v>
      </c>
      <c r="AK220" s="14" t="n">
        <v>211.997</v>
      </c>
      <c r="AL220" s="13"/>
      <c r="AM220" s="13"/>
      <c r="AN220" s="13"/>
      <c r="AO220" s="14" t="n">
        <v>240.925</v>
      </c>
      <c r="AP220" s="14" t="n">
        <v>240.925</v>
      </c>
      <c r="AQ220" s="13"/>
      <c r="AR220" s="13"/>
      <c r="AS220" s="13"/>
      <c r="AT220" s="14" t="n">
        <v>497</v>
      </c>
      <c r="AU220" s="14" t="n">
        <v>497</v>
      </c>
      <c r="AV220" s="13"/>
      <c r="AW220" s="13"/>
      <c r="AX220" s="13"/>
      <c r="AY220" s="14" t="n">
        <v>605</v>
      </c>
      <c r="AZ220" s="14" t="n">
        <v>605</v>
      </c>
      <c r="BB220" s="20"/>
      <c r="BC220" s="20"/>
      <c r="BD220" s="20"/>
      <c r="BE220" s="20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2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</row>
    <row r="221" s="27" customFormat="true" ht="15" hidden="false" customHeight="true" outlineLevel="0" collapsed="false">
      <c r="A221" s="77" t="s">
        <v>3669</v>
      </c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 t="s">
        <v>3670</v>
      </c>
      <c r="P221" s="77"/>
      <c r="Q221" s="77"/>
      <c r="R221" s="77"/>
      <c r="S221" s="77"/>
      <c r="T221" s="77" t="s">
        <v>3106</v>
      </c>
      <c r="U221" s="77"/>
      <c r="V221" s="77" t="s">
        <v>160</v>
      </c>
      <c r="W221" s="77" t="s">
        <v>161</v>
      </c>
      <c r="X221" s="77" t="s">
        <v>162</v>
      </c>
      <c r="Y221" s="77"/>
      <c r="Z221" s="77" t="s">
        <v>163</v>
      </c>
      <c r="AA221" s="77" t="s">
        <v>3671</v>
      </c>
      <c r="AB221" s="13"/>
      <c r="AC221" s="13"/>
      <c r="AD221" s="13"/>
      <c r="AE221" s="13" t="n">
        <v>58.849</v>
      </c>
      <c r="AF221" s="14" t="n">
        <v>58.849</v>
      </c>
      <c r="AG221" s="13"/>
      <c r="AH221" s="13"/>
      <c r="AI221" s="13"/>
      <c r="AJ221" s="14" t="n">
        <v>49.79</v>
      </c>
      <c r="AK221" s="14" t="n">
        <v>49.79</v>
      </c>
      <c r="AL221" s="13"/>
      <c r="AM221" s="13"/>
      <c r="AN221" s="13"/>
      <c r="AO221" s="14" t="n">
        <v>65.779</v>
      </c>
      <c r="AP221" s="14" t="n">
        <v>65.779</v>
      </c>
      <c r="AQ221" s="13"/>
      <c r="AR221" s="13"/>
      <c r="AS221" s="13"/>
      <c r="AT221" s="14" t="n">
        <v>59</v>
      </c>
      <c r="AU221" s="14" t="n">
        <v>59</v>
      </c>
      <c r="AV221" s="13"/>
      <c r="AW221" s="13"/>
      <c r="AX221" s="13"/>
      <c r="AY221" s="14" t="n">
        <v>71</v>
      </c>
      <c r="AZ221" s="14" t="n">
        <v>71</v>
      </c>
      <c r="BB221" s="20"/>
      <c r="BC221" s="20"/>
      <c r="BD221" s="20"/>
      <c r="BE221" s="20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2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</row>
    <row r="222" s="27" customFormat="true" ht="15" hidden="false" customHeight="true" outlineLevel="0" collapsed="false">
      <c r="A222" s="77" t="s">
        <v>3672</v>
      </c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 t="s">
        <v>3673</v>
      </c>
      <c r="P222" s="77"/>
      <c r="Q222" s="77"/>
      <c r="R222" s="77"/>
      <c r="S222" s="77"/>
      <c r="T222" s="77" t="s">
        <v>3106</v>
      </c>
      <c r="U222" s="77"/>
      <c r="V222" s="77" t="s">
        <v>160</v>
      </c>
      <c r="W222" s="77" t="s">
        <v>161</v>
      </c>
      <c r="X222" s="77" t="s">
        <v>162</v>
      </c>
      <c r="Y222" s="77"/>
      <c r="Z222" s="77" t="s">
        <v>163</v>
      </c>
      <c r="AA222" s="77" t="s">
        <v>3674</v>
      </c>
      <c r="AB222" s="13"/>
      <c r="AC222" s="13"/>
      <c r="AD222" s="13"/>
      <c r="AE222" s="13" t="n">
        <v>92.506</v>
      </c>
      <c r="AF222" s="14" t="n">
        <v>92.506</v>
      </c>
      <c r="AG222" s="13"/>
      <c r="AH222" s="13"/>
      <c r="AI222" s="13"/>
      <c r="AJ222" s="14" t="n">
        <v>122.95</v>
      </c>
      <c r="AK222" s="14" t="n">
        <v>122.95</v>
      </c>
      <c r="AL222" s="13"/>
      <c r="AM222" s="13"/>
      <c r="AN222" s="13"/>
      <c r="AO222" s="14" t="n">
        <v>141.008</v>
      </c>
      <c r="AP222" s="14" t="n">
        <v>141.008</v>
      </c>
      <c r="AQ222" s="13"/>
      <c r="AR222" s="13"/>
      <c r="AS222" s="13"/>
      <c r="AT222" s="14" t="n">
        <v>113</v>
      </c>
      <c r="AU222" s="14" t="n">
        <v>113</v>
      </c>
      <c r="AV222" s="13"/>
      <c r="AW222" s="13"/>
      <c r="AX222" s="13"/>
      <c r="AY222" s="14" t="n">
        <v>138</v>
      </c>
      <c r="AZ222" s="14" t="n">
        <v>138</v>
      </c>
      <c r="BB222" s="20"/>
      <c r="BC222" s="20"/>
      <c r="BD222" s="20"/>
      <c r="BE222" s="20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2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</row>
    <row r="223" s="27" customFormat="true" ht="15" hidden="false" customHeight="true" outlineLevel="0" collapsed="false">
      <c r="A223" s="77" t="s">
        <v>3675</v>
      </c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 t="s">
        <v>3676</v>
      </c>
      <c r="P223" s="77"/>
      <c r="Q223" s="77"/>
      <c r="R223" s="77"/>
      <c r="S223" s="77"/>
      <c r="T223" s="77" t="s">
        <v>3106</v>
      </c>
      <c r="U223" s="77"/>
      <c r="V223" s="77" t="s">
        <v>160</v>
      </c>
      <c r="W223" s="77" t="s">
        <v>161</v>
      </c>
      <c r="X223" s="77" t="s">
        <v>162</v>
      </c>
      <c r="Y223" s="77"/>
      <c r="Z223" s="77" t="s">
        <v>163</v>
      </c>
      <c r="AA223" s="77" t="s">
        <v>466</v>
      </c>
      <c r="AB223" s="13"/>
      <c r="AC223" s="13"/>
      <c r="AD223" s="13"/>
      <c r="AE223" s="13" t="n">
        <v>15.664</v>
      </c>
      <c r="AF223" s="14" t="n">
        <v>15.664</v>
      </c>
      <c r="AG223" s="13"/>
      <c r="AH223" s="13"/>
      <c r="AI223" s="13"/>
      <c r="AJ223" s="14" t="n">
        <v>14.261</v>
      </c>
      <c r="AK223" s="14" t="n">
        <v>14.261</v>
      </c>
      <c r="AL223" s="13"/>
      <c r="AM223" s="13"/>
      <c r="AN223" s="13"/>
      <c r="AO223" s="13"/>
      <c r="AP223" s="14"/>
      <c r="AQ223" s="13"/>
      <c r="AR223" s="13"/>
      <c r="AS223" s="13"/>
      <c r="AT223" s="13"/>
      <c r="AU223" s="14"/>
      <c r="AV223" s="13"/>
      <c r="AW223" s="13"/>
      <c r="AX223" s="13"/>
      <c r="AY223" s="13"/>
      <c r="AZ223" s="14"/>
      <c r="BB223" s="20"/>
      <c r="BC223" s="20"/>
      <c r="BD223" s="20"/>
      <c r="BE223" s="20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2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</row>
    <row r="224" s="27" customFormat="true" ht="15" hidden="false" customHeight="true" outlineLevel="0" collapsed="false">
      <c r="A224" s="77" t="s">
        <v>3677</v>
      </c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 t="s">
        <v>3678</v>
      </c>
      <c r="P224" s="77"/>
      <c r="Q224" s="77"/>
      <c r="R224" s="77"/>
      <c r="S224" s="77"/>
      <c r="T224" s="77" t="s">
        <v>3106</v>
      </c>
      <c r="U224" s="77"/>
      <c r="V224" s="77" t="s">
        <v>160</v>
      </c>
      <c r="W224" s="77" t="s">
        <v>161</v>
      </c>
      <c r="X224" s="77" t="s">
        <v>162</v>
      </c>
      <c r="Y224" s="77"/>
      <c r="Z224" s="77" t="s">
        <v>163</v>
      </c>
      <c r="AA224" s="77" t="s">
        <v>3679</v>
      </c>
      <c r="AB224" s="13"/>
      <c r="AC224" s="13"/>
      <c r="AD224" s="13"/>
      <c r="AE224" s="13" t="n">
        <v>24.637</v>
      </c>
      <c r="AF224" s="14" t="n">
        <v>24.637</v>
      </c>
      <c r="AG224" s="13"/>
      <c r="AH224" s="13"/>
      <c r="AI224" s="13"/>
      <c r="AJ224" s="14" t="n">
        <v>26.202</v>
      </c>
      <c r="AK224" s="14" t="n">
        <v>26.202</v>
      </c>
      <c r="AL224" s="13"/>
      <c r="AM224" s="13"/>
      <c r="AN224" s="13"/>
      <c r="AO224" s="14" t="n">
        <v>42.034</v>
      </c>
      <c r="AP224" s="14" t="n">
        <v>42.034</v>
      </c>
      <c r="AQ224" s="13"/>
      <c r="AR224" s="13"/>
      <c r="AS224" s="13"/>
      <c r="AT224" s="14" t="n">
        <v>41</v>
      </c>
      <c r="AU224" s="14" t="n">
        <v>41</v>
      </c>
      <c r="AV224" s="13"/>
      <c r="AW224" s="13"/>
      <c r="AX224" s="13"/>
      <c r="AY224" s="13"/>
      <c r="AZ224" s="14"/>
      <c r="BB224" s="20"/>
      <c r="BC224" s="20"/>
      <c r="BD224" s="20"/>
      <c r="BE224" s="20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2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</row>
    <row r="225" s="27" customFormat="true" ht="15" hidden="false" customHeight="true" outlineLevel="0" collapsed="false">
      <c r="A225" s="77" t="s">
        <v>3680</v>
      </c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 t="s">
        <v>3681</v>
      </c>
      <c r="P225" s="77"/>
      <c r="Q225" s="77"/>
      <c r="R225" s="77"/>
      <c r="S225" s="77"/>
      <c r="T225" s="77" t="s">
        <v>3106</v>
      </c>
      <c r="U225" s="77"/>
      <c r="V225" s="77" t="s">
        <v>160</v>
      </c>
      <c r="W225" s="77" t="s">
        <v>161</v>
      </c>
      <c r="X225" s="77" t="s">
        <v>162</v>
      </c>
      <c r="Y225" s="77"/>
      <c r="Z225" s="77" t="s">
        <v>163</v>
      </c>
      <c r="AA225" s="77" t="s">
        <v>3682</v>
      </c>
      <c r="AB225" s="13"/>
      <c r="AC225" s="13"/>
      <c r="AD225" s="13"/>
      <c r="AE225" s="13" t="n">
        <v>84.095</v>
      </c>
      <c r="AF225" s="14" t="n">
        <v>84.095</v>
      </c>
      <c r="AG225" s="13"/>
      <c r="AH225" s="13"/>
      <c r="AI225" s="13"/>
      <c r="AJ225" s="14" t="n">
        <v>127.198</v>
      </c>
      <c r="AK225" s="14" t="n">
        <v>127.198</v>
      </c>
      <c r="AL225" s="13"/>
      <c r="AM225" s="13"/>
      <c r="AN225" s="13"/>
      <c r="AO225" s="14" t="n">
        <v>140.539</v>
      </c>
      <c r="AP225" s="14" t="n">
        <v>140.539</v>
      </c>
      <c r="AQ225" s="13"/>
      <c r="AR225" s="13"/>
      <c r="AS225" s="13"/>
      <c r="AT225" s="14" t="n">
        <v>97</v>
      </c>
      <c r="AU225" s="14" t="n">
        <v>97</v>
      </c>
      <c r="AV225" s="13"/>
      <c r="AW225" s="13"/>
      <c r="AX225" s="13"/>
      <c r="AY225" s="14" t="n">
        <v>102</v>
      </c>
      <c r="AZ225" s="14" t="n">
        <v>102</v>
      </c>
      <c r="BB225" s="20"/>
      <c r="BC225" s="20"/>
      <c r="BD225" s="20"/>
      <c r="BE225" s="20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2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</row>
    <row r="226" s="27" customFormat="true" ht="15" hidden="false" customHeight="true" outlineLevel="0" collapsed="false">
      <c r="A226" s="77" t="s">
        <v>3683</v>
      </c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 t="s">
        <v>3684</v>
      </c>
      <c r="P226" s="77"/>
      <c r="Q226" s="77"/>
      <c r="R226" s="77"/>
      <c r="S226" s="77"/>
      <c r="T226" s="77" t="s">
        <v>3106</v>
      </c>
      <c r="U226" s="77"/>
      <c r="V226" s="77" t="s">
        <v>160</v>
      </c>
      <c r="W226" s="77" t="s">
        <v>161</v>
      </c>
      <c r="X226" s="77" t="s">
        <v>162</v>
      </c>
      <c r="Y226" s="77"/>
      <c r="Z226" s="77" t="s">
        <v>163</v>
      </c>
      <c r="AA226" s="77" t="s">
        <v>3685</v>
      </c>
      <c r="AB226" s="13"/>
      <c r="AC226" s="13"/>
      <c r="AD226" s="13"/>
      <c r="AE226" s="13"/>
      <c r="AF226" s="13"/>
      <c r="AG226" s="13"/>
      <c r="AH226" s="13"/>
      <c r="AI226" s="13"/>
      <c r="AJ226" s="14" t="n">
        <v>30.351</v>
      </c>
      <c r="AK226" s="14" t="n">
        <v>30.351</v>
      </c>
      <c r="AL226" s="13"/>
      <c r="AM226" s="13"/>
      <c r="AN226" s="13"/>
      <c r="AO226" s="14" t="n">
        <v>30.351</v>
      </c>
      <c r="AP226" s="14" t="n">
        <v>30.351</v>
      </c>
      <c r="AQ226" s="13"/>
      <c r="AR226" s="13"/>
      <c r="AS226" s="13"/>
      <c r="AT226" s="14" t="n">
        <v>90</v>
      </c>
      <c r="AU226" s="14" t="n">
        <v>90</v>
      </c>
      <c r="AV226" s="13"/>
      <c r="AW226" s="13"/>
      <c r="AX226" s="13"/>
      <c r="AY226" s="13"/>
      <c r="AZ226" s="14"/>
      <c r="BB226" s="20"/>
      <c r="BC226" s="20"/>
      <c r="BD226" s="20"/>
      <c r="BE226" s="20"/>
      <c r="BF226" s="20"/>
      <c r="BG226" s="20"/>
      <c r="BH226" s="20"/>
      <c r="BI226" s="20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2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</row>
    <row r="227" customFormat="false" ht="15" hidden="false" customHeight="true" outlineLevel="0" collapsed="false">
      <c r="A227" s="12" t="s">
        <v>3686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 t="s">
        <v>3687</v>
      </c>
      <c r="P227" s="12"/>
      <c r="Q227" s="12"/>
      <c r="R227" s="12"/>
      <c r="S227" s="12"/>
      <c r="T227" s="12" t="s">
        <v>3106</v>
      </c>
      <c r="U227" s="12"/>
      <c r="V227" s="12" t="s">
        <v>160</v>
      </c>
      <c r="W227" s="12" t="s">
        <v>161</v>
      </c>
      <c r="X227" s="12" t="s">
        <v>162</v>
      </c>
      <c r="Y227" s="12"/>
      <c r="Z227" s="12" t="s">
        <v>163</v>
      </c>
      <c r="AA227" s="12" t="s">
        <v>3378</v>
      </c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4" t="n">
        <v>26.155</v>
      </c>
      <c r="AP227" s="14" t="n">
        <v>26.155</v>
      </c>
      <c r="AQ227" s="13"/>
      <c r="AR227" s="13"/>
      <c r="AS227" s="13"/>
      <c r="AT227" s="13"/>
      <c r="AU227" s="14"/>
      <c r="AV227" s="13"/>
      <c r="AW227" s="13"/>
      <c r="AX227" s="13"/>
      <c r="AY227" s="13"/>
      <c r="AZ227" s="14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6"/>
      <c r="BO227" s="16"/>
      <c r="BP227" s="16"/>
      <c r="BQ227" s="16"/>
      <c r="BR227" s="16"/>
      <c r="BS227" s="16"/>
      <c r="BT227" s="16"/>
      <c r="BU227" s="16"/>
      <c r="BV227" s="2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</row>
    <row r="228" s="27" customFormat="true" ht="15" hidden="false" customHeight="true" outlineLevel="0" collapsed="false">
      <c r="A228" s="77" t="s">
        <v>3688</v>
      </c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 t="s">
        <v>3689</v>
      </c>
      <c r="P228" s="77"/>
      <c r="Q228" s="77"/>
      <c r="R228" s="77"/>
      <c r="S228" s="77"/>
      <c r="T228" s="77" t="s">
        <v>3106</v>
      </c>
      <c r="U228" s="77"/>
      <c r="V228" s="77" t="s">
        <v>160</v>
      </c>
      <c r="W228" s="77" t="s">
        <v>161</v>
      </c>
      <c r="X228" s="77" t="s">
        <v>162</v>
      </c>
      <c r="Y228" s="77"/>
      <c r="Z228" s="77" t="s">
        <v>163</v>
      </c>
      <c r="AA228" s="77" t="s">
        <v>3237</v>
      </c>
      <c r="AB228" s="13"/>
      <c r="AC228" s="13"/>
      <c r="AD228" s="13"/>
      <c r="AE228" s="13" t="n">
        <v>20.017</v>
      </c>
      <c r="AF228" s="14" t="n">
        <v>20.017</v>
      </c>
      <c r="AG228" s="13"/>
      <c r="AH228" s="13"/>
      <c r="AI228" s="13"/>
      <c r="AJ228" s="14" t="n">
        <v>22.845</v>
      </c>
      <c r="AK228" s="14" t="n">
        <v>22.845</v>
      </c>
      <c r="AL228" s="13"/>
      <c r="AM228" s="13"/>
      <c r="AN228" s="13"/>
      <c r="AO228" s="14" t="n">
        <v>21.432</v>
      </c>
      <c r="AP228" s="14" t="n">
        <v>21.432</v>
      </c>
      <c r="AQ228" s="13"/>
      <c r="AR228" s="13"/>
      <c r="AS228" s="13"/>
      <c r="AT228" s="14" t="n">
        <v>15</v>
      </c>
      <c r="AU228" s="14" t="n">
        <v>15</v>
      </c>
      <c r="AV228" s="13"/>
      <c r="AW228" s="13"/>
      <c r="AX228" s="13"/>
      <c r="AY228" s="14" t="n">
        <v>22</v>
      </c>
      <c r="AZ228" s="14" t="n">
        <v>22</v>
      </c>
      <c r="BB228" s="20"/>
      <c r="BC228" s="20"/>
      <c r="BD228" s="20"/>
      <c r="BE228" s="20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2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</row>
    <row r="229" s="27" customFormat="true" ht="15" hidden="false" customHeight="true" outlineLevel="0" collapsed="false">
      <c r="A229" s="77" t="s">
        <v>3690</v>
      </c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 t="s">
        <v>3691</v>
      </c>
      <c r="P229" s="77"/>
      <c r="Q229" s="77"/>
      <c r="R229" s="77"/>
      <c r="S229" s="77"/>
      <c r="T229" s="77" t="s">
        <v>3106</v>
      </c>
      <c r="U229" s="77"/>
      <c r="V229" s="77" t="s">
        <v>160</v>
      </c>
      <c r="W229" s="77" t="s">
        <v>161</v>
      </c>
      <c r="X229" s="77" t="s">
        <v>162</v>
      </c>
      <c r="Y229" s="77"/>
      <c r="Z229" s="77" t="s">
        <v>163</v>
      </c>
      <c r="AA229" s="77" t="s">
        <v>3692</v>
      </c>
      <c r="AB229" s="13"/>
      <c r="AC229" s="13"/>
      <c r="AD229" s="13"/>
      <c r="AE229" s="13" t="n">
        <v>798.094</v>
      </c>
      <c r="AF229" s="14" t="n">
        <v>798.094</v>
      </c>
      <c r="AG229" s="13"/>
      <c r="AH229" s="13"/>
      <c r="AI229" s="13"/>
      <c r="AJ229" s="14" t="n">
        <v>955.141</v>
      </c>
      <c r="AK229" s="14" t="n">
        <v>955.141</v>
      </c>
      <c r="AL229" s="13"/>
      <c r="AM229" s="13"/>
      <c r="AN229" s="13"/>
      <c r="AO229" s="14" t="n">
        <v>1860.224</v>
      </c>
      <c r="AP229" s="14" t="n">
        <v>1860.224</v>
      </c>
      <c r="AQ229" s="13"/>
      <c r="AR229" s="13"/>
      <c r="AS229" s="13"/>
      <c r="AT229" s="14" t="n">
        <v>1608</v>
      </c>
      <c r="AU229" s="14" t="n">
        <v>1608</v>
      </c>
      <c r="AV229" s="13"/>
      <c r="AW229" s="13"/>
      <c r="AX229" s="13"/>
      <c r="AY229" s="14" t="n">
        <v>1256</v>
      </c>
      <c r="AZ229" s="14" t="n">
        <v>1256</v>
      </c>
      <c r="BB229" s="20"/>
      <c r="BC229" s="20"/>
      <c r="BD229" s="20"/>
      <c r="BE229" s="20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2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</row>
    <row r="230" s="27" customFormat="true" ht="15" hidden="false" customHeight="true" outlineLevel="0" collapsed="false">
      <c r="A230" s="77" t="s">
        <v>3693</v>
      </c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 t="s">
        <v>3694</v>
      </c>
      <c r="P230" s="77"/>
      <c r="Q230" s="77"/>
      <c r="R230" s="77"/>
      <c r="S230" s="77"/>
      <c r="T230" s="77" t="s">
        <v>3106</v>
      </c>
      <c r="U230" s="77"/>
      <c r="V230" s="77" t="s">
        <v>160</v>
      </c>
      <c r="W230" s="77" t="s">
        <v>161</v>
      </c>
      <c r="X230" s="77" t="s">
        <v>162</v>
      </c>
      <c r="Y230" s="77"/>
      <c r="Z230" s="77" t="s">
        <v>163</v>
      </c>
      <c r="AA230" s="77" t="s">
        <v>3695</v>
      </c>
      <c r="AB230" s="13"/>
      <c r="AC230" s="13"/>
      <c r="AD230" s="13"/>
      <c r="AE230" s="13" t="n">
        <v>-293.097</v>
      </c>
      <c r="AF230" s="14" t="n">
        <v>-293.097</v>
      </c>
      <c r="AG230" s="13"/>
      <c r="AH230" s="13"/>
      <c r="AI230" s="13"/>
      <c r="AJ230" s="14" t="n">
        <v>-439.971</v>
      </c>
      <c r="AK230" s="14" t="n">
        <v>-439.971</v>
      </c>
      <c r="AL230" s="13"/>
      <c r="AM230" s="13"/>
      <c r="AN230" s="13"/>
      <c r="AO230" s="14" t="n">
        <v>-948.386</v>
      </c>
      <c r="AP230" s="14" t="n">
        <v>-948.386</v>
      </c>
      <c r="AQ230" s="13"/>
      <c r="AR230" s="13"/>
      <c r="AS230" s="13"/>
      <c r="AT230" s="14" t="n">
        <v>-810</v>
      </c>
      <c r="AU230" s="14" t="n">
        <v>-810</v>
      </c>
      <c r="AV230" s="13"/>
      <c r="AW230" s="13"/>
      <c r="AX230" s="13"/>
      <c r="AY230" s="14" t="n">
        <v>-205</v>
      </c>
      <c r="AZ230" s="14" t="n">
        <v>-205</v>
      </c>
      <c r="BB230" s="20"/>
      <c r="BC230" s="20"/>
      <c r="BD230" s="20"/>
      <c r="BE230" s="20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2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</row>
    <row r="231" s="27" customFormat="true" ht="15" hidden="false" customHeight="true" outlineLevel="0" collapsed="false">
      <c r="A231" s="77" t="s">
        <v>3696</v>
      </c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 t="s">
        <v>3697</v>
      </c>
      <c r="P231" s="77"/>
      <c r="Q231" s="77"/>
      <c r="R231" s="77"/>
      <c r="S231" s="77"/>
      <c r="T231" s="77" t="s">
        <v>3106</v>
      </c>
      <c r="U231" s="77"/>
      <c r="V231" s="77" t="s">
        <v>160</v>
      </c>
      <c r="W231" s="77" t="s">
        <v>161</v>
      </c>
      <c r="X231" s="77" t="s">
        <v>162</v>
      </c>
      <c r="Y231" s="77"/>
      <c r="Z231" s="77" t="s">
        <v>163</v>
      </c>
      <c r="AA231" s="77" t="s">
        <v>3698</v>
      </c>
      <c r="AB231" s="13"/>
      <c r="AC231" s="13"/>
      <c r="AD231" s="13"/>
      <c r="AE231" s="13" t="n">
        <v>504.997</v>
      </c>
      <c r="AF231" s="14" t="n">
        <v>504.997</v>
      </c>
      <c r="AG231" s="13"/>
      <c r="AH231" s="13"/>
      <c r="AI231" s="13"/>
      <c r="AJ231" s="14" t="n">
        <v>515.17</v>
      </c>
      <c r="AK231" s="14" t="n">
        <v>515.17</v>
      </c>
      <c r="AL231" s="13"/>
      <c r="AM231" s="13"/>
      <c r="AN231" s="13"/>
      <c r="AO231" s="14" t="n">
        <v>911.838</v>
      </c>
      <c r="AP231" s="14" t="n">
        <v>911.838</v>
      </c>
      <c r="AQ231" s="13"/>
      <c r="AR231" s="13"/>
      <c r="AS231" s="13"/>
      <c r="AT231" s="14" t="n">
        <v>798</v>
      </c>
      <c r="AU231" s="14" t="n">
        <v>798</v>
      </c>
      <c r="AV231" s="13"/>
      <c r="AW231" s="13"/>
      <c r="AX231" s="13"/>
      <c r="AY231" s="14" t="n">
        <v>1051</v>
      </c>
      <c r="AZ231" s="14" t="n">
        <v>1051</v>
      </c>
      <c r="BB231" s="20"/>
      <c r="BC231" s="20"/>
      <c r="BD231" s="20"/>
      <c r="BE231" s="20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2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</row>
    <row r="232" s="27" customFormat="true" ht="15" hidden="false" customHeight="true" outlineLevel="0" collapsed="false">
      <c r="A232" s="76" t="s">
        <v>3699</v>
      </c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 t="s">
        <v>3700</v>
      </c>
      <c r="P232" s="76"/>
      <c r="Q232" s="76"/>
      <c r="R232" s="76"/>
      <c r="S232" s="76"/>
      <c r="T232" s="76" t="s">
        <v>307</v>
      </c>
      <c r="U232" s="76"/>
      <c r="V232" s="76" t="s">
        <v>153</v>
      </c>
      <c r="W232" s="76"/>
      <c r="X232" s="76"/>
      <c r="Y232" s="76"/>
      <c r="Z232" s="76"/>
      <c r="AA232" s="76" t="s">
        <v>3701</v>
      </c>
      <c r="AB232" s="25"/>
      <c r="AC232" s="25"/>
      <c r="AD232" s="25"/>
      <c r="AE232" s="25"/>
      <c r="AF232" s="26"/>
      <c r="AG232" s="25"/>
      <c r="AH232" s="25"/>
      <c r="AI232" s="25"/>
      <c r="AJ232" s="25"/>
      <c r="AK232" s="26"/>
      <c r="AL232" s="25"/>
      <c r="AM232" s="25"/>
      <c r="AN232" s="25"/>
      <c r="AO232" s="25"/>
      <c r="AP232" s="26"/>
      <c r="AQ232" s="25"/>
      <c r="AR232" s="25"/>
      <c r="AS232" s="25"/>
      <c r="AT232" s="25"/>
      <c r="AU232" s="26"/>
      <c r="AV232" s="25"/>
      <c r="AW232" s="25"/>
      <c r="AX232" s="25"/>
      <c r="AY232" s="25"/>
      <c r="AZ232" s="26"/>
      <c r="BB232" s="33"/>
      <c r="BC232" s="33"/>
      <c r="BD232" s="33"/>
      <c r="BE232" s="33"/>
      <c r="BF232" s="45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2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</row>
    <row r="233" s="27" customFormat="true" ht="15" hidden="false" customHeight="true" outlineLevel="0" collapsed="false">
      <c r="A233" s="77" t="s">
        <v>3702</v>
      </c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 t="s">
        <v>3703</v>
      </c>
      <c r="P233" s="77"/>
      <c r="Q233" s="77"/>
      <c r="R233" s="77"/>
      <c r="S233" s="77"/>
      <c r="T233" s="77" t="s">
        <v>3106</v>
      </c>
      <c r="U233" s="77"/>
      <c r="V233" s="77" t="s">
        <v>160</v>
      </c>
      <c r="W233" s="77" t="s">
        <v>161</v>
      </c>
      <c r="X233" s="77" t="s">
        <v>162</v>
      </c>
      <c r="Y233" s="77"/>
      <c r="Z233" s="77" t="s">
        <v>163</v>
      </c>
      <c r="AA233" s="77" t="s">
        <v>240</v>
      </c>
      <c r="AB233" s="13"/>
      <c r="AC233" s="13"/>
      <c r="AD233" s="13"/>
      <c r="AE233" s="13" t="n">
        <v>-107.197</v>
      </c>
      <c r="AF233" s="14" t="n">
        <v>-107.197</v>
      </c>
      <c r="AG233" s="13"/>
      <c r="AH233" s="13"/>
      <c r="AI233" s="13"/>
      <c r="AJ233" s="14" t="n">
        <v>-121.071</v>
      </c>
      <c r="AK233" s="14" t="n">
        <v>-121.071</v>
      </c>
      <c r="AL233" s="13"/>
      <c r="AM233" s="13"/>
      <c r="AN233" s="13"/>
      <c r="AO233" s="14" t="n">
        <v>-139.641</v>
      </c>
      <c r="AP233" s="14" t="n">
        <v>-139.641</v>
      </c>
      <c r="AQ233" s="13"/>
      <c r="AR233" s="13"/>
      <c r="AS233" s="13"/>
      <c r="AT233" s="14" t="n">
        <v>-334</v>
      </c>
      <c r="AU233" s="14" t="n">
        <v>-334</v>
      </c>
      <c r="AV233" s="13"/>
      <c r="AW233" s="13"/>
      <c r="AX233" s="13"/>
      <c r="AY233" s="14" t="n">
        <v>-347</v>
      </c>
      <c r="AZ233" s="14" t="n">
        <v>-347</v>
      </c>
      <c r="BB233" s="20"/>
      <c r="BC233" s="20"/>
      <c r="BD233" s="20"/>
      <c r="BE233" s="20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2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</row>
    <row r="234" s="27" customFormat="true" ht="15" hidden="false" customHeight="true" outlineLevel="0" collapsed="false">
      <c r="A234" s="77" t="s">
        <v>3704</v>
      </c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 t="s">
        <v>3705</v>
      </c>
      <c r="P234" s="77"/>
      <c r="Q234" s="77"/>
      <c r="R234" s="77"/>
      <c r="S234" s="77"/>
      <c r="T234" s="77" t="s">
        <v>3106</v>
      </c>
      <c r="U234" s="77"/>
      <c r="V234" s="77" t="s">
        <v>160</v>
      </c>
      <c r="W234" s="77" t="s">
        <v>161</v>
      </c>
      <c r="X234" s="77" t="s">
        <v>162</v>
      </c>
      <c r="Y234" s="77"/>
      <c r="Z234" s="77" t="s">
        <v>163</v>
      </c>
      <c r="AA234" s="77" t="s">
        <v>3706</v>
      </c>
      <c r="AB234" s="13"/>
      <c r="AC234" s="13"/>
      <c r="AD234" s="13"/>
      <c r="AE234" s="13" t="n">
        <v>-213.92</v>
      </c>
      <c r="AF234" s="14" t="n">
        <v>-213.92</v>
      </c>
      <c r="AG234" s="13"/>
      <c r="AH234" s="13"/>
      <c r="AI234" s="13"/>
      <c r="AJ234" s="14" t="n">
        <v>-160.2</v>
      </c>
      <c r="AK234" s="14" t="n">
        <v>-160.2</v>
      </c>
      <c r="AL234" s="13"/>
      <c r="AM234" s="13"/>
      <c r="AN234" s="13"/>
      <c r="AO234" s="14" t="n">
        <v>-408.203</v>
      </c>
      <c r="AP234" s="14" t="n">
        <v>-408.203</v>
      </c>
      <c r="AQ234" s="13"/>
      <c r="AR234" s="13"/>
      <c r="AS234" s="13"/>
      <c r="AT234" s="14" t="n">
        <v>-205</v>
      </c>
      <c r="AU234" s="14" t="n">
        <v>-205</v>
      </c>
      <c r="AV234" s="13"/>
      <c r="AW234" s="13"/>
      <c r="AX234" s="13"/>
      <c r="AY234" s="14" t="n">
        <v>-382</v>
      </c>
      <c r="AZ234" s="14" t="n">
        <v>-382</v>
      </c>
      <c r="BB234" s="20"/>
      <c r="BC234" s="20"/>
      <c r="BD234" s="20"/>
      <c r="BE234" s="20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2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</row>
    <row r="235" customFormat="false" ht="15" hidden="false" customHeight="true" outlineLevel="0" collapsed="false">
      <c r="A235" s="12" t="s">
        <v>3707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 t="s">
        <v>3708</v>
      </c>
      <c r="P235" s="12"/>
      <c r="Q235" s="12"/>
      <c r="R235" s="12"/>
      <c r="S235" s="12"/>
      <c r="T235" s="12" t="s">
        <v>307</v>
      </c>
      <c r="U235" s="12"/>
      <c r="V235" s="12" t="s">
        <v>160</v>
      </c>
      <c r="W235" s="12" t="s">
        <v>161</v>
      </c>
      <c r="X235" s="12" t="s">
        <v>162</v>
      </c>
      <c r="Y235" s="12"/>
      <c r="Z235" s="12" t="s">
        <v>163</v>
      </c>
      <c r="AA235" s="12" t="s">
        <v>3709</v>
      </c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15" t="n">
        <v>0</v>
      </c>
      <c r="AU235" s="14" t="n">
        <v>0</v>
      </c>
      <c r="AV235" s="23"/>
      <c r="AW235" s="23"/>
      <c r="AX235" s="23"/>
      <c r="AY235" s="15" t="n">
        <v>-56</v>
      </c>
      <c r="AZ235" s="14" t="n">
        <v>-56</v>
      </c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</row>
    <row r="236" s="27" customFormat="true" ht="15" hidden="false" customHeight="true" outlineLevel="0" collapsed="false">
      <c r="A236" s="77" t="s">
        <v>3710</v>
      </c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 t="s">
        <v>3711</v>
      </c>
      <c r="P236" s="77"/>
      <c r="Q236" s="77"/>
      <c r="R236" s="77"/>
      <c r="S236" s="77"/>
      <c r="T236" s="77" t="s">
        <v>3106</v>
      </c>
      <c r="U236" s="77"/>
      <c r="V236" s="77" t="s">
        <v>160</v>
      </c>
      <c r="W236" s="77" t="s">
        <v>161</v>
      </c>
      <c r="X236" s="77" t="s">
        <v>162</v>
      </c>
      <c r="Y236" s="77"/>
      <c r="Z236" s="77" t="s">
        <v>163</v>
      </c>
      <c r="AA236" s="77" t="s">
        <v>3712</v>
      </c>
      <c r="AB236" s="13"/>
      <c r="AC236" s="13"/>
      <c r="AD236" s="13"/>
      <c r="AE236" s="13" t="n">
        <v>-1.793</v>
      </c>
      <c r="AF236" s="14" t="n">
        <v>-1.793</v>
      </c>
      <c r="AG236" s="13"/>
      <c r="AH236" s="13"/>
      <c r="AI236" s="13"/>
      <c r="AJ236" s="14" t="n">
        <v>-2.858</v>
      </c>
      <c r="AK236" s="14" t="n">
        <v>-2.858</v>
      </c>
      <c r="AL236" s="13"/>
      <c r="AM236" s="13"/>
      <c r="AN236" s="13"/>
      <c r="AO236" s="14" t="n">
        <v>-8.547</v>
      </c>
      <c r="AP236" s="14" t="n">
        <v>-8.547</v>
      </c>
      <c r="AQ236" s="13"/>
      <c r="AR236" s="13"/>
      <c r="AS236" s="13"/>
      <c r="AT236" s="14"/>
      <c r="AU236" s="14"/>
      <c r="AV236" s="13"/>
      <c r="AW236" s="13"/>
      <c r="AX236" s="13"/>
      <c r="AY236" s="14"/>
      <c r="AZ236" s="14"/>
      <c r="BB236" s="20"/>
      <c r="BC236" s="20"/>
      <c r="BD236" s="20"/>
      <c r="BE236" s="20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2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</row>
    <row r="237" s="27" customFormat="true" ht="15" hidden="false" customHeight="true" outlineLevel="0" collapsed="false">
      <c r="A237" s="77" t="s">
        <v>3713</v>
      </c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 t="s">
        <v>3714</v>
      </c>
      <c r="P237" s="77"/>
      <c r="Q237" s="77"/>
      <c r="R237" s="77"/>
      <c r="S237" s="77"/>
      <c r="T237" s="77" t="s">
        <v>3106</v>
      </c>
      <c r="U237" s="77"/>
      <c r="V237" s="77" t="s">
        <v>160</v>
      </c>
      <c r="W237" s="77" t="s">
        <v>161</v>
      </c>
      <c r="X237" s="77" t="s">
        <v>162</v>
      </c>
      <c r="Y237" s="77"/>
      <c r="Z237" s="77" t="s">
        <v>163</v>
      </c>
      <c r="AA237" s="77" t="s">
        <v>1308</v>
      </c>
      <c r="AB237" s="13"/>
      <c r="AC237" s="13"/>
      <c r="AD237" s="13"/>
      <c r="AE237" s="13" t="n">
        <v>-171.908</v>
      </c>
      <c r="AF237" s="14" t="n">
        <v>-171.908</v>
      </c>
      <c r="AG237" s="13"/>
      <c r="AH237" s="13"/>
      <c r="AI237" s="13"/>
      <c r="AJ237" s="14" t="n">
        <v>-224.435</v>
      </c>
      <c r="AK237" s="14" t="n">
        <v>-224.435</v>
      </c>
      <c r="AL237" s="13"/>
      <c r="AM237" s="13"/>
      <c r="AN237" s="13"/>
      <c r="AO237" s="14" t="n">
        <v>-251.782</v>
      </c>
      <c r="AP237" s="14" t="n">
        <v>-251.782</v>
      </c>
      <c r="AQ237" s="13"/>
      <c r="AR237" s="13"/>
      <c r="AS237" s="13"/>
      <c r="AT237" s="14" t="n">
        <v>-166</v>
      </c>
      <c r="AU237" s="14" t="n">
        <v>-166</v>
      </c>
      <c r="AV237" s="13"/>
      <c r="AW237" s="13"/>
      <c r="AX237" s="13"/>
      <c r="AY237" s="14" t="n">
        <v>-145</v>
      </c>
      <c r="AZ237" s="14" t="n">
        <v>-145</v>
      </c>
      <c r="BB237" s="20"/>
      <c r="BC237" s="20"/>
      <c r="BD237" s="20"/>
      <c r="BE237" s="20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2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</row>
    <row r="238" customFormat="false" ht="15" hidden="false" customHeight="true" outlineLevel="0" collapsed="false">
      <c r="A238" s="12" t="s">
        <v>3715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 t="s">
        <v>3716</v>
      </c>
      <c r="P238" s="12"/>
      <c r="Q238" s="12"/>
      <c r="R238" s="12"/>
      <c r="S238" s="12"/>
      <c r="T238" s="12" t="s">
        <v>307</v>
      </c>
      <c r="U238" s="12"/>
      <c r="V238" s="12" t="s">
        <v>160</v>
      </c>
      <c r="W238" s="12" t="s">
        <v>161</v>
      </c>
      <c r="X238" s="12" t="s">
        <v>162</v>
      </c>
      <c r="Y238" s="12"/>
      <c r="Z238" s="12" t="s">
        <v>163</v>
      </c>
      <c r="AA238" s="12" t="s">
        <v>466</v>
      </c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4" t="n">
        <v>-98.997</v>
      </c>
      <c r="AP238" s="14" t="n">
        <v>-98.997</v>
      </c>
      <c r="AQ238" s="13"/>
      <c r="AR238" s="13"/>
      <c r="AS238" s="13"/>
      <c r="AT238" s="14" t="n">
        <v>-82</v>
      </c>
      <c r="AU238" s="14" t="n">
        <v>-82</v>
      </c>
      <c r="AV238" s="13"/>
      <c r="AW238" s="13"/>
      <c r="AX238" s="13"/>
      <c r="AY238" s="14" t="n">
        <v>-17</v>
      </c>
      <c r="AZ238" s="14" t="n">
        <v>-17</v>
      </c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6"/>
      <c r="BO238" s="16"/>
      <c r="BP238" s="16"/>
      <c r="BQ238" s="16"/>
      <c r="BR238" s="16"/>
      <c r="BS238" s="16"/>
      <c r="BT238" s="16"/>
      <c r="BU238" s="16"/>
      <c r="BV238" s="2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</row>
    <row r="239" s="27" customFormat="true" ht="15" hidden="false" customHeight="true" outlineLevel="0" collapsed="false">
      <c r="A239" s="77" t="s">
        <v>3717</v>
      </c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 t="s">
        <v>3718</v>
      </c>
      <c r="P239" s="77"/>
      <c r="Q239" s="77"/>
      <c r="R239" s="77"/>
      <c r="S239" s="77"/>
      <c r="T239" s="77" t="s">
        <v>3106</v>
      </c>
      <c r="U239" s="77"/>
      <c r="V239" s="77" t="s">
        <v>160</v>
      </c>
      <c r="W239" s="77" t="s">
        <v>161</v>
      </c>
      <c r="X239" s="77" t="s">
        <v>162</v>
      </c>
      <c r="Y239" s="77"/>
      <c r="Z239" s="77" t="s">
        <v>163</v>
      </c>
      <c r="AA239" s="77" t="s">
        <v>3237</v>
      </c>
      <c r="AB239" s="13"/>
      <c r="AC239" s="13"/>
      <c r="AD239" s="13"/>
      <c r="AE239" s="13" t="n">
        <v>-3.157</v>
      </c>
      <c r="AF239" s="14" t="n">
        <v>-3.157</v>
      </c>
      <c r="AG239" s="13"/>
      <c r="AH239" s="13"/>
      <c r="AI239" s="13"/>
      <c r="AJ239" s="14" t="n">
        <v>-2.207</v>
      </c>
      <c r="AK239" s="14" t="n">
        <v>-2.207</v>
      </c>
      <c r="AL239" s="13"/>
      <c r="AM239" s="13"/>
      <c r="AN239" s="13"/>
      <c r="AO239" s="14" t="n">
        <v>0</v>
      </c>
      <c r="AP239" s="14" t="n">
        <v>0</v>
      </c>
      <c r="AQ239" s="13"/>
      <c r="AR239" s="13"/>
      <c r="AS239" s="13"/>
      <c r="AT239" s="14" t="n">
        <v>-5</v>
      </c>
      <c r="AU239" s="14" t="n">
        <v>-5</v>
      </c>
      <c r="AV239" s="13"/>
      <c r="AW239" s="13"/>
      <c r="AX239" s="13"/>
      <c r="AY239" s="14" t="n">
        <v>0</v>
      </c>
      <c r="AZ239" s="14" t="n">
        <v>0</v>
      </c>
      <c r="BB239" s="20"/>
      <c r="BC239" s="20"/>
      <c r="BD239" s="20"/>
      <c r="BE239" s="20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2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</row>
    <row r="240" s="27" customFormat="true" ht="15" hidden="false" customHeight="true" outlineLevel="0" collapsed="false">
      <c r="A240" s="77" t="s">
        <v>3719</v>
      </c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 t="s">
        <v>3720</v>
      </c>
      <c r="P240" s="77"/>
      <c r="Q240" s="77"/>
      <c r="R240" s="77"/>
      <c r="S240" s="77"/>
      <c r="T240" s="77" t="s">
        <v>3106</v>
      </c>
      <c r="U240" s="77"/>
      <c r="V240" s="77" t="s">
        <v>160</v>
      </c>
      <c r="W240" s="77" t="s">
        <v>161</v>
      </c>
      <c r="X240" s="77" t="s">
        <v>162</v>
      </c>
      <c r="Y240" s="77"/>
      <c r="Z240" s="77" t="s">
        <v>163</v>
      </c>
      <c r="AA240" s="77" t="s">
        <v>3721</v>
      </c>
      <c r="AB240" s="13"/>
      <c r="AC240" s="13"/>
      <c r="AD240" s="13"/>
      <c r="AE240" s="13" t="n">
        <v>-497.975</v>
      </c>
      <c r="AF240" s="14" t="n">
        <v>-497.975</v>
      </c>
      <c r="AG240" s="13"/>
      <c r="AH240" s="13"/>
      <c r="AI240" s="13"/>
      <c r="AJ240" s="14" t="n">
        <v>-510.771</v>
      </c>
      <c r="AK240" s="14" t="n">
        <v>-510.771</v>
      </c>
      <c r="AL240" s="13"/>
      <c r="AM240" s="13"/>
      <c r="AN240" s="13"/>
      <c r="AO240" s="14" t="n">
        <v>-907.17</v>
      </c>
      <c r="AP240" s="14" t="n">
        <v>-907.17</v>
      </c>
      <c r="AQ240" s="13"/>
      <c r="AR240" s="13"/>
      <c r="AS240" s="13"/>
      <c r="AT240" s="14" t="n">
        <v>-792</v>
      </c>
      <c r="AU240" s="14" t="n">
        <v>-792</v>
      </c>
      <c r="AV240" s="13"/>
      <c r="AW240" s="13"/>
      <c r="AX240" s="13"/>
      <c r="AY240" s="14" t="n">
        <v>-947</v>
      </c>
      <c r="AZ240" s="14" t="n">
        <v>-947</v>
      </c>
      <c r="BB240" s="20"/>
      <c r="BC240" s="20"/>
      <c r="BD240" s="20"/>
      <c r="BE240" s="20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2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</row>
    <row r="241" s="27" customFormat="true" ht="15" hidden="false" customHeight="true" outlineLevel="0" collapsed="false">
      <c r="A241" s="77" t="s">
        <v>3722</v>
      </c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 t="s">
        <v>3723</v>
      </c>
      <c r="P241" s="77"/>
      <c r="Q241" s="77"/>
      <c r="R241" s="77"/>
      <c r="S241" s="77"/>
      <c r="T241" s="77" t="s">
        <v>3106</v>
      </c>
      <c r="U241" s="77"/>
      <c r="V241" s="77" t="s">
        <v>160</v>
      </c>
      <c r="W241" s="77" t="s">
        <v>161</v>
      </c>
      <c r="X241" s="77" t="s">
        <v>162</v>
      </c>
      <c r="Y241" s="77"/>
      <c r="Z241" s="77" t="s">
        <v>163</v>
      </c>
      <c r="AA241" s="77" t="s">
        <v>3724</v>
      </c>
      <c r="AB241" s="13"/>
      <c r="AC241" s="13"/>
      <c r="AD241" s="13"/>
      <c r="AE241" s="13" t="n">
        <v>7.022</v>
      </c>
      <c r="AF241" s="14" t="n">
        <v>7.022</v>
      </c>
      <c r="AG241" s="13"/>
      <c r="AH241" s="13"/>
      <c r="AI241" s="13"/>
      <c r="AJ241" s="14" t="n">
        <v>4.399</v>
      </c>
      <c r="AK241" s="14" t="n">
        <v>4.399</v>
      </c>
      <c r="AL241" s="13"/>
      <c r="AM241" s="13"/>
      <c r="AN241" s="13"/>
      <c r="AO241" s="14" t="n">
        <v>4.668</v>
      </c>
      <c r="AP241" s="14" t="n">
        <v>4.668</v>
      </c>
      <c r="AQ241" s="13"/>
      <c r="AR241" s="13"/>
      <c r="AS241" s="13"/>
      <c r="AT241" s="14" t="n">
        <v>6</v>
      </c>
      <c r="AU241" s="14" t="n">
        <v>6</v>
      </c>
      <c r="AV241" s="13"/>
      <c r="AW241" s="13"/>
      <c r="AX241" s="13"/>
      <c r="AY241" s="14" t="n">
        <v>104</v>
      </c>
      <c r="AZ241" s="14" t="n">
        <v>104</v>
      </c>
      <c r="BB241" s="20"/>
      <c r="BC241" s="20"/>
      <c r="BD241" s="20"/>
      <c r="BE241" s="20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2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</row>
    <row r="242" customFormat="false" ht="15" hidden="false" customHeight="true" outlineLevel="0" collapsed="false">
      <c r="A242" s="12" t="s">
        <v>3725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 t="s">
        <v>3726</v>
      </c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B242" s="92"/>
      <c r="BC242" s="92"/>
      <c r="BD242" s="92"/>
      <c r="BE242" s="92"/>
      <c r="BF242" s="100"/>
      <c r="BG242" s="100"/>
      <c r="BH242" s="100"/>
      <c r="BI242" s="100"/>
      <c r="BJ242" s="100"/>
      <c r="BK242" s="100"/>
      <c r="BL242" s="100"/>
      <c r="BM242" s="100"/>
      <c r="BN242" s="100"/>
      <c r="BO242" s="100"/>
      <c r="BP242" s="100"/>
      <c r="BQ242" s="100"/>
      <c r="BR242" s="100"/>
      <c r="BS242" s="100"/>
      <c r="BT242" s="100"/>
      <c r="BU242" s="100"/>
      <c r="BV242" s="2"/>
      <c r="BW242" s="92"/>
      <c r="BX242" s="92"/>
      <c r="BY242" s="92"/>
      <c r="BZ242" s="92"/>
      <c r="CA242" s="92"/>
      <c r="CB242" s="92"/>
      <c r="CC242" s="92"/>
      <c r="CD242" s="92"/>
      <c r="CE242" s="92"/>
      <c r="CF242" s="92"/>
    </row>
    <row r="243" customFormat="false" ht="15" hidden="false" customHeight="true" outlineLevel="0" collapsed="false">
      <c r="A243" s="9" t="s">
        <v>3727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 t="s">
        <v>3728</v>
      </c>
      <c r="P243" s="9"/>
      <c r="Q243" s="9"/>
      <c r="R243" s="9"/>
      <c r="S243" s="9"/>
      <c r="T243" s="9"/>
      <c r="U243" s="9"/>
      <c r="V243" s="9" t="s">
        <v>153</v>
      </c>
      <c r="W243" s="9"/>
      <c r="X243" s="9"/>
      <c r="Y243" s="9"/>
      <c r="Z243" s="9"/>
      <c r="AA243" s="9" t="s">
        <v>3729</v>
      </c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B243" s="10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2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</row>
    <row r="244" customFormat="false" ht="15" hidden="false" customHeight="true" outlineLevel="0" collapsed="false">
      <c r="A244" s="12" t="s">
        <v>3730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 t="s">
        <v>3731</v>
      </c>
      <c r="P244" s="12"/>
      <c r="Q244" s="12"/>
      <c r="R244" s="12"/>
      <c r="S244" s="12"/>
      <c r="T244" s="12" t="s">
        <v>3106</v>
      </c>
      <c r="U244" s="12"/>
      <c r="V244" s="12" t="s">
        <v>3732</v>
      </c>
      <c r="W244" s="12" t="s">
        <v>161</v>
      </c>
      <c r="X244" s="12" t="s">
        <v>162</v>
      </c>
      <c r="Y244" s="12"/>
      <c r="Z244" s="12" t="s">
        <v>1216</v>
      </c>
      <c r="AA244" s="12" t="s">
        <v>3733</v>
      </c>
      <c r="AB244" s="14" t="n">
        <v>14239</v>
      </c>
      <c r="AC244" s="14" t="n">
        <v>15145</v>
      </c>
      <c r="AD244" s="14" t="n">
        <v>15458</v>
      </c>
      <c r="AE244" s="14" t="n">
        <v>16227</v>
      </c>
      <c r="AF244" s="14" t="n">
        <v>16227</v>
      </c>
      <c r="AG244" s="14" t="n">
        <v>16852</v>
      </c>
      <c r="AH244" s="14" t="n">
        <v>17622</v>
      </c>
      <c r="AI244" s="14" t="n">
        <v>18726</v>
      </c>
      <c r="AJ244" s="14" t="n">
        <v>19742</v>
      </c>
      <c r="AK244" s="14" t="n">
        <v>19742</v>
      </c>
      <c r="AL244" s="14" t="n">
        <v>21119</v>
      </c>
      <c r="AM244" s="14" t="n">
        <v>23247</v>
      </c>
      <c r="AN244" s="14" t="n">
        <v>23939</v>
      </c>
      <c r="AO244" s="14" t="n">
        <v>25178</v>
      </c>
      <c r="AP244" s="14" t="n">
        <v>25178</v>
      </c>
      <c r="AQ244" s="14" t="n">
        <v>26213</v>
      </c>
      <c r="AR244" s="14" t="n">
        <v>27155</v>
      </c>
      <c r="AS244" s="14" t="n">
        <v>28527</v>
      </c>
      <c r="AT244" s="14" t="n">
        <v>29401</v>
      </c>
      <c r="AU244" s="14" t="n">
        <v>29401</v>
      </c>
      <c r="AV244" s="14" t="n">
        <v>30149</v>
      </c>
      <c r="AW244" s="14" t="n">
        <v>32717</v>
      </c>
      <c r="AX244" s="14" t="n">
        <v>34391</v>
      </c>
      <c r="AY244" s="14" t="n">
        <v>35995</v>
      </c>
      <c r="AZ244" s="14" t="n">
        <v>35995</v>
      </c>
      <c r="BA244" s="119" t="n">
        <v>37485</v>
      </c>
      <c r="BB244" s="13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2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</row>
    <row r="245" customFormat="false" ht="15" hidden="false" customHeight="true" outlineLevel="0" collapsed="false">
      <c r="A245" s="12" t="s">
        <v>3734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 t="s">
        <v>3735</v>
      </c>
      <c r="P245" s="12"/>
      <c r="Q245" s="12"/>
      <c r="R245" s="12"/>
      <c r="S245" s="12"/>
      <c r="T245" s="12" t="s">
        <v>1469</v>
      </c>
      <c r="U245" s="12"/>
      <c r="V245" s="12" t="s">
        <v>2482</v>
      </c>
      <c r="W245" s="12" t="s">
        <v>161</v>
      </c>
      <c r="X245" s="12" t="s">
        <v>1469</v>
      </c>
      <c r="Y245" s="12"/>
      <c r="Z245" s="12" t="s">
        <v>1216</v>
      </c>
      <c r="AA245" s="12" t="s">
        <v>3736</v>
      </c>
      <c r="AB245" s="113"/>
      <c r="AC245" s="113" t="n">
        <f aca="false">AVERAGE(9%,10%)</f>
        <v>0.095</v>
      </c>
      <c r="AD245" s="114" t="n">
        <f aca="false">AVERAGE(9%,10%)</f>
        <v>0.095</v>
      </c>
      <c r="AE245" s="114" t="n">
        <f aca="false">AVERAGE(9%,10%)</f>
        <v>0.095</v>
      </c>
      <c r="AF245" s="114" t="n">
        <f aca="false">AVERAGE(9%,10%)</f>
        <v>0.095</v>
      </c>
      <c r="AG245" s="114" t="n">
        <v>0.09</v>
      </c>
      <c r="AH245" s="114" t="n">
        <v>0.09</v>
      </c>
      <c r="AI245" s="114" t="n">
        <v>0.09</v>
      </c>
      <c r="AJ245" s="113"/>
      <c r="AK245" s="113" t="n">
        <f aca="false">AVERAGE(8%,9%)</f>
        <v>0.085</v>
      </c>
      <c r="AL245" s="114" t="n">
        <f aca="false">AVERAGE(8%,9%)</f>
        <v>0.085</v>
      </c>
      <c r="AM245" s="114" t="n">
        <f aca="false">AVERAGE(8%,9%)</f>
        <v>0.085</v>
      </c>
      <c r="AN245" s="114" t="n">
        <f aca="false">AVERAGE(8%,9%)</f>
        <v>0.085</v>
      </c>
      <c r="AO245" s="114" t="n">
        <f aca="false">AVERAGE(8%,9%)</f>
        <v>0.085</v>
      </c>
      <c r="AP245" s="114" t="n">
        <f aca="false">AVERAGE(8%,9%)</f>
        <v>0.085</v>
      </c>
      <c r="AQ245" s="114" t="n">
        <f aca="false">AVERAGE(8%,9%)</f>
        <v>0.085</v>
      </c>
      <c r="AR245" s="114" t="n">
        <f aca="false">AVERAGE(8%,9%)</f>
        <v>0.085</v>
      </c>
      <c r="AS245" s="114" t="n">
        <f aca="false">AVERAGE(8%,9%)</f>
        <v>0.085</v>
      </c>
      <c r="AT245" s="114" t="n">
        <f aca="false">AVERAGE(8%,9%)</f>
        <v>0.085</v>
      </c>
      <c r="AU245" s="114" t="n">
        <f aca="false">AVERAGE(8%,9%)</f>
        <v>0.085</v>
      </c>
      <c r="AV245" s="114" t="n">
        <v>0.1</v>
      </c>
      <c r="AW245" s="114" t="n">
        <v>0.1</v>
      </c>
      <c r="AX245" s="114" t="n">
        <v>0.1</v>
      </c>
      <c r="AY245" s="114" t="n">
        <v>0.1</v>
      </c>
      <c r="AZ245" s="114" t="n">
        <v>0.1</v>
      </c>
      <c r="BA245" s="115" t="n">
        <v>0.1</v>
      </c>
      <c r="BB245" s="113"/>
      <c r="BC245" s="113"/>
      <c r="BD245" s="117"/>
      <c r="BE245" s="117"/>
      <c r="BF245" s="117"/>
      <c r="BG245" s="117"/>
      <c r="BH245" s="117"/>
      <c r="BI245" s="117"/>
      <c r="BJ245" s="117"/>
      <c r="BK245" s="117"/>
      <c r="BL245" s="117"/>
      <c r="BM245" s="117"/>
      <c r="BN245" s="117"/>
      <c r="BO245" s="117"/>
      <c r="BP245" s="117"/>
      <c r="BQ245" s="117"/>
      <c r="BR245" s="117"/>
      <c r="BS245" s="117"/>
      <c r="BT245" s="117"/>
      <c r="BU245" s="117"/>
      <c r="BV245" s="2"/>
      <c r="BW245" s="113"/>
      <c r="BX245" s="113"/>
      <c r="BY245" s="113"/>
      <c r="BZ245" s="113"/>
      <c r="CA245" s="113"/>
      <c r="CB245" s="113"/>
      <c r="CC245" s="113"/>
      <c r="CD245" s="113"/>
      <c r="CE245" s="113"/>
      <c r="CF245" s="113"/>
    </row>
    <row r="246" customFormat="false" ht="15" hidden="false" customHeight="true" outlineLevel="0" collapsed="false">
      <c r="A246" s="12" t="s">
        <v>3737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 t="s">
        <v>3738</v>
      </c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B246" s="92"/>
      <c r="BC246" s="100"/>
      <c r="BD246" s="100"/>
      <c r="BE246" s="100"/>
      <c r="BF246" s="100"/>
      <c r="BG246" s="100"/>
      <c r="BH246" s="100"/>
      <c r="BI246" s="100"/>
      <c r="BJ246" s="100"/>
      <c r="BK246" s="100"/>
      <c r="BL246" s="100"/>
      <c r="BM246" s="100"/>
      <c r="BN246" s="100"/>
      <c r="BO246" s="100"/>
      <c r="BP246" s="100"/>
      <c r="BQ246" s="100"/>
      <c r="BR246" s="100"/>
      <c r="BS246" s="100"/>
      <c r="BT246" s="100"/>
      <c r="BU246" s="100"/>
      <c r="BV246" s="2"/>
      <c r="BW246" s="92"/>
      <c r="BX246" s="92"/>
      <c r="BY246" s="92"/>
      <c r="BZ246" s="92"/>
      <c r="CA246" s="92"/>
      <c r="CB246" s="92"/>
      <c r="CC246" s="92"/>
      <c r="CD246" s="92"/>
      <c r="CE246" s="92"/>
      <c r="CF246" s="92"/>
    </row>
    <row r="247" customFormat="false" ht="15" hidden="false" customHeight="true" outlineLevel="0" collapsed="false">
      <c r="A247" s="9" t="s">
        <v>3739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 t="s">
        <v>3740</v>
      </c>
      <c r="P247" s="9"/>
      <c r="Q247" s="9"/>
      <c r="R247" s="9"/>
      <c r="S247" s="9"/>
      <c r="T247" s="9"/>
      <c r="U247" s="9"/>
      <c r="V247" s="9" t="s">
        <v>153</v>
      </c>
      <c r="W247" s="9"/>
      <c r="X247" s="9"/>
      <c r="Y247" s="9"/>
      <c r="Z247" s="9"/>
      <c r="AA247" s="9" t="s">
        <v>3741</v>
      </c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B247" s="10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2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</row>
    <row r="248" customFormat="false" ht="15" hidden="false" customHeight="true" outlineLevel="0" collapsed="false">
      <c r="A248" s="12" t="s">
        <v>3742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 t="s">
        <v>3743</v>
      </c>
      <c r="P248" s="12"/>
      <c r="Q248" s="12"/>
      <c r="R248" s="12"/>
      <c r="S248" s="12"/>
      <c r="T248" s="12"/>
      <c r="U248" s="12"/>
      <c r="V248" s="12" t="s">
        <v>2482</v>
      </c>
      <c r="W248" s="12" t="s">
        <v>161</v>
      </c>
      <c r="X248" s="12"/>
      <c r="Y248" s="12"/>
      <c r="Z248" s="12" t="s">
        <v>1216</v>
      </c>
      <c r="AA248" s="12" t="s">
        <v>3744</v>
      </c>
      <c r="AB248" s="114" t="n">
        <v>0.65</v>
      </c>
      <c r="AC248" s="114" t="n">
        <v>0.25</v>
      </c>
      <c r="AD248" s="114" t="n">
        <v>0.26</v>
      </c>
      <c r="AE248" s="114" t="n">
        <v>0.3</v>
      </c>
      <c r="AF248" s="114" t="n">
        <v>0.3</v>
      </c>
      <c r="AG248" s="114" t="n">
        <v>0.24</v>
      </c>
      <c r="AH248" s="114" t="n">
        <v>0.25</v>
      </c>
      <c r="AI248" s="114" t="n">
        <v>0.37</v>
      </c>
      <c r="AJ248" s="114" t="n">
        <v>0.34</v>
      </c>
      <c r="AK248" s="114" t="n">
        <v>0.34</v>
      </c>
      <c r="AL248" s="114" t="n">
        <v>0.1</v>
      </c>
      <c r="AM248" s="114" t="n">
        <v>0.48</v>
      </c>
      <c r="AN248" s="114" t="n">
        <v>0.36</v>
      </c>
      <c r="AO248" s="114" t="n">
        <v>0.34</v>
      </c>
      <c r="AP248" s="114" t="n">
        <v>0.34</v>
      </c>
      <c r="AQ248" s="114" t="n">
        <v>0.26</v>
      </c>
      <c r="AR248" s="114" t="n">
        <v>0.14</v>
      </c>
      <c r="AS248" s="114" t="n">
        <v>0.14</v>
      </c>
      <c r="AT248" s="114" t="n">
        <v>0.11</v>
      </c>
      <c r="AU248" s="114" t="n">
        <v>0.11</v>
      </c>
      <c r="AV248" s="114" t="n">
        <v>0.09</v>
      </c>
      <c r="AW248" s="114" t="n">
        <v>0.15</v>
      </c>
      <c r="AX248" s="114" t="n">
        <v>0.15</v>
      </c>
      <c r="AY248" s="114" t="n">
        <v>0.16</v>
      </c>
      <c r="AZ248" s="114" t="n">
        <v>0.16</v>
      </c>
      <c r="BA248" s="115" t="n">
        <v>0.15</v>
      </c>
      <c r="BB248" s="113"/>
      <c r="BC248" s="117"/>
      <c r="BD248" s="117"/>
      <c r="BE248" s="117"/>
      <c r="BF248" s="117"/>
      <c r="BG248" s="117"/>
      <c r="BH248" s="117"/>
      <c r="BI248" s="117"/>
      <c r="BJ248" s="117"/>
      <c r="BK248" s="117"/>
      <c r="BL248" s="117"/>
      <c r="BM248" s="117"/>
      <c r="BN248" s="117"/>
      <c r="BO248" s="117"/>
      <c r="BP248" s="117"/>
      <c r="BQ248" s="117"/>
      <c r="BR248" s="117"/>
      <c r="BS248" s="117"/>
      <c r="BT248" s="117"/>
      <c r="BU248" s="117"/>
      <c r="BV248" s="2"/>
      <c r="BW248" s="113"/>
      <c r="BX248" s="113"/>
      <c r="BY248" s="113"/>
      <c r="BZ248" s="113"/>
      <c r="CA248" s="113"/>
      <c r="CB248" s="113"/>
      <c r="CC248" s="113"/>
      <c r="CD248" s="113"/>
      <c r="CE248" s="113"/>
      <c r="CF248" s="113"/>
    </row>
    <row r="249" customFormat="false" ht="15" hidden="false" customHeight="true" outlineLevel="0" collapsed="false">
      <c r="A249" s="12" t="s">
        <v>3745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 t="s">
        <v>3746</v>
      </c>
      <c r="P249" s="12"/>
      <c r="Q249" s="12"/>
      <c r="R249" s="12"/>
      <c r="S249" s="12"/>
      <c r="T249" s="12"/>
      <c r="U249" s="12"/>
      <c r="V249" s="12" t="s">
        <v>2482</v>
      </c>
      <c r="W249" s="12" t="s">
        <v>161</v>
      </c>
      <c r="X249" s="12"/>
      <c r="Y249" s="12"/>
      <c r="Z249" s="12" t="s">
        <v>1216</v>
      </c>
      <c r="AA249" s="12" t="s">
        <v>3747</v>
      </c>
      <c r="AB249" s="114" t="n">
        <v>0.36</v>
      </c>
      <c r="AC249" s="114" t="n">
        <v>0.24</v>
      </c>
      <c r="AD249" s="114" t="n">
        <v>0.22</v>
      </c>
      <c r="AE249" s="114" t="n">
        <v>0.22</v>
      </c>
      <c r="AF249" s="114" t="n">
        <v>0.22</v>
      </c>
      <c r="AG249" s="114" t="n">
        <v>0.18</v>
      </c>
      <c r="AH249" s="114" t="n">
        <v>0.16</v>
      </c>
      <c r="AI249" s="114" t="n">
        <v>0.2</v>
      </c>
      <c r="AJ249" s="114" t="n">
        <v>0.21</v>
      </c>
      <c r="AK249" s="114" t="n">
        <v>0.21</v>
      </c>
      <c r="AL249" s="114" t="n">
        <v>0.06</v>
      </c>
      <c r="AM249" s="114" t="n">
        <v>0.27</v>
      </c>
      <c r="AN249" s="114" t="n">
        <v>0.24</v>
      </c>
      <c r="AO249" s="114" t="n">
        <v>0.24</v>
      </c>
      <c r="AP249" s="114" t="n">
        <v>0.24</v>
      </c>
      <c r="AQ249" s="114" t="n">
        <v>0.23</v>
      </c>
      <c r="AR249" s="114" t="n">
        <v>0.19</v>
      </c>
      <c r="AS249" s="114" t="n">
        <v>0.24</v>
      </c>
      <c r="AT249" s="114" t="n">
        <v>0.22</v>
      </c>
      <c r="AU249" s="114" t="n">
        <v>0.22</v>
      </c>
      <c r="AV249" s="114" t="n">
        <v>0.19</v>
      </c>
      <c r="AW249" s="114" t="n">
        <v>0.24</v>
      </c>
      <c r="AX249" s="114" t="n">
        <v>0.24</v>
      </c>
      <c r="AY249" s="114" t="n">
        <v>0.25</v>
      </c>
      <c r="AZ249" s="114" t="n">
        <v>0.25</v>
      </c>
      <c r="BA249" s="115" t="n">
        <v>0.26</v>
      </c>
      <c r="BB249" s="113"/>
      <c r="BC249" s="117"/>
      <c r="BD249" s="117"/>
      <c r="BE249" s="117"/>
      <c r="BF249" s="117"/>
      <c r="BG249" s="117"/>
      <c r="BH249" s="117"/>
      <c r="BI249" s="117"/>
      <c r="BJ249" s="117"/>
      <c r="BK249" s="117"/>
      <c r="BL249" s="117"/>
      <c r="BM249" s="117"/>
      <c r="BN249" s="117"/>
      <c r="BO249" s="117"/>
      <c r="BP249" s="117"/>
      <c r="BQ249" s="117"/>
      <c r="BR249" s="117"/>
      <c r="BS249" s="117"/>
      <c r="BT249" s="117"/>
      <c r="BU249" s="117"/>
      <c r="BV249" s="2"/>
      <c r="BW249" s="113"/>
      <c r="BX249" s="113"/>
      <c r="BY249" s="113"/>
      <c r="BZ249" s="113"/>
      <c r="CA249" s="113"/>
      <c r="CB249" s="113"/>
      <c r="CC249" s="113"/>
      <c r="CD249" s="113"/>
      <c r="CE249" s="113"/>
      <c r="CF249" s="113"/>
    </row>
    <row r="250" customFormat="false" ht="15" hidden="false" customHeight="true" outlineLevel="0" collapsed="false">
      <c r="A250" s="12" t="s">
        <v>3748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 t="s">
        <v>3749</v>
      </c>
      <c r="P250" s="12"/>
      <c r="Q250" s="12"/>
      <c r="R250" s="12"/>
      <c r="S250" s="12"/>
      <c r="T250" s="12"/>
      <c r="U250" s="12"/>
      <c r="V250" s="12" t="s">
        <v>2482</v>
      </c>
      <c r="W250" s="12" t="s">
        <v>161</v>
      </c>
      <c r="X250" s="12"/>
      <c r="Y250" s="12"/>
      <c r="Z250" s="12" t="s">
        <v>1216</v>
      </c>
      <c r="AA250" s="12" t="s">
        <v>3750</v>
      </c>
      <c r="AB250" s="114" t="n">
        <v>0.33</v>
      </c>
      <c r="AC250" s="114" t="n">
        <v>0.15</v>
      </c>
      <c r="AD250" s="114" t="n">
        <v>0.23</v>
      </c>
      <c r="AE250" s="114" t="n">
        <v>0.25</v>
      </c>
      <c r="AF250" s="114" t="n">
        <v>0.25</v>
      </c>
      <c r="AG250" s="114" t="n">
        <v>0.21</v>
      </c>
      <c r="AH250" s="114" t="n">
        <v>0.21</v>
      </c>
      <c r="AI250" s="114" t="n">
        <v>0.16</v>
      </c>
      <c r="AJ250" s="114" t="n">
        <v>0.16</v>
      </c>
      <c r="AK250" s="114" t="n">
        <v>0.16</v>
      </c>
      <c r="AL250" s="114" t="n">
        <v>0.07</v>
      </c>
      <c r="AM250" s="114" t="n">
        <v>0.33</v>
      </c>
      <c r="AN250" s="114" t="n">
        <v>0.34</v>
      </c>
      <c r="AO250" s="114" t="n">
        <v>0.35</v>
      </c>
      <c r="AP250" s="114" t="n">
        <v>0.35</v>
      </c>
      <c r="AQ250" s="114" t="n">
        <v>0.28</v>
      </c>
      <c r="AR250" s="114" t="n">
        <v>0.14</v>
      </c>
      <c r="AS250" s="114" t="n">
        <v>0.14</v>
      </c>
      <c r="AT250" s="114" t="n">
        <v>0.11</v>
      </c>
      <c r="AU250" s="114" t="n">
        <v>0.11</v>
      </c>
      <c r="AV250" s="114" t="n">
        <v>0.1</v>
      </c>
      <c r="AW250" s="114" t="n">
        <v>0.17</v>
      </c>
      <c r="AX250" s="114" t="n">
        <v>0.17</v>
      </c>
      <c r="AY250" s="114" t="n">
        <v>0.19</v>
      </c>
      <c r="AZ250" s="114" t="n">
        <v>0.19</v>
      </c>
      <c r="BA250" s="115" t="n">
        <v>0.3</v>
      </c>
      <c r="BB250" s="113"/>
      <c r="BC250" s="117"/>
      <c r="BD250" s="117"/>
      <c r="BE250" s="117"/>
      <c r="BF250" s="117"/>
      <c r="BG250" s="117"/>
      <c r="BH250" s="117"/>
      <c r="BI250" s="117"/>
      <c r="BJ250" s="117"/>
      <c r="BK250" s="117"/>
      <c r="BL250" s="117"/>
      <c r="BM250" s="117"/>
      <c r="BN250" s="117"/>
      <c r="BO250" s="117"/>
      <c r="BP250" s="117"/>
      <c r="BQ250" s="117"/>
      <c r="BR250" s="117"/>
      <c r="BS250" s="117"/>
      <c r="BT250" s="117"/>
      <c r="BU250" s="117"/>
      <c r="BV250" s="2"/>
      <c r="BW250" s="113"/>
      <c r="BX250" s="113"/>
      <c r="BY250" s="113"/>
      <c r="BZ250" s="113"/>
      <c r="CA250" s="113"/>
      <c r="CB250" s="113"/>
      <c r="CC250" s="113"/>
      <c r="CD250" s="113"/>
      <c r="CE250" s="113"/>
      <c r="CF250" s="113"/>
    </row>
    <row r="251" customFormat="false" ht="15" hidden="false" customHeight="true" outlineLevel="0" collapsed="false">
      <c r="A251" s="12" t="s">
        <v>3751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 t="s">
        <v>3752</v>
      </c>
      <c r="P251" s="12"/>
      <c r="Q251" s="12"/>
      <c r="R251" s="12"/>
      <c r="S251" s="12"/>
      <c r="T251" s="12"/>
      <c r="U251" s="12"/>
      <c r="V251" s="12" t="s">
        <v>2482</v>
      </c>
      <c r="W251" s="12" t="s">
        <v>161</v>
      </c>
      <c r="X251" s="12"/>
      <c r="Y251" s="12"/>
      <c r="Z251" s="12" t="s">
        <v>1216</v>
      </c>
      <c r="AA251" s="12" t="s">
        <v>3753</v>
      </c>
      <c r="AB251" s="114" t="n">
        <v>0.26</v>
      </c>
      <c r="AC251" s="114" t="n">
        <v>0.1</v>
      </c>
      <c r="AD251" s="114" t="n">
        <v>0.09</v>
      </c>
      <c r="AE251" s="114" t="n">
        <v>0.09</v>
      </c>
      <c r="AF251" s="114" t="n">
        <v>0.09</v>
      </c>
      <c r="AG251" s="114" t="n">
        <v>0.9</v>
      </c>
      <c r="AH251" s="114" t="n">
        <v>0.08</v>
      </c>
      <c r="AI251" s="114" t="n">
        <v>0.12</v>
      </c>
      <c r="AJ251" s="114" t="n">
        <v>0.16</v>
      </c>
      <c r="AK251" s="114" t="n">
        <v>0.16</v>
      </c>
      <c r="AL251" s="114" t="n">
        <v>0.05</v>
      </c>
      <c r="AM251" s="114" t="n">
        <v>0.26</v>
      </c>
      <c r="AN251" s="114" t="n">
        <v>0.22</v>
      </c>
      <c r="AO251" s="114" t="n">
        <v>0.22</v>
      </c>
      <c r="AP251" s="114" t="n">
        <v>0.22</v>
      </c>
      <c r="AQ251" s="114" t="n">
        <v>0.21</v>
      </c>
      <c r="AR251" s="114" t="n">
        <v>0.16</v>
      </c>
      <c r="AS251" s="114" t="n">
        <v>0.19</v>
      </c>
      <c r="AT251" s="114" t="n">
        <v>0.16</v>
      </c>
      <c r="AU251" s="114" t="n">
        <v>0.16</v>
      </c>
      <c r="AV251" s="114" t="n">
        <v>0.17</v>
      </c>
      <c r="AW251" s="114" t="n">
        <v>0.22</v>
      </c>
      <c r="AX251" s="114" t="n">
        <v>0.23</v>
      </c>
      <c r="AY251" s="114" t="n">
        <v>0.27</v>
      </c>
      <c r="AZ251" s="114" t="n">
        <v>0.27</v>
      </c>
      <c r="BA251" s="115" t="n">
        <v>0.24</v>
      </c>
      <c r="BB251" s="113"/>
      <c r="BC251" s="117"/>
      <c r="BD251" s="117"/>
      <c r="BE251" s="117"/>
      <c r="BF251" s="117"/>
      <c r="BG251" s="117"/>
      <c r="BH251" s="117"/>
      <c r="BI251" s="117"/>
      <c r="BJ251" s="117"/>
      <c r="BK251" s="117"/>
      <c r="BL251" s="117"/>
      <c r="BM251" s="117"/>
      <c r="BN251" s="117"/>
      <c r="BO251" s="117"/>
      <c r="BP251" s="117"/>
      <c r="BQ251" s="117"/>
      <c r="BR251" s="117"/>
      <c r="BS251" s="117"/>
      <c r="BT251" s="117"/>
      <c r="BU251" s="117"/>
      <c r="BV251" s="2"/>
      <c r="BW251" s="113"/>
      <c r="BX251" s="113"/>
      <c r="BY251" s="113"/>
      <c r="BZ251" s="113"/>
      <c r="CA251" s="113"/>
      <c r="CB251" s="113"/>
      <c r="CC251" s="113"/>
      <c r="CD251" s="113"/>
      <c r="CE251" s="113"/>
      <c r="CF251" s="113"/>
    </row>
    <row r="252" customFormat="false" ht="15" hidden="false" customHeight="true" outlineLevel="0" collapsed="false">
      <c r="A252" s="12" t="s">
        <v>3754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 t="s">
        <v>3755</v>
      </c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B252" s="92"/>
      <c r="BC252" s="100"/>
      <c r="BD252" s="100"/>
      <c r="BE252" s="100"/>
      <c r="BF252" s="100"/>
      <c r="BG252" s="100"/>
      <c r="BH252" s="100"/>
      <c r="BI252" s="100"/>
      <c r="BJ252" s="100"/>
      <c r="BK252" s="100"/>
      <c r="BL252" s="100"/>
      <c r="BM252" s="100"/>
      <c r="BN252" s="100"/>
      <c r="BO252" s="100"/>
      <c r="BP252" s="100"/>
      <c r="BQ252" s="100"/>
      <c r="BR252" s="100"/>
      <c r="BS252" s="100"/>
      <c r="BT252" s="100"/>
      <c r="BU252" s="100"/>
      <c r="BV252" s="2"/>
      <c r="BW252" s="92"/>
      <c r="BX252" s="92"/>
      <c r="BY252" s="92"/>
      <c r="BZ252" s="92"/>
      <c r="CA252" s="92"/>
      <c r="CB252" s="92"/>
      <c r="CC252" s="92"/>
      <c r="CD252" s="92"/>
      <c r="CE252" s="92"/>
      <c r="CF252" s="92"/>
    </row>
    <row r="253" s="27" customFormat="true" ht="15" hidden="false" customHeight="true" outlineLevel="0" collapsed="false">
      <c r="A253" s="76" t="s">
        <v>3756</v>
      </c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 t="s">
        <v>3757</v>
      </c>
      <c r="P253" s="76"/>
      <c r="Q253" s="76"/>
      <c r="R253" s="76"/>
      <c r="S253" s="76"/>
      <c r="T253" s="76"/>
      <c r="U253" s="76"/>
      <c r="V253" s="76" t="s">
        <v>153</v>
      </c>
      <c r="W253" s="76"/>
      <c r="X253" s="76"/>
      <c r="Y253" s="76"/>
      <c r="Z253" s="76"/>
      <c r="AA253" s="76" t="s">
        <v>3758</v>
      </c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B253" s="5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2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</row>
    <row r="254" s="27" customFormat="true" ht="15" hidden="false" customHeight="true" outlineLevel="0" collapsed="false">
      <c r="A254" s="76" t="s">
        <v>3759</v>
      </c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 t="s">
        <v>3760</v>
      </c>
      <c r="P254" s="76"/>
      <c r="Q254" s="76"/>
      <c r="R254" s="76"/>
      <c r="S254" s="76"/>
      <c r="T254" s="76" t="s">
        <v>1469</v>
      </c>
      <c r="U254" s="76"/>
      <c r="V254" s="76" t="s">
        <v>153</v>
      </c>
      <c r="W254" s="76"/>
      <c r="X254" s="76"/>
      <c r="Y254" s="76"/>
      <c r="Z254" s="76"/>
      <c r="AA254" s="76" t="s">
        <v>3761</v>
      </c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B254" s="5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2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</row>
    <row r="255" s="27" customFormat="true" ht="15" hidden="false" customHeight="true" outlineLevel="0" collapsed="false">
      <c r="A255" s="77" t="s">
        <v>3762</v>
      </c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 t="s">
        <v>3763</v>
      </c>
      <c r="P255" s="77"/>
      <c r="Q255" s="77"/>
      <c r="R255" s="77"/>
      <c r="S255" s="77"/>
      <c r="T255" s="77" t="s">
        <v>1469</v>
      </c>
      <c r="U255" s="77"/>
      <c r="V255" s="77" t="s">
        <v>160</v>
      </c>
      <c r="W255" s="77" t="s">
        <v>781</v>
      </c>
      <c r="X255" s="77" t="s">
        <v>162</v>
      </c>
      <c r="Y255" s="77"/>
      <c r="Z255" s="77" t="s">
        <v>163</v>
      </c>
      <c r="AA255" s="77" t="s">
        <v>3764</v>
      </c>
      <c r="AB255" s="14" t="n">
        <v>473.087</v>
      </c>
      <c r="AC255" s="14" t="n">
        <v>245.893</v>
      </c>
      <c r="AD255" s="14" t="n">
        <v>122.511</v>
      </c>
      <c r="AE255" s="14" t="n">
        <v>332.223</v>
      </c>
      <c r="AF255" s="14" t="n">
        <v>1173.714</v>
      </c>
      <c r="AG255" s="14" t="n">
        <v>735.081</v>
      </c>
      <c r="AH255" s="14" t="n">
        <v>304.278</v>
      </c>
      <c r="AI255" s="14" t="n">
        <v>162.514</v>
      </c>
      <c r="AJ255" s="14" t="n">
        <v>470.208</v>
      </c>
      <c r="AK255" s="14" t="n">
        <v>1672.081</v>
      </c>
      <c r="AL255" s="14" t="n">
        <v>1051.062</v>
      </c>
      <c r="AM255" s="14" t="n">
        <v>250.678</v>
      </c>
      <c r="AN255" s="14" t="n">
        <v>154.312</v>
      </c>
      <c r="AO255" s="14" t="n">
        <v>706.146</v>
      </c>
      <c r="AP255" s="14" t="n">
        <v>2162.198</v>
      </c>
      <c r="AQ255" s="14" t="n">
        <v>1230</v>
      </c>
      <c r="AR255" s="14" t="n">
        <v>331</v>
      </c>
      <c r="AS255" s="14" t="n">
        <v>125</v>
      </c>
      <c r="AT255" s="14" t="n">
        <v>1052</v>
      </c>
      <c r="AU255" s="14" t="n">
        <v>2738</v>
      </c>
      <c r="AV255" s="14" t="n">
        <v>1466</v>
      </c>
      <c r="AW255" s="14" t="n">
        <v>458</v>
      </c>
      <c r="AX255" s="14" t="n">
        <v>143</v>
      </c>
      <c r="AY255" s="14" t="n">
        <v>1331</v>
      </c>
      <c r="AZ255" s="14" t="n">
        <v>3398</v>
      </c>
      <c r="BA255" s="15" t="n">
        <v>1965</v>
      </c>
      <c r="BB255" s="21" t="n">
        <v>473.087</v>
      </c>
      <c r="BC255" s="21" t="n">
        <v>718.98</v>
      </c>
      <c r="BD255" s="21" t="n">
        <v>841.491</v>
      </c>
      <c r="BE255" s="21" t="n">
        <v>1173.714</v>
      </c>
      <c r="BF255" s="21" t="n">
        <v>730.857</v>
      </c>
      <c r="BG255" s="21" t="n">
        <v>1039.359</v>
      </c>
      <c r="BH255" s="21" t="n">
        <v>1201.873</v>
      </c>
      <c r="BI255" s="21" t="n">
        <v>1612.585</v>
      </c>
      <c r="BJ255" s="16"/>
      <c r="BK255" s="21" t="n">
        <v>1301.74</v>
      </c>
      <c r="BL255" s="21" t="n">
        <v>1456.052</v>
      </c>
      <c r="BM255" s="21" t="n">
        <v>2162.198</v>
      </c>
      <c r="BN255" s="21" t="n">
        <v>1230</v>
      </c>
      <c r="BO255" s="21" t="n">
        <v>1561</v>
      </c>
      <c r="BP255" s="21" t="n">
        <v>1686</v>
      </c>
      <c r="BQ255" s="21" t="n">
        <v>2738</v>
      </c>
      <c r="BR255" s="21" t="n">
        <v>1466</v>
      </c>
      <c r="BS255" s="21" t="n">
        <v>1924</v>
      </c>
      <c r="BT255" s="21" t="n">
        <v>2067</v>
      </c>
      <c r="BU255" s="21" t="n">
        <v>3398</v>
      </c>
      <c r="BV255" s="21" t="n">
        <v>1965</v>
      </c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</row>
    <row r="256" s="27" customFormat="true" ht="15" hidden="false" customHeight="true" outlineLevel="0" collapsed="false">
      <c r="A256" s="76" t="s">
        <v>3765</v>
      </c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 t="s">
        <v>3766</v>
      </c>
      <c r="P256" s="76"/>
      <c r="Q256" s="76"/>
      <c r="R256" s="76"/>
      <c r="S256" s="76"/>
      <c r="T256" s="76" t="s">
        <v>1469</v>
      </c>
      <c r="U256" s="76"/>
      <c r="V256" s="76" t="s">
        <v>153</v>
      </c>
      <c r="W256" s="76"/>
      <c r="X256" s="76"/>
      <c r="Y256" s="76"/>
      <c r="Z256" s="76"/>
      <c r="AA256" s="76" t="s">
        <v>2027</v>
      </c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6"/>
      <c r="AR256" s="25"/>
      <c r="AS256" s="25"/>
      <c r="AT256" s="25"/>
      <c r="AU256" s="25"/>
      <c r="AV256" s="25"/>
      <c r="AW256" s="25"/>
      <c r="AX256" s="25"/>
      <c r="AY256" s="25"/>
      <c r="AZ256" s="25"/>
      <c r="BB256" s="26"/>
      <c r="BC256" s="45"/>
      <c r="BD256" s="45"/>
      <c r="BE256" s="26"/>
      <c r="BF256" s="26"/>
      <c r="BG256" s="45"/>
      <c r="BH256" s="45"/>
      <c r="BI256" s="26"/>
      <c r="BJ256" s="45"/>
      <c r="BK256" s="45"/>
      <c r="BL256" s="45"/>
      <c r="BM256" s="26"/>
      <c r="BN256" s="26"/>
      <c r="BO256" s="45"/>
      <c r="BP256" s="45"/>
      <c r="BQ256" s="26"/>
      <c r="BR256" s="26"/>
      <c r="BS256" s="45"/>
      <c r="BT256" s="45"/>
      <c r="BU256" s="26"/>
      <c r="BV256" s="26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</row>
    <row r="257" s="27" customFormat="true" ht="15" hidden="false" customHeight="true" outlineLevel="0" collapsed="false">
      <c r="A257" s="77" t="s">
        <v>3767</v>
      </c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 t="s">
        <v>3768</v>
      </c>
      <c r="P257" s="77"/>
      <c r="Q257" s="77"/>
      <c r="R257" s="77"/>
      <c r="S257" s="77"/>
      <c r="T257" s="77" t="s">
        <v>1469</v>
      </c>
      <c r="U257" s="77"/>
      <c r="V257" s="77" t="s">
        <v>160</v>
      </c>
      <c r="W257" s="77" t="s">
        <v>781</v>
      </c>
      <c r="X257" s="77" t="s">
        <v>162</v>
      </c>
      <c r="Y257" s="77"/>
      <c r="Z257" s="77" t="s">
        <v>163</v>
      </c>
      <c r="AA257" s="77" t="s">
        <v>1643</v>
      </c>
      <c r="AB257" s="14" t="n">
        <v>-60.098</v>
      </c>
      <c r="AC257" s="14" t="n">
        <v>-71.576</v>
      </c>
      <c r="AD257" s="14" t="n">
        <v>-73.426</v>
      </c>
      <c r="AE257" s="14" t="n">
        <v>-85.354</v>
      </c>
      <c r="AF257" s="14" t="n">
        <v>-290.454</v>
      </c>
      <c r="AG257" s="14" t="n">
        <v>-71.087</v>
      </c>
      <c r="AH257" s="14" t="n">
        <v>-64.883</v>
      </c>
      <c r="AI257" s="14" t="n">
        <v>-80.041</v>
      </c>
      <c r="AJ257" s="14" t="n">
        <v>-68.465</v>
      </c>
      <c r="AK257" s="14" t="n">
        <v>-284.476</v>
      </c>
      <c r="AL257" s="14" t="n">
        <v>-83.301</v>
      </c>
      <c r="AM257" s="14" t="n">
        <v>-96.03</v>
      </c>
      <c r="AN257" s="14" t="n">
        <v>-140.653</v>
      </c>
      <c r="AO257" s="14" t="n">
        <v>-143.974</v>
      </c>
      <c r="AP257" s="14" t="n">
        <v>-463.958</v>
      </c>
      <c r="AQ257" s="14" t="n">
        <v>-157</v>
      </c>
      <c r="AR257" s="14" t="n">
        <v>-128</v>
      </c>
      <c r="AS257" s="14" t="n">
        <v>-111</v>
      </c>
      <c r="AT257" s="14" t="n">
        <v>-138</v>
      </c>
      <c r="AU257" s="14" t="n">
        <v>-534</v>
      </c>
      <c r="AV257" s="14" t="n">
        <v>-122</v>
      </c>
      <c r="AW257" s="14" t="n">
        <v>-170</v>
      </c>
      <c r="AX257" s="14" t="n">
        <v>-136</v>
      </c>
      <c r="AY257" s="14" t="n">
        <v>-167</v>
      </c>
      <c r="AZ257" s="14" t="n">
        <v>-595</v>
      </c>
      <c r="BA257" s="15" t="n">
        <v>-159</v>
      </c>
      <c r="BB257" s="21" t="n">
        <v>-60.098</v>
      </c>
      <c r="BC257" s="21" t="n">
        <v>-131.674</v>
      </c>
      <c r="BD257" s="21" t="n">
        <v>-205.1</v>
      </c>
      <c r="BE257" s="21" t="n">
        <v>-290.454</v>
      </c>
      <c r="BF257" s="21" t="n">
        <v>-71.087</v>
      </c>
      <c r="BG257" s="21" t="n">
        <v>-135.97</v>
      </c>
      <c r="BH257" s="21" t="n">
        <v>-216.011</v>
      </c>
      <c r="BI257" s="21" t="n">
        <v>-284.476</v>
      </c>
      <c r="BJ257" s="16"/>
      <c r="BK257" s="21" t="n">
        <v>-179.331</v>
      </c>
      <c r="BL257" s="21" t="n">
        <v>-319.984</v>
      </c>
      <c r="BM257" s="21" t="n">
        <v>-463.958</v>
      </c>
      <c r="BN257" s="21" t="n">
        <v>-157</v>
      </c>
      <c r="BO257" s="21" t="n">
        <v>-285</v>
      </c>
      <c r="BP257" s="21" t="n">
        <v>-396</v>
      </c>
      <c r="BQ257" s="21" t="n">
        <v>-534</v>
      </c>
      <c r="BR257" s="21" t="n">
        <v>-122</v>
      </c>
      <c r="BS257" s="21" t="n">
        <v>-292</v>
      </c>
      <c r="BT257" s="21" t="n">
        <v>-428</v>
      </c>
      <c r="BU257" s="21" t="n">
        <v>-595</v>
      </c>
      <c r="BV257" s="21" t="n">
        <v>-159</v>
      </c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</row>
    <row r="258" s="27" customFormat="true" ht="15" hidden="false" customHeight="true" outlineLevel="0" collapsed="false">
      <c r="A258" s="77" t="s">
        <v>3769</v>
      </c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 t="s">
        <v>3770</v>
      </c>
      <c r="P258" s="77"/>
      <c r="Q258" s="77"/>
      <c r="R258" s="77"/>
      <c r="S258" s="77"/>
      <c r="T258" s="77" t="s">
        <v>1469</v>
      </c>
      <c r="U258" s="77"/>
      <c r="V258" s="77" t="s">
        <v>160</v>
      </c>
      <c r="W258" s="77" t="s">
        <v>781</v>
      </c>
      <c r="X258" s="77" t="s">
        <v>162</v>
      </c>
      <c r="Y258" s="77"/>
      <c r="Z258" s="77" t="s">
        <v>163</v>
      </c>
      <c r="AA258" s="77" t="s">
        <v>3771</v>
      </c>
      <c r="AB258" s="14" t="n">
        <v>412.989</v>
      </c>
      <c r="AC258" s="14" t="n">
        <v>174.317</v>
      </c>
      <c r="AD258" s="14" t="n">
        <v>49.085</v>
      </c>
      <c r="AE258" s="14" t="n">
        <v>246.869</v>
      </c>
      <c r="AF258" s="14" t="n">
        <v>883.26</v>
      </c>
      <c r="AG258" s="14" t="n">
        <v>663.994</v>
      </c>
      <c r="AH258" s="14" t="n">
        <v>239.395</v>
      </c>
      <c r="AI258" s="14" t="n">
        <v>82.473</v>
      </c>
      <c r="AJ258" s="14" t="n">
        <v>401.743</v>
      </c>
      <c r="AK258" s="14" t="n">
        <v>1387.605</v>
      </c>
      <c r="AL258" s="14" t="n">
        <v>967.761</v>
      </c>
      <c r="AM258" s="14" t="n">
        <v>154.648</v>
      </c>
      <c r="AN258" s="14" t="n">
        <v>13.659</v>
      </c>
      <c r="AO258" s="14" t="n">
        <v>562.172</v>
      </c>
      <c r="AP258" s="14" t="n">
        <v>1698.24</v>
      </c>
      <c r="AQ258" s="14" t="n">
        <v>1073</v>
      </c>
      <c r="AR258" s="14" t="n">
        <v>203</v>
      </c>
      <c r="AS258" s="14" t="n">
        <v>14</v>
      </c>
      <c r="AT258" s="14" t="n">
        <v>913.561</v>
      </c>
      <c r="AU258" s="14" t="n">
        <v>2203.938</v>
      </c>
      <c r="AV258" s="14" t="n">
        <v>1344</v>
      </c>
      <c r="AW258" s="78" t="n">
        <v>288</v>
      </c>
      <c r="AX258" s="14" t="n">
        <v>7</v>
      </c>
      <c r="AY258" s="13" t="n">
        <f aca="false">AY255+AY257</f>
        <v>1164</v>
      </c>
      <c r="AZ258" s="14" t="n">
        <f aca="false">AZ255+AZ257</f>
        <v>2803</v>
      </c>
      <c r="BA258" s="14" t="n">
        <f aca="false">BA255+BA257</f>
        <v>1806</v>
      </c>
      <c r="BB258" s="78"/>
      <c r="BC258" s="21" t="n">
        <v>587.306</v>
      </c>
      <c r="BD258" s="21" t="n">
        <v>636.391</v>
      </c>
      <c r="BE258" s="21" t="n">
        <v>883.26</v>
      </c>
      <c r="BF258" s="21" t="n">
        <v>659.77</v>
      </c>
      <c r="BG258" s="21" t="n">
        <v>903.389</v>
      </c>
      <c r="BH258" s="21" t="n">
        <v>985.862</v>
      </c>
      <c r="BI258" s="21" t="n">
        <v>1328.109</v>
      </c>
      <c r="BJ258" s="16"/>
      <c r="BK258" s="21" t="n">
        <v>1122.409</v>
      </c>
      <c r="BL258" s="21" t="n">
        <v>1136.068</v>
      </c>
      <c r="BM258" s="21" t="n">
        <v>1698.24</v>
      </c>
      <c r="BN258" s="21" t="n">
        <v>1073</v>
      </c>
      <c r="BO258" s="21" t="n">
        <v>1276</v>
      </c>
      <c r="BP258" s="21" t="n">
        <v>1290</v>
      </c>
      <c r="BQ258" s="21" t="n">
        <v>2203.94</v>
      </c>
      <c r="BR258" s="21" t="n">
        <v>1344</v>
      </c>
      <c r="BS258" s="21" t="n">
        <v>1632</v>
      </c>
      <c r="BT258" s="21" t="n">
        <v>1639</v>
      </c>
      <c r="BU258" s="21" t="n">
        <f aca="false">BU255+BU257</f>
        <v>2803</v>
      </c>
      <c r="BV258" s="21" t="n">
        <f aca="false">BV255+BV257</f>
        <v>1806</v>
      </c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</row>
    <row r="259" s="27" customFormat="true" ht="15" hidden="false" customHeight="true" outlineLevel="0" collapsed="false">
      <c r="A259" s="77" t="s">
        <v>3772</v>
      </c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 t="s">
        <v>3773</v>
      </c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92"/>
      <c r="AC259" s="92"/>
      <c r="AD259" s="92"/>
      <c r="AE259" s="92"/>
      <c r="AF259" s="92"/>
      <c r="AG259" s="92"/>
      <c r="AH259" s="92"/>
      <c r="AI259" s="92"/>
      <c r="AJ259" s="92"/>
      <c r="AK259" s="92"/>
      <c r="AL259" s="92"/>
      <c r="AM259" s="92"/>
      <c r="AN259" s="92"/>
      <c r="AO259" s="92"/>
      <c r="AP259" s="92"/>
      <c r="AQ259" s="92"/>
      <c r="AR259" s="92"/>
      <c r="AS259" s="92"/>
      <c r="AT259" s="92"/>
      <c r="AU259" s="92"/>
      <c r="AV259" s="92"/>
      <c r="AW259" s="92"/>
      <c r="AX259" s="92"/>
      <c r="AY259" s="92"/>
      <c r="AZ259" s="92"/>
      <c r="BB259" s="121"/>
      <c r="BC259" s="100"/>
      <c r="BD259" s="100"/>
      <c r="BE259" s="100"/>
      <c r="BF259" s="100"/>
      <c r="BG259" s="100"/>
      <c r="BH259" s="100"/>
      <c r="BI259" s="100"/>
      <c r="BJ259" s="100"/>
      <c r="BK259" s="100"/>
      <c r="BL259" s="100"/>
      <c r="BM259" s="100"/>
      <c r="BN259" s="100"/>
      <c r="BO259" s="100"/>
      <c r="BP259" s="100"/>
      <c r="BQ259" s="100"/>
      <c r="BR259" s="100"/>
      <c r="BS259" s="100"/>
      <c r="BT259" s="100"/>
      <c r="BU259" s="100"/>
      <c r="BV259" s="2"/>
      <c r="BW259" s="92"/>
      <c r="BX259" s="92"/>
      <c r="BY259" s="92"/>
      <c r="BZ259" s="92"/>
      <c r="CA259" s="92"/>
      <c r="CB259" s="92"/>
      <c r="CC259" s="92"/>
      <c r="CD259" s="92"/>
      <c r="CE259" s="92"/>
      <c r="CF259" s="92"/>
    </row>
    <row r="260" customFormat="false" ht="15" hidden="false" customHeight="true" outlineLevel="0" collapsed="false">
      <c r="A260" s="9" t="s">
        <v>3774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 t="s">
        <v>3775</v>
      </c>
      <c r="P260" s="9"/>
      <c r="Q260" s="9"/>
      <c r="R260" s="9"/>
      <c r="S260" s="9"/>
      <c r="T260" s="9"/>
      <c r="U260" s="9"/>
      <c r="V260" s="9" t="s">
        <v>153</v>
      </c>
      <c r="W260" s="9"/>
      <c r="X260" s="9"/>
      <c r="Y260" s="9"/>
      <c r="Z260" s="9"/>
      <c r="AA260" s="9" t="s">
        <v>3776</v>
      </c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B260" s="10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2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</row>
    <row r="261" s="27" customFormat="true" ht="15" hidden="false" customHeight="true" outlineLevel="0" collapsed="false">
      <c r="A261" s="76" t="s">
        <v>3777</v>
      </c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 t="s">
        <v>3778</v>
      </c>
      <c r="P261" s="76"/>
      <c r="Q261" s="76"/>
      <c r="R261" s="76"/>
      <c r="S261" s="76"/>
      <c r="T261" s="76"/>
      <c r="U261" s="76"/>
      <c r="V261" s="76" t="s">
        <v>153</v>
      </c>
      <c r="W261" s="76"/>
      <c r="X261" s="76"/>
      <c r="Y261" s="76"/>
      <c r="Z261" s="76"/>
      <c r="AA261" s="76" t="s">
        <v>3779</v>
      </c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6"/>
      <c r="BB261" s="33"/>
      <c r="BC261" s="45"/>
      <c r="BD261" s="45"/>
      <c r="BE261" s="45"/>
      <c r="BF261" s="45"/>
      <c r="BG261" s="45"/>
      <c r="BH261" s="45"/>
      <c r="BI261" s="45"/>
      <c r="BJ261" s="45"/>
      <c r="BK261" s="45"/>
      <c r="BL261" s="45"/>
      <c r="BM261" s="45"/>
      <c r="BN261" s="45"/>
      <c r="BO261" s="45"/>
      <c r="BP261" s="45"/>
      <c r="BQ261" s="45"/>
      <c r="BR261" s="45"/>
      <c r="BS261" s="45"/>
      <c r="BT261" s="45"/>
      <c r="BU261" s="45"/>
      <c r="BV261" s="2"/>
      <c r="BW261" s="25"/>
      <c r="BX261" s="25"/>
      <c r="BY261" s="25"/>
      <c r="BZ261" s="25"/>
      <c r="CA261" s="25"/>
      <c r="CB261" s="25"/>
      <c r="CC261" s="25"/>
      <c r="CD261" s="25"/>
      <c r="CE261" s="25"/>
      <c r="CF261" s="25"/>
    </row>
    <row r="262" s="27" customFormat="true" ht="15" hidden="false" customHeight="true" outlineLevel="0" collapsed="false">
      <c r="A262" s="77" t="s">
        <v>3780</v>
      </c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 t="s">
        <v>3781</v>
      </c>
      <c r="P262" s="77"/>
      <c r="Q262" s="77"/>
      <c r="R262" s="77"/>
      <c r="S262" s="77"/>
      <c r="T262" s="77" t="s">
        <v>1469</v>
      </c>
      <c r="U262" s="77"/>
      <c r="V262" s="77" t="s">
        <v>160</v>
      </c>
      <c r="W262" s="77" t="s">
        <v>781</v>
      </c>
      <c r="X262" s="77" t="s">
        <v>162</v>
      </c>
      <c r="Y262" s="77"/>
      <c r="Z262" s="77" t="s">
        <v>163</v>
      </c>
      <c r="AA262" s="77" t="s">
        <v>3782</v>
      </c>
      <c r="AB262" s="13" t="n">
        <v>1.764</v>
      </c>
      <c r="AC262" s="14" t="n">
        <v>2.567</v>
      </c>
      <c r="AD262" s="14" t="n">
        <v>2.72</v>
      </c>
      <c r="AE262" s="14" t="n">
        <f aca="false">AF262-SUM(AB262:AD262)</f>
        <v>3.078</v>
      </c>
      <c r="AF262" s="14" t="n">
        <v>10.129</v>
      </c>
      <c r="AG262" s="14" t="n">
        <v>3.049</v>
      </c>
      <c r="AH262" s="14" t="n">
        <v>3.169</v>
      </c>
      <c r="AI262" s="14" t="n">
        <v>3.7</v>
      </c>
      <c r="AJ262" s="14" t="n">
        <f aca="false">AK262-SUM(AG262:AI262)</f>
        <v>4.228</v>
      </c>
      <c r="AK262" s="14" t="n">
        <v>14.146</v>
      </c>
      <c r="AL262" s="14" t="n">
        <v>7.773</v>
      </c>
      <c r="AM262" s="14" t="n">
        <v>6.546</v>
      </c>
      <c r="AN262" s="14" t="n">
        <v>3.642</v>
      </c>
      <c r="AO262" s="14" t="n">
        <f aca="false">AP262-SUM(AL262:AN262)</f>
        <v>3.94</v>
      </c>
      <c r="AP262" s="14" t="n">
        <v>21.901</v>
      </c>
      <c r="AQ262" s="14" t="n">
        <v>6</v>
      </c>
      <c r="AR262" s="14" t="n">
        <v>8.748</v>
      </c>
      <c r="AS262" s="14" t="n">
        <v>10</v>
      </c>
      <c r="AT262" s="14" t="n">
        <v>36.48</v>
      </c>
      <c r="AU262" s="14" t="n">
        <v>36.48</v>
      </c>
      <c r="AV262" s="14" t="n">
        <v>20</v>
      </c>
      <c r="AW262" s="14" t="n">
        <v>12</v>
      </c>
      <c r="AX262" s="14" t="n">
        <v>13</v>
      </c>
      <c r="AY262" s="14" t="n">
        <f aca="false">AZ262-SUM(AV262:AX262)</f>
        <v>16</v>
      </c>
      <c r="AZ262" s="14" t="n">
        <v>61</v>
      </c>
      <c r="BA262" s="15" t="n">
        <v>26</v>
      </c>
      <c r="BB262" s="21" t="n">
        <v>1.764</v>
      </c>
      <c r="BC262" s="21" t="n">
        <v>4.331</v>
      </c>
      <c r="BD262" s="21" t="n">
        <v>7.051</v>
      </c>
      <c r="BE262" s="21" t="n">
        <v>10.129</v>
      </c>
      <c r="BF262" s="21" t="n">
        <v>3.049</v>
      </c>
      <c r="BG262" s="21" t="n">
        <v>6.219</v>
      </c>
      <c r="BH262" s="21" t="n">
        <v>9.919</v>
      </c>
      <c r="BI262" s="21" t="n">
        <v>14.146</v>
      </c>
      <c r="BJ262" s="21" t="n">
        <v>7.773</v>
      </c>
      <c r="BK262" s="21" t="n">
        <v>14.319</v>
      </c>
      <c r="BL262" s="21" t="n">
        <v>17.961</v>
      </c>
      <c r="BM262" s="21" t="n">
        <v>21.901</v>
      </c>
      <c r="BN262" s="21" t="n">
        <v>5.647</v>
      </c>
      <c r="BO262" s="21" t="n">
        <v>14.395</v>
      </c>
      <c r="BP262" s="21" t="n">
        <v>24</v>
      </c>
      <c r="BQ262" s="21" t="n">
        <v>36.48</v>
      </c>
      <c r="BR262" s="21" t="n">
        <v>20</v>
      </c>
      <c r="BS262" s="21" t="n">
        <v>32</v>
      </c>
      <c r="BT262" s="21" t="n">
        <v>45</v>
      </c>
      <c r="BU262" s="21" t="n">
        <v>61</v>
      </c>
      <c r="BV262" s="21" t="n">
        <v>26</v>
      </c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</row>
    <row r="263" s="27" customFormat="true" ht="15" hidden="false" customHeight="true" outlineLevel="0" collapsed="false">
      <c r="A263" s="77" t="s">
        <v>3783</v>
      </c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 t="s">
        <v>3784</v>
      </c>
      <c r="P263" s="77"/>
      <c r="Q263" s="77"/>
      <c r="R263" s="77"/>
      <c r="S263" s="77"/>
      <c r="T263" s="77" t="s">
        <v>1469</v>
      </c>
      <c r="U263" s="77"/>
      <c r="V263" s="77" t="s">
        <v>160</v>
      </c>
      <c r="W263" s="77" t="s">
        <v>781</v>
      </c>
      <c r="X263" s="77" t="s">
        <v>162</v>
      </c>
      <c r="Y263" s="77"/>
      <c r="Z263" s="77" t="s">
        <v>163</v>
      </c>
      <c r="AA263" s="77" t="s">
        <v>3785</v>
      </c>
      <c r="AB263" s="13" t="n">
        <v>0.117</v>
      </c>
      <c r="AC263" s="14" t="n">
        <v>0.229</v>
      </c>
      <c r="AD263" s="14" t="n">
        <v>0.078</v>
      </c>
      <c r="AE263" s="13" t="n">
        <f aca="false">AF263-SUM(AB263:AD263)</f>
        <v>0.093</v>
      </c>
      <c r="AF263" s="14" t="n">
        <v>0.517</v>
      </c>
      <c r="AG263" s="14" t="n">
        <v>2.128</v>
      </c>
      <c r="AH263" s="14" t="n">
        <v>0.813</v>
      </c>
      <c r="AI263" s="14" t="n">
        <v>0.257</v>
      </c>
      <c r="AJ263" s="13" t="n">
        <f aca="false">AK263-SUM(AG263:AI263)</f>
        <v>0.0889999999999995</v>
      </c>
      <c r="AK263" s="14" t="n">
        <v>3.287</v>
      </c>
      <c r="AL263" s="14" t="n">
        <v>1.054</v>
      </c>
      <c r="AM263" s="14" t="n">
        <v>6.507</v>
      </c>
      <c r="AN263" s="14" t="n">
        <v>0.21</v>
      </c>
      <c r="AO263" s="14" t="n">
        <f aca="false">AP263-SUM(AL263:AN263)</f>
        <v>0.0869999999999997</v>
      </c>
      <c r="AP263" s="14" t="n">
        <v>7.858</v>
      </c>
      <c r="AQ263" s="14" t="n">
        <v>0</v>
      </c>
      <c r="AR263" s="14" t="n">
        <v>0.353</v>
      </c>
      <c r="AS263" s="14"/>
      <c r="AT263" s="14" t="n">
        <v>0.94</v>
      </c>
      <c r="AU263" s="14" t="n">
        <v>0.94</v>
      </c>
      <c r="AV263" s="14" t="n">
        <v>1</v>
      </c>
      <c r="AW263" s="13"/>
      <c r="AX263" s="13"/>
      <c r="AY263" s="14" t="n">
        <f aca="false">AZ263-SUM(AV263:AX263)</f>
        <v>0</v>
      </c>
      <c r="AZ263" s="14" t="n">
        <v>1</v>
      </c>
      <c r="BA263" s="15" t="n">
        <v>0</v>
      </c>
      <c r="BB263" s="21" t="n">
        <v>0.117</v>
      </c>
      <c r="BC263" s="21" t="n">
        <v>0.346</v>
      </c>
      <c r="BD263" s="21" t="n">
        <v>0.424</v>
      </c>
      <c r="BE263" s="21" t="n">
        <v>0.517</v>
      </c>
      <c r="BF263" s="21" t="n">
        <v>2.128</v>
      </c>
      <c r="BG263" s="21" t="n">
        <v>2.94</v>
      </c>
      <c r="BH263" s="21" t="n">
        <v>3.197</v>
      </c>
      <c r="BI263" s="21" t="n">
        <v>3.287</v>
      </c>
      <c r="BJ263" s="21" t="n">
        <v>1.054</v>
      </c>
      <c r="BK263" s="21" t="n">
        <v>7.561</v>
      </c>
      <c r="BL263" s="21" t="n">
        <v>7.771</v>
      </c>
      <c r="BM263" s="21" t="n">
        <v>7.858</v>
      </c>
      <c r="BN263" s="21" t="n">
        <v>0.159</v>
      </c>
      <c r="BO263" s="21" t="n">
        <v>0.512</v>
      </c>
      <c r="BP263" s="21" t="n">
        <v>1</v>
      </c>
      <c r="BQ263" s="21" t="n">
        <v>0.94</v>
      </c>
      <c r="BR263" s="21" t="n">
        <v>1</v>
      </c>
      <c r="BS263" s="21" t="n">
        <v>1</v>
      </c>
      <c r="BT263" s="21" t="n">
        <v>1</v>
      </c>
      <c r="BU263" s="21" t="n">
        <v>1</v>
      </c>
      <c r="BV263" s="21" t="n">
        <v>0</v>
      </c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</row>
    <row r="264" s="27" customFormat="true" ht="15" hidden="false" customHeight="true" outlineLevel="0" collapsed="false">
      <c r="A264" s="77" t="s">
        <v>3786</v>
      </c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 t="s">
        <v>3787</v>
      </c>
      <c r="P264" s="77"/>
      <c r="Q264" s="77"/>
      <c r="R264" s="77"/>
      <c r="S264" s="77"/>
      <c r="T264" s="77" t="s">
        <v>1469</v>
      </c>
      <c r="U264" s="77"/>
      <c r="V264" s="77" t="s">
        <v>160</v>
      </c>
      <c r="W264" s="77" t="s">
        <v>781</v>
      </c>
      <c r="X264" s="77" t="s">
        <v>162</v>
      </c>
      <c r="Y264" s="77"/>
      <c r="Z264" s="77" t="s">
        <v>163</v>
      </c>
      <c r="AA264" s="77" t="s">
        <v>3788</v>
      </c>
      <c r="AB264" s="13" t="n">
        <v>-0.103</v>
      </c>
      <c r="AC264" s="14" t="n">
        <v>-0.141</v>
      </c>
      <c r="AD264" s="14" t="n">
        <v>-0.176</v>
      </c>
      <c r="AE264" s="13" t="n">
        <f aca="false">AF264-SUM(AB264:AD264)</f>
        <v>-0.188</v>
      </c>
      <c r="AF264" s="14" t="n">
        <v>-0.608</v>
      </c>
      <c r="AG264" s="14" t="n">
        <v>-0.616</v>
      </c>
      <c r="AH264" s="14" t="n">
        <v>-0.699</v>
      </c>
      <c r="AI264" s="14" t="n">
        <v>-0.45</v>
      </c>
      <c r="AJ264" s="13" t="n">
        <f aca="false">AK264-SUM(AG264:AI264)</f>
        <v>-0.327</v>
      </c>
      <c r="AK264" s="14" t="n">
        <v>-2.092</v>
      </c>
      <c r="AL264" s="14" t="n">
        <v>-0.705</v>
      </c>
      <c r="AM264" s="14" t="n">
        <v>-1.137</v>
      </c>
      <c r="AN264" s="14" t="n">
        <v>-0.143</v>
      </c>
      <c r="AO264" s="14" t="n">
        <f aca="false">AP264-SUM(AL264:AN264)</f>
        <v>-0.4</v>
      </c>
      <c r="AP264" s="14" t="n">
        <v>-2.385</v>
      </c>
      <c r="AQ264" s="14" t="n">
        <v>-1</v>
      </c>
      <c r="AR264" s="14" t="n">
        <v>-0.347</v>
      </c>
      <c r="AS264" s="14"/>
      <c r="AT264" s="14" t="n">
        <v>-1.572</v>
      </c>
      <c r="AU264" s="14" t="n">
        <v>-1.572</v>
      </c>
      <c r="AV264" s="14" t="n">
        <v>-5</v>
      </c>
      <c r="AW264" s="13"/>
      <c r="AX264" s="13"/>
      <c r="AY264" s="14" t="n">
        <f aca="false">AZ264-SUM(AV264:AX264)</f>
        <v>0</v>
      </c>
      <c r="AZ264" s="14" t="n">
        <v>-5</v>
      </c>
      <c r="BA264" s="15" t="n">
        <v>0</v>
      </c>
      <c r="BB264" s="21" t="n">
        <v>-0.103</v>
      </c>
      <c r="BC264" s="21" t="n">
        <v>-0.244</v>
      </c>
      <c r="BD264" s="21" t="n">
        <v>-0.42</v>
      </c>
      <c r="BE264" s="21" t="n">
        <v>-0.608</v>
      </c>
      <c r="BF264" s="21" t="n">
        <v>-0.616</v>
      </c>
      <c r="BG264" s="21" t="n">
        <v>-1.315</v>
      </c>
      <c r="BH264" s="21" t="n">
        <v>-1.765</v>
      </c>
      <c r="BI264" s="21" t="n">
        <v>-2.092</v>
      </c>
      <c r="BJ264" s="21" t="n">
        <v>-0.705</v>
      </c>
      <c r="BK264" s="21" t="n">
        <v>-1.842</v>
      </c>
      <c r="BL264" s="21" t="n">
        <v>-1.985</v>
      </c>
      <c r="BM264" s="21" t="n">
        <v>-2.385</v>
      </c>
      <c r="BN264" s="21" t="n">
        <v>-0.54</v>
      </c>
      <c r="BO264" s="21" t="n">
        <v>-0.887</v>
      </c>
      <c r="BP264" s="21" t="n">
        <v>-1</v>
      </c>
      <c r="BQ264" s="21" t="n">
        <v>-1.572</v>
      </c>
      <c r="BR264" s="21" t="n">
        <v>-5</v>
      </c>
      <c r="BS264" s="21" t="n">
        <v>-5</v>
      </c>
      <c r="BT264" s="21" t="n">
        <v>-5</v>
      </c>
      <c r="BU264" s="21" t="n">
        <v>-5</v>
      </c>
      <c r="BV264" s="21" t="n">
        <v>0</v>
      </c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</row>
    <row r="265" s="27" customFormat="true" ht="15" hidden="false" customHeight="true" outlineLevel="0" collapsed="false">
      <c r="A265" s="77" t="s">
        <v>3789</v>
      </c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 t="s">
        <v>3790</v>
      </c>
      <c r="P265" s="77"/>
      <c r="Q265" s="77"/>
      <c r="R265" s="77"/>
      <c r="S265" s="77"/>
      <c r="T265" s="77" t="s">
        <v>1469</v>
      </c>
      <c r="U265" s="77"/>
      <c r="V265" s="77" t="s">
        <v>160</v>
      </c>
      <c r="W265" s="77" t="s">
        <v>781</v>
      </c>
      <c r="X265" s="77" t="s">
        <v>162</v>
      </c>
      <c r="Y265" s="77"/>
      <c r="Z265" s="77" t="s">
        <v>163</v>
      </c>
      <c r="AA265" s="77" t="s">
        <v>3791</v>
      </c>
      <c r="AB265" s="13" t="n">
        <v>1.778</v>
      </c>
      <c r="AC265" s="14" t="n">
        <v>2.655</v>
      </c>
      <c r="AD265" s="14" t="n">
        <v>2.622</v>
      </c>
      <c r="AE265" s="13" t="n">
        <f aca="false">AF265-SUM(AB265:AD265)</f>
        <v>2.983</v>
      </c>
      <c r="AF265" s="14" t="n">
        <v>10.038</v>
      </c>
      <c r="AG265" s="14" t="n">
        <v>4.561</v>
      </c>
      <c r="AH265" s="14" t="n">
        <v>3.283</v>
      </c>
      <c r="AI265" s="14" t="n">
        <v>3.507</v>
      </c>
      <c r="AJ265" s="13" t="n">
        <f aca="false">AK265-SUM(AG265:AI265)</f>
        <v>3.99</v>
      </c>
      <c r="AK265" s="14" t="n">
        <v>15.341</v>
      </c>
      <c r="AL265" s="78" t="n">
        <v>8.122</v>
      </c>
      <c r="AM265" s="14" t="n">
        <v>11.916</v>
      </c>
      <c r="AN265" s="14" t="n">
        <v>3.709</v>
      </c>
      <c r="AO265" s="14" t="n">
        <f aca="false">AP265-SUM(AL265:AN265)</f>
        <v>3.627</v>
      </c>
      <c r="AP265" s="14" t="n">
        <v>27.374</v>
      </c>
      <c r="AQ265" s="14" t="n">
        <v>5</v>
      </c>
      <c r="AR265" s="14" t="n">
        <v>8.754</v>
      </c>
      <c r="AS265" s="78" t="n">
        <v>10</v>
      </c>
      <c r="AT265" s="14" t="n">
        <v>35.848</v>
      </c>
      <c r="AU265" s="14" t="n">
        <v>35.848</v>
      </c>
      <c r="AV265" s="14" t="n">
        <v>16</v>
      </c>
      <c r="AW265" s="14" t="n">
        <v>12</v>
      </c>
      <c r="AX265" s="14" t="n">
        <v>13</v>
      </c>
      <c r="AY265" s="14" t="n">
        <f aca="false">AZ265-SUM(AV265:AX265)</f>
        <v>16</v>
      </c>
      <c r="AZ265" s="14" t="n">
        <v>57</v>
      </c>
      <c r="BA265" s="15" t="n">
        <v>26</v>
      </c>
      <c r="BB265" s="78" t="n">
        <f aca="false">BB262+BB263+BB264</f>
        <v>1.778</v>
      </c>
      <c r="BC265" s="21" t="n">
        <v>4.433</v>
      </c>
      <c r="BD265" s="21" t="n">
        <v>7.055</v>
      </c>
      <c r="BE265" s="21" t="n">
        <v>10.038</v>
      </c>
      <c r="BF265" s="21" t="n">
        <v>4.561</v>
      </c>
      <c r="BG265" s="21" t="n">
        <v>7.844</v>
      </c>
      <c r="BH265" s="21" t="n">
        <v>11.351</v>
      </c>
      <c r="BI265" s="21" t="n">
        <v>15.341</v>
      </c>
      <c r="BJ265" s="79" t="n">
        <v>8.122</v>
      </c>
      <c r="BK265" s="21" t="n">
        <v>20.038</v>
      </c>
      <c r="BL265" s="21" t="n">
        <v>23.747</v>
      </c>
      <c r="BM265" s="21" t="n">
        <v>27.374</v>
      </c>
      <c r="BN265" s="21" t="n">
        <v>5.266</v>
      </c>
      <c r="BO265" s="21" t="n">
        <v>14.02</v>
      </c>
      <c r="BP265" s="21" t="n">
        <v>24</v>
      </c>
      <c r="BQ265" s="21" t="n">
        <v>35.848</v>
      </c>
      <c r="BR265" s="21" t="n">
        <v>16</v>
      </c>
      <c r="BS265" s="21" t="n">
        <v>28</v>
      </c>
      <c r="BT265" s="21" t="n">
        <v>41</v>
      </c>
      <c r="BU265" s="21" t="n">
        <v>57</v>
      </c>
      <c r="BV265" s="21" t="n">
        <v>26</v>
      </c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</row>
    <row r="266" s="27" customFormat="true" ht="15" hidden="false" customHeight="true" outlineLevel="0" collapsed="false">
      <c r="A266" s="77" t="s">
        <v>3792</v>
      </c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 t="s">
        <v>3793</v>
      </c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25"/>
      <c r="AC266" s="25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92"/>
      <c r="AQ266" s="92"/>
      <c r="AR266" s="92"/>
      <c r="AS266" s="92"/>
      <c r="AT266" s="92"/>
      <c r="AU266" s="92"/>
      <c r="AV266" s="92"/>
      <c r="AW266" s="92"/>
      <c r="AX266" s="92"/>
      <c r="AY266" s="92"/>
      <c r="AZ266" s="92"/>
      <c r="BB266" s="26"/>
      <c r="BC266" s="45"/>
      <c r="BD266" s="100"/>
      <c r="BE266" s="100"/>
      <c r="BF266" s="100"/>
      <c r="BG266" s="100"/>
      <c r="BH266" s="100"/>
      <c r="BI266" s="100"/>
      <c r="BJ266" s="100"/>
      <c r="BK266" s="100"/>
      <c r="BL266" s="100"/>
      <c r="BM266" s="100"/>
      <c r="BN266" s="100"/>
      <c r="BO266" s="100"/>
      <c r="BP266" s="100"/>
      <c r="BQ266" s="100"/>
      <c r="BR266" s="100"/>
      <c r="BS266" s="100"/>
      <c r="BT266" s="100"/>
      <c r="BU266" s="100"/>
      <c r="BV266" s="2"/>
      <c r="BW266" s="25"/>
      <c r="BX266" s="92"/>
      <c r="BY266" s="92"/>
      <c r="BZ266" s="92"/>
      <c r="CA266" s="92"/>
      <c r="CB266" s="92"/>
      <c r="CC266" s="92"/>
      <c r="CD266" s="92"/>
      <c r="CE266" s="92"/>
      <c r="CF266" s="92"/>
    </row>
    <row r="267" s="27" customFormat="true" ht="15" hidden="false" customHeight="true" outlineLevel="0" collapsed="false">
      <c r="A267" s="76" t="s">
        <v>3794</v>
      </c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 t="s">
        <v>3795</v>
      </c>
      <c r="P267" s="76"/>
      <c r="Q267" s="76"/>
      <c r="R267" s="76"/>
      <c r="S267" s="76"/>
      <c r="T267" s="76"/>
      <c r="U267" s="76"/>
      <c r="V267" s="76" t="s">
        <v>153</v>
      </c>
      <c r="W267" s="76"/>
      <c r="X267" s="76"/>
      <c r="Y267" s="76"/>
      <c r="Z267" s="76"/>
      <c r="AA267" s="76" t="s">
        <v>3796</v>
      </c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108"/>
      <c r="AQ267" s="108"/>
      <c r="AR267" s="10"/>
      <c r="AS267" s="10"/>
      <c r="AT267" s="10"/>
      <c r="AU267" s="10"/>
      <c r="AV267" s="10"/>
      <c r="AW267" s="10"/>
      <c r="AX267" s="10"/>
      <c r="AY267" s="10"/>
      <c r="AZ267" s="10"/>
      <c r="BB267" s="111"/>
      <c r="BC267" s="110"/>
      <c r="BD267" s="110"/>
      <c r="BE267" s="110"/>
      <c r="BF267" s="110"/>
      <c r="BG267" s="110"/>
      <c r="BH267" s="110"/>
      <c r="BI267" s="110"/>
      <c r="BJ267" s="110"/>
      <c r="BK267" s="110"/>
      <c r="BL267" s="110"/>
      <c r="BM267" s="110"/>
      <c r="BN267" s="122"/>
      <c r="BO267" s="11"/>
      <c r="BP267" s="11"/>
      <c r="BQ267" s="11"/>
      <c r="BR267" s="11"/>
      <c r="BS267" s="11"/>
      <c r="BT267" s="11"/>
      <c r="BU267" s="11"/>
      <c r="BV267" s="2"/>
      <c r="BW267" s="108"/>
      <c r="BX267" s="108"/>
      <c r="BY267" s="108"/>
      <c r="BZ267" s="108"/>
      <c r="CA267" s="108"/>
      <c r="CB267" s="108"/>
      <c r="CC267" s="10"/>
      <c r="CD267" s="10"/>
      <c r="CE267" s="10"/>
      <c r="CF267" s="10"/>
    </row>
    <row r="268" s="27" customFormat="true" ht="15" hidden="false" customHeight="true" outlineLevel="0" collapsed="false">
      <c r="A268" s="77" t="s">
        <v>3797</v>
      </c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 t="s">
        <v>3798</v>
      </c>
      <c r="P268" s="77"/>
      <c r="Q268" s="77"/>
      <c r="R268" s="77"/>
      <c r="S268" s="77"/>
      <c r="T268" s="77" t="s">
        <v>1469</v>
      </c>
      <c r="U268" s="77"/>
      <c r="V268" s="77" t="s">
        <v>160</v>
      </c>
      <c r="W268" s="77" t="s">
        <v>781</v>
      </c>
      <c r="X268" s="77" t="s">
        <v>162</v>
      </c>
      <c r="Y268" s="77"/>
      <c r="Z268" s="77" t="s">
        <v>163</v>
      </c>
      <c r="AA268" s="77" t="s">
        <v>3799</v>
      </c>
      <c r="AB268" s="13" t="n">
        <v>2.903</v>
      </c>
      <c r="AC268" s="14" t="n">
        <v>2.684</v>
      </c>
      <c r="AD268" s="14" t="n">
        <v>2.19</v>
      </c>
      <c r="AE268" s="14" t="n">
        <f aca="false">AF268-SUM(AB268:AD268)</f>
        <v>2.447</v>
      </c>
      <c r="AF268" s="14" t="n">
        <v>10.224</v>
      </c>
      <c r="AG268" s="14" t="n">
        <v>3.35</v>
      </c>
      <c r="AH268" s="14" t="n">
        <v>2.843</v>
      </c>
      <c r="AI268" s="14" t="n">
        <v>2.843</v>
      </c>
      <c r="AJ268" s="14" t="n">
        <f aca="false">AK268-SUM(AG268:AI268)</f>
        <v>2.843</v>
      </c>
      <c r="AK268" s="14" t="n">
        <v>11.879</v>
      </c>
      <c r="AL268" s="14" t="n">
        <v>2.814</v>
      </c>
      <c r="AM268" s="14" t="n">
        <v>3.377</v>
      </c>
      <c r="AN268" s="14" t="n">
        <v>5.207</v>
      </c>
      <c r="AO268" s="14" t="n">
        <f aca="false">AP268-SUM(AL268:AN268)</f>
        <v>15.534</v>
      </c>
      <c r="AP268" s="14" t="n">
        <v>26.932</v>
      </c>
      <c r="AQ268" s="14" t="n">
        <v>5</v>
      </c>
      <c r="AR268" s="14" t="n">
        <v>5.596</v>
      </c>
      <c r="AS268" s="14" t="n">
        <v>6</v>
      </c>
      <c r="AT268" s="14" t="n">
        <f aca="false">AU268-SUM(AQ268:AS268)</f>
        <v>6.29</v>
      </c>
      <c r="AU268" s="14" t="n">
        <v>22.886</v>
      </c>
      <c r="AV268" s="14" t="n">
        <v>11</v>
      </c>
      <c r="AW268" s="14" t="n">
        <v>31</v>
      </c>
      <c r="AX268" s="14" t="n">
        <v>32</v>
      </c>
      <c r="AY268" s="14" t="n">
        <f aca="false">AZ268-SUM(AV268:AX268)</f>
        <v>32</v>
      </c>
      <c r="AZ268" s="14" t="n">
        <v>106</v>
      </c>
      <c r="BA268" s="15" t="n">
        <v>28</v>
      </c>
      <c r="BB268" s="21" t="n">
        <v>2.903</v>
      </c>
      <c r="BC268" s="21" t="n">
        <v>5.587</v>
      </c>
      <c r="BD268" s="21" t="n">
        <v>7.777</v>
      </c>
      <c r="BE268" s="21" t="n">
        <v>10.224</v>
      </c>
      <c r="BF268" s="21" t="n">
        <v>3.35</v>
      </c>
      <c r="BG268" s="21" t="n">
        <v>6.193</v>
      </c>
      <c r="BH268" s="21" t="n">
        <v>9.036</v>
      </c>
      <c r="BI268" s="21" t="n">
        <v>11.879</v>
      </c>
      <c r="BJ268" s="21" t="n">
        <v>2.814</v>
      </c>
      <c r="BK268" s="21" t="n">
        <v>6.191</v>
      </c>
      <c r="BL268" s="21" t="n">
        <v>11.398</v>
      </c>
      <c r="BM268" s="21" t="n">
        <v>26.932</v>
      </c>
      <c r="BN268" s="21" t="n">
        <v>5</v>
      </c>
      <c r="BO268" s="21" t="n">
        <v>11.278</v>
      </c>
      <c r="BP268" s="21" t="n">
        <v>17</v>
      </c>
      <c r="BQ268" s="21" t="n">
        <v>22.886</v>
      </c>
      <c r="BR268" s="21" t="n">
        <v>11</v>
      </c>
      <c r="BS268" s="21" t="n">
        <v>42</v>
      </c>
      <c r="BT268" s="21" t="n">
        <v>74</v>
      </c>
      <c r="BU268" s="21" t="n">
        <v>106</v>
      </c>
      <c r="BV268" s="21" t="n">
        <v>28</v>
      </c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</row>
    <row r="269" s="27" customFormat="true" ht="15" hidden="false" customHeight="true" outlineLevel="0" collapsed="false">
      <c r="A269" s="77" t="s">
        <v>3800</v>
      </c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 t="s">
        <v>3801</v>
      </c>
      <c r="P269" s="77"/>
      <c r="Q269" s="77"/>
      <c r="R269" s="77"/>
      <c r="S269" s="77"/>
      <c r="T269" s="77" t="s">
        <v>1469</v>
      </c>
      <c r="U269" s="77"/>
      <c r="V269" s="77" t="s">
        <v>160</v>
      </c>
      <c r="W269" s="77" t="s">
        <v>781</v>
      </c>
      <c r="X269" s="77" t="s">
        <v>162</v>
      </c>
      <c r="Y269" s="77"/>
      <c r="Z269" s="77" t="s">
        <v>163</v>
      </c>
      <c r="AA269" s="77" t="s">
        <v>3802</v>
      </c>
      <c r="AB269" s="13" t="n">
        <v>1.228</v>
      </c>
      <c r="AC269" s="14" t="n">
        <v>1.13</v>
      </c>
      <c r="AD269" s="14" t="n">
        <v>1.132</v>
      </c>
      <c r="AE269" s="13" t="n">
        <f aca="false">AF269-SUM(AB269:AD269)</f>
        <v>1.132</v>
      </c>
      <c r="AF269" s="14" t="n">
        <v>4.622</v>
      </c>
      <c r="AG269" s="14" t="n">
        <v>1.018</v>
      </c>
      <c r="AH269" s="14" t="n">
        <v>1.032</v>
      </c>
      <c r="AI269" s="14" t="n">
        <v>1.027</v>
      </c>
      <c r="AJ269" s="13" t="n">
        <f aca="false">AK269-SUM(AG269:AI269)</f>
        <v>1.028</v>
      </c>
      <c r="AK269" s="14" t="n">
        <v>4.105</v>
      </c>
      <c r="AL269" s="14" t="n">
        <v>1.028</v>
      </c>
      <c r="AM269" s="14" t="n">
        <v>1.701</v>
      </c>
      <c r="AN269" s="14" t="n">
        <v>1.342</v>
      </c>
      <c r="AO269" s="14" t="n">
        <f aca="false">AP269-SUM(AL269:AN269)</f>
        <v>30.106</v>
      </c>
      <c r="AP269" s="14" t="n">
        <v>34.177</v>
      </c>
      <c r="AQ269" s="14" t="n">
        <v>1</v>
      </c>
      <c r="AR269" s="14" t="n">
        <v>1.332</v>
      </c>
      <c r="AS269" s="14" t="n">
        <v>1</v>
      </c>
      <c r="AT269" s="14" t="n">
        <f aca="false">AU269-SUM(AQ269:AS269)</f>
        <v>1.992</v>
      </c>
      <c r="AU269" s="14" t="n">
        <v>5.324</v>
      </c>
      <c r="AV269" s="14" t="n">
        <v>12</v>
      </c>
      <c r="AW269" s="14" t="n">
        <v>1</v>
      </c>
      <c r="AX269" s="14" t="n">
        <v>1</v>
      </c>
      <c r="AY269" s="14" t="n">
        <f aca="false">AZ269-SUM(AV269:AX269)</f>
        <v>2</v>
      </c>
      <c r="AZ269" s="14" t="n">
        <v>16</v>
      </c>
      <c r="BA269" s="15" t="n">
        <v>1</v>
      </c>
      <c r="BB269" s="21" t="n">
        <v>1.228</v>
      </c>
      <c r="BC269" s="21" t="n">
        <v>2.358</v>
      </c>
      <c r="BD269" s="21" t="n">
        <v>3.49</v>
      </c>
      <c r="BE269" s="21" t="n">
        <v>4.622</v>
      </c>
      <c r="BF269" s="21" t="n">
        <v>1.018</v>
      </c>
      <c r="BG269" s="21" t="n">
        <v>2.05</v>
      </c>
      <c r="BH269" s="21" t="n">
        <v>3.077</v>
      </c>
      <c r="BI269" s="21" t="n">
        <v>4.105</v>
      </c>
      <c r="BJ269" s="21" t="n">
        <v>1.028</v>
      </c>
      <c r="BK269" s="21" t="n">
        <v>2.729</v>
      </c>
      <c r="BL269" s="21" t="n">
        <v>4.071</v>
      </c>
      <c r="BM269" s="21" t="n">
        <v>34.177</v>
      </c>
      <c r="BN269" s="21" t="n">
        <v>1</v>
      </c>
      <c r="BO269" s="21" t="n">
        <v>2.664</v>
      </c>
      <c r="BP269" s="21" t="n">
        <v>4</v>
      </c>
      <c r="BQ269" s="21" t="n">
        <v>5.324</v>
      </c>
      <c r="BR269" s="21" t="n">
        <v>12</v>
      </c>
      <c r="BS269" s="21" t="n">
        <v>13</v>
      </c>
      <c r="BT269" s="21" t="n">
        <v>14</v>
      </c>
      <c r="BU269" s="21" t="n">
        <v>16</v>
      </c>
      <c r="BV269" s="21" t="n">
        <v>1</v>
      </c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</row>
    <row r="270" s="27" customFormat="true" ht="15" hidden="false" customHeight="true" outlineLevel="0" collapsed="false">
      <c r="A270" s="77" t="s">
        <v>3803</v>
      </c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 t="s">
        <v>3804</v>
      </c>
      <c r="P270" s="77"/>
      <c r="Q270" s="77"/>
      <c r="R270" s="77"/>
      <c r="S270" s="77"/>
      <c r="T270" s="77" t="s">
        <v>1469</v>
      </c>
      <c r="U270" s="77"/>
      <c r="V270" s="77" t="s">
        <v>160</v>
      </c>
      <c r="W270" s="77" t="s">
        <v>781</v>
      </c>
      <c r="X270" s="77" t="s">
        <v>162</v>
      </c>
      <c r="Y270" s="77"/>
      <c r="Z270" s="77" t="s">
        <v>163</v>
      </c>
      <c r="AA270" s="77" t="s">
        <v>3805</v>
      </c>
      <c r="AB270" s="13" t="n">
        <v>10.984</v>
      </c>
      <c r="AC270" s="14" t="n">
        <v>9.216</v>
      </c>
      <c r="AD270" s="14" t="n">
        <v>8.637</v>
      </c>
      <c r="AE270" s="13" t="n">
        <f aca="false">AF270-SUM(AB270:AD270)</f>
        <v>7.738</v>
      </c>
      <c r="AF270" s="14" t="n">
        <v>36.575</v>
      </c>
      <c r="AG270" s="14" t="n">
        <v>6.059</v>
      </c>
      <c r="AH270" s="14" t="n">
        <v>6.11</v>
      </c>
      <c r="AI270" s="14" t="n">
        <v>6.148</v>
      </c>
      <c r="AJ270" s="13" t="n">
        <f aca="false">AK270-SUM(AG270:AI270)</f>
        <v>6.187</v>
      </c>
      <c r="AK270" s="14" t="n">
        <v>24.504</v>
      </c>
      <c r="AL270" s="14" t="n">
        <v>6.226</v>
      </c>
      <c r="AM270" s="14" t="n">
        <v>6.264</v>
      </c>
      <c r="AN270" s="14" t="n">
        <v>6.304</v>
      </c>
      <c r="AO270" s="14" t="n">
        <f aca="false">AP270-SUM(AL270:AN270)</f>
        <v>199.624</v>
      </c>
      <c r="AP270" s="14" t="n">
        <v>218.418</v>
      </c>
      <c r="AQ270" s="14" t="n">
        <v>7</v>
      </c>
      <c r="AR270" s="14" t="n">
        <v>6.423</v>
      </c>
      <c r="AS270" s="14" t="n">
        <v>6</v>
      </c>
      <c r="AT270" s="14" t="n">
        <f aca="false">AU270-SUM(AQ270:AS270)</f>
        <v>6.52</v>
      </c>
      <c r="AU270" s="14" t="n">
        <v>25.943</v>
      </c>
      <c r="AV270" s="14" t="n">
        <v>4</v>
      </c>
      <c r="AW270" s="14" t="n">
        <v>0</v>
      </c>
      <c r="AX270" s="14" t="n">
        <v>0</v>
      </c>
      <c r="AY270" s="14" t="n">
        <f aca="false">AZ270-SUM(AV270:AX270)</f>
        <v>0</v>
      </c>
      <c r="AZ270" s="14" t="n">
        <v>4</v>
      </c>
      <c r="BA270" s="15" t="n">
        <v>0</v>
      </c>
      <c r="BB270" s="21" t="n">
        <v>10.984</v>
      </c>
      <c r="BC270" s="21" t="n">
        <v>20.2</v>
      </c>
      <c r="BD270" s="21" t="n">
        <v>28.837</v>
      </c>
      <c r="BE270" s="21" t="n">
        <v>36.575</v>
      </c>
      <c r="BF270" s="21" t="n">
        <v>6.059</v>
      </c>
      <c r="BG270" s="21" t="n">
        <v>12.169</v>
      </c>
      <c r="BH270" s="21" t="n">
        <v>18.317</v>
      </c>
      <c r="BI270" s="21" t="n">
        <v>24.504</v>
      </c>
      <c r="BJ270" s="21" t="n">
        <v>6.226</v>
      </c>
      <c r="BK270" s="21" t="n">
        <v>12.49</v>
      </c>
      <c r="BL270" s="21" t="n">
        <v>18.794</v>
      </c>
      <c r="BM270" s="21" t="n">
        <v>218.418</v>
      </c>
      <c r="BN270" s="21" t="n">
        <v>7</v>
      </c>
      <c r="BO270" s="21" t="n">
        <v>12.806</v>
      </c>
      <c r="BP270" s="21" t="n">
        <v>19</v>
      </c>
      <c r="BQ270" s="21" t="n">
        <v>25.943</v>
      </c>
      <c r="BR270" s="21" t="n">
        <v>4</v>
      </c>
      <c r="BS270" s="21" t="n">
        <v>4</v>
      </c>
      <c r="BT270" s="21" t="n">
        <v>4</v>
      </c>
      <c r="BU270" s="21" t="n">
        <v>4</v>
      </c>
      <c r="BV270" s="21" t="n">
        <v>0</v>
      </c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</row>
    <row r="271" s="27" customFormat="true" ht="15" hidden="false" customHeight="true" outlineLevel="0" collapsed="false">
      <c r="A271" s="77" t="s">
        <v>3806</v>
      </c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 t="s">
        <v>3807</v>
      </c>
      <c r="P271" s="77"/>
      <c r="Q271" s="77"/>
      <c r="R271" s="77"/>
      <c r="S271" s="77"/>
      <c r="T271" s="77" t="s">
        <v>1469</v>
      </c>
      <c r="U271" s="77"/>
      <c r="V271" s="77" t="s">
        <v>160</v>
      </c>
      <c r="W271" s="77" t="s">
        <v>781</v>
      </c>
      <c r="X271" s="77" t="s">
        <v>162</v>
      </c>
      <c r="Y271" s="77"/>
      <c r="Z271" s="77" t="s">
        <v>163</v>
      </c>
      <c r="AA271" s="77" t="s">
        <v>3808</v>
      </c>
      <c r="AB271" s="13" t="n">
        <v>15.115</v>
      </c>
      <c r="AC271" s="14" t="n">
        <v>13.03</v>
      </c>
      <c r="AD271" s="14" t="n">
        <v>11.959</v>
      </c>
      <c r="AE271" s="13" t="n">
        <f aca="false">AF271-SUM(AB271:AD271)</f>
        <v>11.317</v>
      </c>
      <c r="AF271" s="14" t="n">
        <v>51.421</v>
      </c>
      <c r="AG271" s="14" t="n">
        <v>10.427</v>
      </c>
      <c r="AH271" s="14" t="n">
        <v>9.985</v>
      </c>
      <c r="AI271" s="14" t="n">
        <v>10.018</v>
      </c>
      <c r="AJ271" s="13" t="n">
        <f aca="false">AK271-SUM(AG271:AI271)</f>
        <v>10.058</v>
      </c>
      <c r="AK271" s="14" t="n">
        <v>40.488</v>
      </c>
      <c r="AL271" s="14" t="n">
        <v>10.068</v>
      </c>
      <c r="AM271" s="14" t="n">
        <v>11.342</v>
      </c>
      <c r="AN271" s="14" t="n">
        <v>12.853</v>
      </c>
      <c r="AO271" s="14" t="n">
        <f aca="false">AP271-SUM(AL271:AN271)</f>
        <v>245.264</v>
      </c>
      <c r="AP271" s="78" t="n">
        <v>279.527</v>
      </c>
      <c r="AQ271" s="14" t="n">
        <v>13</v>
      </c>
      <c r="AR271" s="14" t="n">
        <v>13.351</v>
      </c>
      <c r="AS271" s="14" t="n">
        <v>13</v>
      </c>
      <c r="AT271" s="14" t="n">
        <f aca="false">AU271-SUM(AQ271:AS271)</f>
        <v>14.802</v>
      </c>
      <c r="AU271" s="14" t="n">
        <v>54.153</v>
      </c>
      <c r="AV271" s="14" t="n">
        <v>27</v>
      </c>
      <c r="AW271" s="14" t="n">
        <v>32</v>
      </c>
      <c r="AX271" s="14" t="n">
        <v>33</v>
      </c>
      <c r="AY271" s="14" t="n">
        <f aca="false">AZ271-SUM(AV271:AX271)</f>
        <v>34</v>
      </c>
      <c r="AZ271" s="14" t="n">
        <v>126</v>
      </c>
      <c r="BA271" s="15" t="n">
        <v>29</v>
      </c>
      <c r="BB271" s="21" t="n">
        <v>15.115</v>
      </c>
      <c r="BC271" s="21" t="n">
        <v>28.145</v>
      </c>
      <c r="BD271" s="21" t="n">
        <v>40.104</v>
      </c>
      <c r="BE271" s="21" t="n">
        <v>51.421</v>
      </c>
      <c r="BF271" s="21" t="n">
        <v>10.427</v>
      </c>
      <c r="BG271" s="21" t="n">
        <v>20.412</v>
      </c>
      <c r="BH271" s="21" t="n">
        <v>30.43</v>
      </c>
      <c r="BI271" s="21" t="n">
        <v>40.488</v>
      </c>
      <c r="BJ271" s="21" t="n">
        <v>10.068</v>
      </c>
      <c r="BK271" s="21" t="n">
        <v>21.41</v>
      </c>
      <c r="BL271" s="21" t="n">
        <v>34.263</v>
      </c>
      <c r="BM271" s="79" t="n">
        <v>279.527</v>
      </c>
      <c r="BN271" s="21" t="n">
        <v>13</v>
      </c>
      <c r="BO271" s="21" t="n">
        <v>26.748</v>
      </c>
      <c r="BP271" s="21" t="n">
        <v>40</v>
      </c>
      <c r="BQ271" s="21" t="n">
        <v>54.153</v>
      </c>
      <c r="BR271" s="21" t="n">
        <v>27</v>
      </c>
      <c r="BS271" s="21" t="n">
        <v>59</v>
      </c>
      <c r="BT271" s="21" t="n">
        <v>92</v>
      </c>
      <c r="BU271" s="21" t="n">
        <v>126</v>
      </c>
      <c r="BV271" s="21" t="n">
        <v>29</v>
      </c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</row>
    <row r="272" s="27" customFormat="true" ht="15" hidden="false" customHeight="true" outlineLevel="0" collapsed="false">
      <c r="A272" s="77" t="s">
        <v>3809</v>
      </c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 t="s">
        <v>3810</v>
      </c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25"/>
      <c r="AC272" s="25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92"/>
      <c r="AQ272" s="92"/>
      <c r="AR272" s="92"/>
      <c r="AS272" s="92"/>
      <c r="AT272" s="92"/>
      <c r="AU272" s="92"/>
      <c r="AV272" s="92"/>
      <c r="AW272" s="92"/>
      <c r="AX272" s="92"/>
      <c r="AY272" s="92"/>
      <c r="AZ272" s="92"/>
      <c r="BB272" s="26"/>
      <c r="BC272" s="45"/>
      <c r="BD272" s="100"/>
      <c r="BE272" s="100"/>
      <c r="BF272" s="100"/>
      <c r="BG272" s="100"/>
      <c r="BH272" s="100"/>
      <c r="BI272" s="100"/>
      <c r="BJ272" s="100"/>
      <c r="BK272" s="100"/>
      <c r="BL272" s="100"/>
      <c r="BM272" s="100"/>
      <c r="BN272" s="100"/>
      <c r="BO272" s="100"/>
      <c r="BP272" s="100"/>
      <c r="BQ272" s="100"/>
      <c r="BR272" s="100"/>
      <c r="BS272" s="100"/>
      <c r="BT272" s="100"/>
      <c r="BU272" s="100"/>
      <c r="BV272" s="2"/>
      <c r="BW272" s="25"/>
      <c r="BX272" s="92"/>
      <c r="BY272" s="92"/>
      <c r="BZ272" s="92"/>
      <c r="CA272" s="92"/>
      <c r="CB272" s="92"/>
      <c r="CC272" s="92"/>
      <c r="CD272" s="92"/>
      <c r="CE272" s="92"/>
      <c r="CF272" s="92"/>
    </row>
    <row r="273" customFormat="false" ht="15" hidden="false" customHeight="true" outlineLevel="0" collapsed="false">
      <c r="A273" s="12" t="s">
        <v>3811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 t="s">
        <v>3812</v>
      </c>
      <c r="P273" s="12"/>
      <c r="Q273" s="12"/>
      <c r="R273" s="12"/>
      <c r="S273" s="12"/>
      <c r="T273" s="12" t="s">
        <v>3106</v>
      </c>
      <c r="U273" s="12"/>
      <c r="V273" s="12" t="s">
        <v>160</v>
      </c>
      <c r="W273" s="12" t="s">
        <v>161</v>
      </c>
      <c r="X273" s="12" t="s">
        <v>162</v>
      </c>
      <c r="Y273" s="12"/>
      <c r="Z273" s="12" t="s">
        <v>3532</v>
      </c>
      <c r="AA273" s="12" t="s">
        <v>3813</v>
      </c>
      <c r="AB273" s="13" t="n">
        <v>4.8</v>
      </c>
      <c r="AC273" s="14" t="n">
        <v>5</v>
      </c>
      <c r="AD273" s="14" t="n">
        <v>5.4</v>
      </c>
      <c r="AE273" s="14" t="n">
        <v>5.7</v>
      </c>
      <c r="AF273" s="14" t="n">
        <v>5.7</v>
      </c>
      <c r="AG273" s="14" t="n">
        <v>3.6</v>
      </c>
      <c r="AH273" s="14" t="n">
        <v>6</v>
      </c>
      <c r="AI273" s="14" t="n">
        <v>6</v>
      </c>
      <c r="AJ273" s="14" t="n">
        <v>6</v>
      </c>
      <c r="AK273" s="14" t="n">
        <v>6</v>
      </c>
      <c r="AL273" s="14" t="n">
        <v>7.6</v>
      </c>
      <c r="AM273" s="14" t="n">
        <v>7.6</v>
      </c>
      <c r="AN273" s="14" t="n">
        <v>7.6</v>
      </c>
      <c r="AO273" s="14" t="n">
        <v>9</v>
      </c>
      <c r="AP273" s="14" t="n">
        <v>9</v>
      </c>
      <c r="AQ273" s="93" t="n">
        <v>9.6</v>
      </c>
      <c r="AR273" s="93" t="n">
        <v>10.4</v>
      </c>
      <c r="AS273" s="93" t="n">
        <v>11.5</v>
      </c>
      <c r="AT273" s="93" t="n">
        <v>13.3</v>
      </c>
      <c r="AU273" s="93" t="n">
        <v>13.3</v>
      </c>
      <c r="AV273" s="92"/>
      <c r="AW273" s="92"/>
      <c r="AX273" s="92"/>
      <c r="AY273" s="92"/>
      <c r="AZ273" s="92"/>
      <c r="BB273" s="21" t="n">
        <v>4.8</v>
      </c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00"/>
      <c r="BO273" s="100"/>
      <c r="BP273" s="100"/>
      <c r="BQ273" s="100"/>
      <c r="BR273" s="100"/>
      <c r="BS273" s="100"/>
      <c r="BT273" s="100"/>
      <c r="BU273" s="100"/>
      <c r="BV273" s="2"/>
      <c r="BW273" s="13"/>
      <c r="BX273" s="13"/>
      <c r="BY273" s="13"/>
      <c r="BZ273" s="13"/>
      <c r="CA273" s="13"/>
      <c r="CB273" s="13"/>
      <c r="CC273" s="92"/>
      <c r="CD273" s="92"/>
      <c r="CE273" s="92"/>
      <c r="CF273" s="92"/>
    </row>
    <row r="274" customFormat="false" ht="15" hidden="false" customHeight="true" outlineLevel="0" collapsed="false">
      <c r="A274" s="12" t="s">
        <v>3814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 t="s">
        <v>3815</v>
      </c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25"/>
      <c r="AC274" s="25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92"/>
      <c r="AQ274" s="92"/>
      <c r="AR274" s="92"/>
      <c r="AS274" s="123"/>
      <c r="AT274" s="92"/>
      <c r="AU274" s="92"/>
      <c r="AV274" s="92"/>
      <c r="AW274" s="92"/>
      <c r="AX274" s="92"/>
      <c r="AY274" s="92"/>
      <c r="AZ274" s="92"/>
      <c r="BB274" s="26"/>
      <c r="BC274" s="45"/>
      <c r="BD274" s="100"/>
      <c r="BE274" s="100"/>
      <c r="BF274" s="100"/>
      <c r="BG274" s="100"/>
      <c r="BH274" s="100"/>
      <c r="BI274" s="100"/>
      <c r="BJ274" s="100"/>
      <c r="BK274" s="100"/>
      <c r="BL274" s="100"/>
      <c r="BM274" s="100"/>
      <c r="BN274" s="100"/>
      <c r="BO274" s="100"/>
      <c r="BP274" s="100"/>
      <c r="BQ274" s="100"/>
      <c r="BR274" s="100"/>
      <c r="BS274" s="100"/>
      <c r="BT274" s="100"/>
      <c r="BU274" s="100"/>
      <c r="BV274" s="2"/>
      <c r="BW274" s="25"/>
      <c r="BX274" s="92"/>
      <c r="BY274" s="92"/>
      <c r="BZ274" s="92"/>
      <c r="CA274" s="92"/>
      <c r="CB274" s="92"/>
      <c r="CC274" s="92"/>
      <c r="CD274" s="92"/>
      <c r="CE274" s="92"/>
      <c r="CF274" s="92"/>
    </row>
    <row r="275" customFormat="false" ht="15" hidden="false" customHeight="true" outlineLevel="0" collapsed="false">
      <c r="A275" s="9" t="s">
        <v>3816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 t="s">
        <v>3817</v>
      </c>
      <c r="P275" s="9"/>
      <c r="Q275" s="9"/>
      <c r="R275" s="9"/>
      <c r="S275" s="9"/>
      <c r="T275" s="9" t="s">
        <v>1469</v>
      </c>
      <c r="U275" s="9"/>
      <c r="V275" s="9" t="s">
        <v>153</v>
      </c>
      <c r="W275" s="9"/>
      <c r="X275" s="9"/>
      <c r="Y275" s="9"/>
      <c r="Z275" s="9"/>
      <c r="AA275" s="9" t="s">
        <v>3818</v>
      </c>
      <c r="AB275" s="108"/>
      <c r="AC275" s="108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B275" s="111"/>
      <c r="BC275" s="110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2"/>
      <c r="BW275" s="108"/>
      <c r="BX275" s="10"/>
      <c r="BY275" s="10"/>
      <c r="BZ275" s="10"/>
      <c r="CA275" s="10"/>
      <c r="CB275" s="10"/>
      <c r="CC275" s="10"/>
      <c r="CD275" s="10"/>
      <c r="CE275" s="10"/>
      <c r="CF275" s="10"/>
    </row>
    <row r="276" customFormat="false" ht="15" hidden="false" customHeight="true" outlineLevel="0" collapsed="false">
      <c r="A276" s="12" t="s">
        <v>3819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 t="s">
        <v>3820</v>
      </c>
      <c r="P276" s="12"/>
      <c r="Q276" s="12"/>
      <c r="R276" s="12"/>
      <c r="S276" s="12"/>
      <c r="T276" s="12"/>
      <c r="U276" s="12"/>
      <c r="V276" s="12" t="s">
        <v>2482</v>
      </c>
      <c r="W276" s="12" t="s">
        <v>161</v>
      </c>
      <c r="X276" s="12" t="s">
        <v>162</v>
      </c>
      <c r="Y276" s="12"/>
      <c r="Z276" s="12" t="s">
        <v>1216</v>
      </c>
      <c r="AA276" s="12" t="s">
        <v>3090</v>
      </c>
      <c r="AB276" s="113" t="n">
        <v>0.33</v>
      </c>
      <c r="AC276" s="114" t="n">
        <v>0.32</v>
      </c>
      <c r="AD276" s="114" t="n">
        <v>0.3</v>
      </c>
      <c r="AE276" s="114" t="n">
        <v>0.29</v>
      </c>
      <c r="AF276" s="114" t="n">
        <v>0.29</v>
      </c>
      <c r="AG276" s="114" t="n">
        <v>0.36</v>
      </c>
      <c r="AH276" s="114" t="n">
        <v>0.33</v>
      </c>
      <c r="AI276" s="114" t="n">
        <v>0.3</v>
      </c>
      <c r="AJ276" s="114" t="n">
        <v>0.31</v>
      </c>
      <c r="AK276" s="114" t="n">
        <v>0.31</v>
      </c>
      <c r="AL276" s="114" t="n">
        <v>0.32</v>
      </c>
      <c r="AM276" s="114" t="n">
        <v>0.27</v>
      </c>
      <c r="AN276" s="114" t="n">
        <v>0.25</v>
      </c>
      <c r="AO276" s="114" t="n">
        <v>0.29</v>
      </c>
      <c r="AP276" s="114" t="n">
        <v>0.29</v>
      </c>
      <c r="AQ276" s="114" t="n">
        <v>0.27</v>
      </c>
      <c r="AR276" s="114" t="n">
        <v>0.25</v>
      </c>
      <c r="AS276" s="114" t="n">
        <v>0.24</v>
      </c>
      <c r="AT276" s="114" t="n">
        <v>0.25</v>
      </c>
      <c r="AU276" s="114" t="n">
        <v>0.25</v>
      </c>
      <c r="AV276" s="114" t="n">
        <v>0.23</v>
      </c>
      <c r="AW276" s="114" t="n">
        <v>0.24</v>
      </c>
      <c r="AX276" s="114" t="n">
        <v>0.26</v>
      </c>
      <c r="AY276" s="114" t="n">
        <v>0.24</v>
      </c>
      <c r="AZ276" s="114" t="n">
        <v>0.24</v>
      </c>
      <c r="BA276" s="115" t="n">
        <v>0.24</v>
      </c>
      <c r="BB276" s="116" t="n">
        <v>0.33</v>
      </c>
      <c r="BC276" s="117"/>
      <c r="BD276" s="117"/>
      <c r="BE276" s="117"/>
      <c r="BF276" s="117"/>
      <c r="BG276" s="117"/>
      <c r="BH276" s="117"/>
      <c r="BI276" s="117"/>
      <c r="BJ276" s="117"/>
      <c r="BK276" s="117"/>
      <c r="BL276" s="117"/>
      <c r="BM276" s="117"/>
      <c r="BN276" s="117"/>
      <c r="BO276" s="117"/>
      <c r="BP276" s="117"/>
      <c r="BQ276" s="117"/>
      <c r="BR276" s="117"/>
      <c r="BS276" s="117"/>
      <c r="BT276" s="117"/>
      <c r="BU276" s="117"/>
      <c r="BV276" s="2"/>
      <c r="BW276" s="113"/>
      <c r="BX276" s="113"/>
      <c r="BY276" s="113"/>
      <c r="BZ276" s="113"/>
      <c r="CA276" s="113"/>
      <c r="CB276" s="113"/>
      <c r="CC276" s="113"/>
      <c r="CD276" s="113"/>
      <c r="CE276" s="113"/>
      <c r="CF276" s="113"/>
    </row>
    <row r="277" customFormat="false" ht="15" hidden="false" customHeight="true" outlineLevel="0" collapsed="false">
      <c r="A277" s="12" t="s">
        <v>3821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 t="s">
        <v>3822</v>
      </c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25"/>
      <c r="AC277" s="25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92"/>
      <c r="AQ277" s="92"/>
      <c r="AR277" s="92"/>
      <c r="AS277" s="123"/>
      <c r="AT277" s="92"/>
      <c r="AU277" s="92"/>
      <c r="AV277" s="92"/>
      <c r="AW277" s="92"/>
      <c r="AX277" s="92"/>
      <c r="AY277" s="92"/>
      <c r="AZ277" s="92"/>
      <c r="BB277" s="26"/>
      <c r="BC277" s="45"/>
      <c r="BD277" s="100"/>
      <c r="BE277" s="100"/>
      <c r="BF277" s="100"/>
      <c r="BG277" s="100"/>
      <c r="BH277" s="100"/>
      <c r="BI277" s="100"/>
      <c r="BJ277" s="100"/>
      <c r="BK277" s="100"/>
      <c r="BL277" s="100"/>
      <c r="BM277" s="100"/>
      <c r="BN277" s="100"/>
      <c r="BO277" s="100"/>
      <c r="BP277" s="100"/>
      <c r="BQ277" s="100"/>
      <c r="BR277" s="100"/>
      <c r="BS277" s="100"/>
      <c r="BT277" s="100"/>
      <c r="BU277" s="100"/>
      <c r="BV277" s="2"/>
      <c r="BW277" s="25"/>
      <c r="BX277" s="92"/>
      <c r="BY277" s="92"/>
      <c r="BZ277" s="92"/>
      <c r="CA277" s="92"/>
      <c r="CB277" s="92"/>
      <c r="CC277" s="92"/>
      <c r="CD277" s="92"/>
      <c r="CE277" s="92"/>
      <c r="CF277" s="92"/>
    </row>
    <row r="278" customFormat="false" ht="15" hidden="false" customHeight="true" outlineLevel="0" collapsed="false">
      <c r="A278" s="9" t="s">
        <v>3823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 t="s">
        <v>3824</v>
      </c>
      <c r="P278" s="9"/>
      <c r="Q278" s="9"/>
      <c r="R278" s="9"/>
      <c r="S278" s="9"/>
      <c r="T278" s="9"/>
      <c r="U278" s="9"/>
      <c r="V278" s="9" t="s">
        <v>153</v>
      </c>
      <c r="W278" s="9"/>
      <c r="X278" s="9"/>
      <c r="Y278" s="9"/>
      <c r="Z278" s="9"/>
      <c r="AA278" s="9" t="s">
        <v>2010</v>
      </c>
      <c r="AB278" s="108"/>
      <c r="AC278" s="108"/>
      <c r="AD278" s="108"/>
      <c r="AE278" s="108"/>
      <c r="AF278" s="108"/>
      <c r="AG278" s="108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B278" s="111"/>
      <c r="BC278" s="110"/>
      <c r="BD278" s="110"/>
      <c r="BE278" s="110"/>
      <c r="BF278" s="122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2"/>
      <c r="BW278" s="108"/>
      <c r="BX278" s="108"/>
      <c r="BY278" s="10"/>
      <c r="BZ278" s="10"/>
      <c r="CA278" s="10"/>
      <c r="CB278" s="10"/>
      <c r="CC278" s="10"/>
      <c r="CD278" s="10"/>
      <c r="CE278" s="10"/>
      <c r="CF278" s="10"/>
    </row>
    <row r="279" customFormat="false" ht="15" hidden="false" customHeight="true" outlineLevel="0" collapsed="false">
      <c r="A279" s="12" t="s">
        <v>3825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 t="s">
        <v>3826</v>
      </c>
      <c r="P279" s="12"/>
      <c r="Q279" s="12"/>
      <c r="R279" s="12"/>
      <c r="S279" s="12"/>
      <c r="T279" s="12" t="s">
        <v>1469</v>
      </c>
      <c r="U279" s="12"/>
      <c r="V279" s="12" t="s">
        <v>160</v>
      </c>
      <c r="W279" s="12" t="s">
        <v>781</v>
      </c>
      <c r="X279" s="12" t="s">
        <v>162</v>
      </c>
      <c r="Y279" s="12"/>
      <c r="Z279" s="12" t="s">
        <v>163</v>
      </c>
      <c r="AA279" s="12" t="s">
        <v>3827</v>
      </c>
      <c r="AB279" s="13" t="n">
        <v>28.672</v>
      </c>
      <c r="AC279" s="14" t="n">
        <v>21.271</v>
      </c>
      <c r="AD279" s="14" t="n">
        <v>20.351</v>
      </c>
      <c r="AE279" s="14" t="n">
        <v>20.006</v>
      </c>
      <c r="AF279" s="14" t="n">
        <v>90.3</v>
      </c>
      <c r="AG279" s="14" t="n">
        <v>19.69</v>
      </c>
      <c r="AH279" s="14" t="n">
        <v>20.839</v>
      </c>
      <c r="AI279" s="14" t="n">
        <v>20.296</v>
      </c>
      <c r="AJ279" s="14" t="n">
        <v>20.093</v>
      </c>
      <c r="AK279" s="14" t="n">
        <v>80.918</v>
      </c>
      <c r="AL279" s="14" t="n">
        <v>22.215</v>
      </c>
      <c r="AM279" s="14" t="n">
        <v>25.544</v>
      </c>
      <c r="AN279" s="14" t="n">
        <v>36.703</v>
      </c>
      <c r="AO279" s="14" t="n">
        <v>43.214</v>
      </c>
      <c r="AP279" s="14" t="n">
        <v>127.676</v>
      </c>
      <c r="AQ279" s="14" t="n">
        <v>44</v>
      </c>
      <c r="AR279" s="14" t="n">
        <v>43.483</v>
      </c>
      <c r="AS279" s="14" t="n">
        <v>39.61</v>
      </c>
      <c r="AT279" s="14" t="n">
        <v>38.866</v>
      </c>
      <c r="AU279" s="14" t="n">
        <v>165.545</v>
      </c>
      <c r="AV279" s="14" t="n">
        <v>39</v>
      </c>
      <c r="AW279" s="14" t="n">
        <v>52</v>
      </c>
      <c r="AX279" s="14" t="n">
        <v>62</v>
      </c>
      <c r="AY279" s="14" t="n">
        <v>62</v>
      </c>
      <c r="AZ279" s="14" t="n">
        <v>215</v>
      </c>
      <c r="BA279" s="15" t="n">
        <v>61</v>
      </c>
      <c r="BB279" s="21" t="n">
        <v>28.672</v>
      </c>
      <c r="BC279" s="21" t="n">
        <v>49.943</v>
      </c>
      <c r="BD279" s="21" t="n">
        <v>70.294</v>
      </c>
      <c r="BE279" s="21" t="n">
        <v>90.3</v>
      </c>
      <c r="BF279" s="21" t="n">
        <v>19.69</v>
      </c>
      <c r="BG279" s="21" t="n">
        <v>40.529</v>
      </c>
      <c r="BH279" s="21" t="n">
        <v>60.825</v>
      </c>
      <c r="BI279" s="21" t="n">
        <v>80.918</v>
      </c>
      <c r="BJ279" s="21" t="n">
        <v>22.215</v>
      </c>
      <c r="BK279" s="21" t="n">
        <v>47.759</v>
      </c>
      <c r="BL279" s="21" t="n">
        <v>84.462</v>
      </c>
      <c r="BM279" s="21" t="n">
        <v>127.676</v>
      </c>
      <c r="BN279" s="21" t="n">
        <v>43.586</v>
      </c>
      <c r="BO279" s="21" t="n">
        <v>87.069</v>
      </c>
      <c r="BP279" s="21" t="n">
        <v>126.679</v>
      </c>
      <c r="BQ279" s="21" t="n">
        <v>165.545</v>
      </c>
      <c r="BR279" s="21" t="n">
        <v>39</v>
      </c>
      <c r="BS279" s="21" t="n">
        <v>91</v>
      </c>
      <c r="BT279" s="21" t="n">
        <v>153</v>
      </c>
      <c r="BU279" s="21" t="n">
        <v>215</v>
      </c>
      <c r="BV279" s="21" t="n">
        <v>61</v>
      </c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</row>
    <row r="280" customFormat="false" ht="15" hidden="false" customHeight="true" outlineLevel="0" collapsed="false">
      <c r="A280" s="12" t="s">
        <v>3828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 t="s">
        <v>3829</v>
      </c>
      <c r="P280" s="12"/>
      <c r="Q280" s="12"/>
      <c r="R280" s="12"/>
      <c r="S280" s="12"/>
      <c r="T280" s="12" t="s">
        <v>1469</v>
      </c>
      <c r="U280" s="12"/>
      <c r="V280" s="12" t="s">
        <v>160</v>
      </c>
      <c r="W280" s="12" t="s">
        <v>781</v>
      </c>
      <c r="X280" s="12" t="s">
        <v>162</v>
      </c>
      <c r="Y280" s="12"/>
      <c r="Z280" s="12" t="s">
        <v>163</v>
      </c>
      <c r="AA280" s="12" t="s">
        <v>968</v>
      </c>
      <c r="AB280" s="13" t="n">
        <v>14.965</v>
      </c>
      <c r="AC280" s="14" t="n">
        <v>14.648</v>
      </c>
      <c r="AD280" s="14" t="n">
        <v>15.095</v>
      </c>
      <c r="AE280" s="14" t="n">
        <v>19.965</v>
      </c>
      <c r="AF280" s="14" t="n">
        <v>64.673</v>
      </c>
      <c r="AG280" s="14" t="n">
        <v>20.027</v>
      </c>
      <c r="AH280" s="14" t="n">
        <v>19.002</v>
      </c>
      <c r="AI280" s="14" t="n">
        <v>18.966</v>
      </c>
      <c r="AJ280" s="14" t="n">
        <v>19.157</v>
      </c>
      <c r="AK280" s="14" t="n">
        <v>77.152</v>
      </c>
      <c r="AL280" s="14" t="n">
        <v>15.386</v>
      </c>
      <c r="AM280" s="14" t="n">
        <v>23.151</v>
      </c>
      <c r="AN280" s="14" t="n">
        <v>28.064</v>
      </c>
      <c r="AO280" s="14" t="n">
        <v>31</v>
      </c>
      <c r="AP280" s="14" t="n">
        <v>97.601</v>
      </c>
      <c r="AQ280" s="14" t="n">
        <v>31</v>
      </c>
      <c r="AR280" s="14" t="n">
        <v>30.563</v>
      </c>
      <c r="AS280" s="14" t="n">
        <v>30.067</v>
      </c>
      <c r="AT280" s="14" t="n">
        <v>30.066</v>
      </c>
      <c r="AU280" s="14" t="n">
        <v>121.34</v>
      </c>
      <c r="AV280" s="14" t="n">
        <v>30</v>
      </c>
      <c r="AW280" s="14" t="n">
        <v>67</v>
      </c>
      <c r="AX280" s="14" t="n">
        <v>67</v>
      </c>
      <c r="AY280" s="14" t="n">
        <v>68</v>
      </c>
      <c r="AZ280" s="14" t="n">
        <v>232</v>
      </c>
      <c r="BA280" s="15" t="n">
        <v>68</v>
      </c>
      <c r="BB280" s="21" t="n">
        <v>14.965</v>
      </c>
      <c r="BC280" s="21" t="n">
        <v>29.613</v>
      </c>
      <c r="BD280" s="21" t="n">
        <v>44.708</v>
      </c>
      <c r="BE280" s="21" t="n">
        <v>64.673</v>
      </c>
      <c r="BF280" s="21" t="n">
        <v>20.027</v>
      </c>
      <c r="BG280" s="21" t="n">
        <v>39.029</v>
      </c>
      <c r="BH280" s="21" t="n">
        <v>57.995</v>
      </c>
      <c r="BI280" s="21" t="n">
        <v>77.152</v>
      </c>
      <c r="BJ280" s="21" t="n">
        <v>15.386</v>
      </c>
      <c r="BK280" s="21" t="n">
        <v>38.537</v>
      </c>
      <c r="BL280" s="21" t="n">
        <v>66.601</v>
      </c>
      <c r="BM280" s="21" t="n">
        <v>97.601</v>
      </c>
      <c r="BN280" s="21" t="n">
        <v>30.644</v>
      </c>
      <c r="BO280" s="21" t="n">
        <v>61.207</v>
      </c>
      <c r="BP280" s="21" t="n">
        <v>91.274</v>
      </c>
      <c r="BQ280" s="21" t="n">
        <v>121.34</v>
      </c>
      <c r="BR280" s="21" t="n">
        <v>30</v>
      </c>
      <c r="BS280" s="21" t="n">
        <v>97</v>
      </c>
      <c r="BT280" s="21" t="n">
        <v>164</v>
      </c>
      <c r="BU280" s="21" t="n">
        <v>232</v>
      </c>
      <c r="BV280" s="21" t="n">
        <v>68</v>
      </c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</row>
    <row r="281" customFormat="false" ht="15" hidden="false" customHeight="true" outlineLevel="0" collapsed="false">
      <c r="A281" s="12" t="s">
        <v>3830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 t="s">
        <v>3831</v>
      </c>
      <c r="P281" s="12"/>
      <c r="Q281" s="12"/>
      <c r="R281" s="12"/>
      <c r="S281" s="12"/>
      <c r="T281" s="12" t="s">
        <v>1469</v>
      </c>
      <c r="U281" s="12"/>
      <c r="V281" s="12" t="s">
        <v>160</v>
      </c>
      <c r="W281" s="12" t="s">
        <v>781</v>
      </c>
      <c r="X281" s="12" t="s">
        <v>162</v>
      </c>
      <c r="Y281" s="12"/>
      <c r="Z281" s="12" t="s">
        <v>163</v>
      </c>
      <c r="AA281" s="12" t="s">
        <v>3832</v>
      </c>
      <c r="AB281" s="13"/>
      <c r="AC281" s="13"/>
      <c r="AD281" s="13"/>
      <c r="AE281" s="14" t="n">
        <v>0</v>
      </c>
      <c r="AF281" s="14" t="n">
        <v>0</v>
      </c>
      <c r="AG281" s="14" t="n">
        <v>0.815</v>
      </c>
      <c r="AH281" s="14"/>
      <c r="AI281" s="14" t="n">
        <v>0.761</v>
      </c>
      <c r="AJ281" s="14" t="n">
        <v>0.759</v>
      </c>
      <c r="AK281" s="14" t="n">
        <v>3.636</v>
      </c>
      <c r="AL281" s="14" t="n">
        <v>0.706</v>
      </c>
      <c r="AM281" s="14" t="n">
        <v>0.642</v>
      </c>
      <c r="AN281" s="14" t="n">
        <v>0.579</v>
      </c>
      <c r="AO281" s="14" t="n">
        <v>0.564</v>
      </c>
      <c r="AP281" s="14" t="n">
        <v>2.491</v>
      </c>
      <c r="AQ281" s="14"/>
      <c r="AR281" s="14" t="n">
        <v>0.376</v>
      </c>
      <c r="AS281" s="14" t="n">
        <v>0.367</v>
      </c>
      <c r="AT281" s="14" t="n">
        <v>0.315</v>
      </c>
      <c r="AU281" s="14" t="n">
        <v>1.433</v>
      </c>
      <c r="AV281" s="13"/>
      <c r="AW281" s="13"/>
      <c r="AX281" s="13"/>
      <c r="AY281" s="13"/>
      <c r="AZ281" s="13"/>
      <c r="BA281" s="23"/>
      <c r="BB281" s="13"/>
      <c r="BC281" s="13"/>
      <c r="BD281" s="13"/>
      <c r="BE281" s="13"/>
      <c r="BF281" s="21" t="n">
        <v>0.815</v>
      </c>
      <c r="BG281" s="21"/>
      <c r="BH281" s="21" t="n">
        <v>2.877</v>
      </c>
      <c r="BI281" s="21" t="n">
        <v>3.636</v>
      </c>
      <c r="BJ281" s="21" t="n">
        <v>0.706</v>
      </c>
      <c r="BK281" s="21" t="n">
        <v>1.348</v>
      </c>
      <c r="BL281" s="21" t="n">
        <v>1.927</v>
      </c>
      <c r="BM281" s="21" t="n">
        <v>2.491</v>
      </c>
      <c r="BN281" s="21" t="n">
        <v>0.375</v>
      </c>
      <c r="BO281" s="21" t="n">
        <v>0.751</v>
      </c>
      <c r="BP281" s="21" t="n">
        <v>1.118</v>
      </c>
      <c r="BQ281" s="21" t="n">
        <v>1.433</v>
      </c>
      <c r="BR281" s="14"/>
      <c r="BS281" s="16"/>
      <c r="BT281" s="16"/>
      <c r="BU281" s="14"/>
      <c r="BV281" s="14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</row>
    <row r="282" customFormat="false" ht="15" hidden="false" customHeight="true" outlineLevel="0" collapsed="false">
      <c r="A282" s="12" t="s">
        <v>3833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 t="s">
        <v>3834</v>
      </c>
      <c r="P282" s="12"/>
      <c r="Q282" s="12"/>
      <c r="R282" s="12"/>
      <c r="S282" s="12"/>
      <c r="T282" s="12" t="s">
        <v>1469</v>
      </c>
      <c r="U282" s="12"/>
      <c r="V282" s="12" t="s">
        <v>160</v>
      </c>
      <c r="W282" s="12" t="s">
        <v>781</v>
      </c>
      <c r="X282" s="12" t="s">
        <v>162</v>
      </c>
      <c r="Y282" s="12"/>
      <c r="Z282" s="12" t="s">
        <v>163</v>
      </c>
      <c r="AA282" s="12" t="s">
        <v>3835</v>
      </c>
      <c r="AB282" s="13" t="n">
        <v>43.637</v>
      </c>
      <c r="AC282" s="14" t="n">
        <v>35.919</v>
      </c>
      <c r="AD282" s="14" t="n">
        <v>35.446</v>
      </c>
      <c r="AE282" s="14" t="n">
        <v>39.971</v>
      </c>
      <c r="AF282" s="14" t="n">
        <v>154.973</v>
      </c>
      <c r="AG282" s="14" t="n">
        <f aca="false">AG279+AG280+AG281</f>
        <v>40.532</v>
      </c>
      <c r="AH282" s="14" t="n">
        <v>39.841</v>
      </c>
      <c r="AI282" s="13" t="n">
        <f aca="false">AI279+AI280+AI281</f>
        <v>40.023</v>
      </c>
      <c r="AJ282" s="13" t="n">
        <f aca="false">AJ279+AJ280+AJ281</f>
        <v>40.009</v>
      </c>
      <c r="AK282" s="14" t="n">
        <f aca="false">AK279+AK280+AK281</f>
        <v>161.706</v>
      </c>
      <c r="AL282" s="14" t="n">
        <f aca="false">AL279+AL280+AL281</f>
        <v>38.307</v>
      </c>
      <c r="AM282" s="13" t="n">
        <f aca="false">AM279+AM280+AM281</f>
        <v>49.337</v>
      </c>
      <c r="AN282" s="14" t="n">
        <f aca="false">AN279+AN280+AN281</f>
        <v>65.346</v>
      </c>
      <c r="AO282" s="13" t="n">
        <f aca="false">AO279+AO280+AO281</f>
        <v>74.778</v>
      </c>
      <c r="AP282" s="14" t="n">
        <f aca="false">AP279+AP280+AP281</f>
        <v>227.768</v>
      </c>
      <c r="AQ282" s="13" t="n">
        <f aca="false">AQ279+AQ280+AQ281</f>
        <v>75</v>
      </c>
      <c r="AR282" s="13" t="n">
        <f aca="false">AR279+AR280+AR281</f>
        <v>74.422</v>
      </c>
      <c r="AS282" s="14" t="n">
        <f aca="false">AS279+AS280+AS281</f>
        <v>70.044</v>
      </c>
      <c r="AT282" s="13" t="n">
        <f aca="false">AT279+AT280+AT281</f>
        <v>69.247</v>
      </c>
      <c r="AU282" s="14" t="n">
        <f aca="false">AU279+AU280+AU281</f>
        <v>288.318</v>
      </c>
      <c r="AV282" s="14" t="n">
        <f aca="false">AV279+AV280+AV281</f>
        <v>69</v>
      </c>
      <c r="AW282" s="14" t="n">
        <v>119</v>
      </c>
      <c r="AX282" s="14" t="n">
        <v>129</v>
      </c>
      <c r="AY282" s="13" t="n">
        <f aca="false">AY279+AY280</f>
        <v>130</v>
      </c>
      <c r="AZ282" s="14" t="n">
        <f aca="false">AZ279+AZ280</f>
        <v>447</v>
      </c>
      <c r="BA282" s="15" t="n">
        <v>128</v>
      </c>
      <c r="BB282" s="21" t="n">
        <v>43.637</v>
      </c>
      <c r="BC282" s="21" t="n">
        <v>79.556</v>
      </c>
      <c r="BD282" s="21" t="n">
        <v>115.002</v>
      </c>
      <c r="BE282" s="21" t="n">
        <v>154.973</v>
      </c>
      <c r="BF282" s="21" t="n">
        <f aca="false">BF279+BF280+BF281</f>
        <v>40.532</v>
      </c>
      <c r="BG282" s="21" t="n">
        <v>79.558</v>
      </c>
      <c r="BH282" s="21" t="n">
        <f aca="false">BH279+BH280+BH281</f>
        <v>121.697</v>
      </c>
      <c r="BI282" s="21" t="n">
        <f aca="false">BI279+BI280+BI281</f>
        <v>161.706</v>
      </c>
      <c r="BJ282" s="21" t="n">
        <f aca="false">BJ279+BJ280+BJ281</f>
        <v>38.307</v>
      </c>
      <c r="BK282" s="21" t="n">
        <f aca="false">BK279+BK280+BK281</f>
        <v>87.644</v>
      </c>
      <c r="BL282" s="21" t="n">
        <f aca="false">BL279+BL280+BL281</f>
        <v>152.99</v>
      </c>
      <c r="BM282" s="21" t="n">
        <f aca="false">BM279+BM280+BM281</f>
        <v>227.768</v>
      </c>
      <c r="BN282" s="21" t="n">
        <f aca="false">BN279+BN280+BN281</f>
        <v>74.605</v>
      </c>
      <c r="BO282" s="21" t="n">
        <f aca="false">BO279+BO280+BO281</f>
        <v>149.027</v>
      </c>
      <c r="BP282" s="21" t="n">
        <f aca="false">BP279+BP280+BP281</f>
        <v>219.071</v>
      </c>
      <c r="BQ282" s="21" t="n">
        <f aca="false">BQ279+BQ280+BQ281</f>
        <v>288.318</v>
      </c>
      <c r="BR282" s="21" t="n">
        <f aca="false">BR279+BR280+BR281</f>
        <v>69</v>
      </c>
      <c r="BS282" s="21" t="n">
        <v>188</v>
      </c>
      <c r="BT282" s="21" t="n">
        <v>317</v>
      </c>
      <c r="BU282" s="21" t="n">
        <f aca="false">BU279+BU280</f>
        <v>447</v>
      </c>
      <c r="BV282" s="21" t="n">
        <v>128</v>
      </c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</row>
    <row r="283" customFormat="false" ht="15" hidden="false" customHeight="true" outlineLevel="0" collapsed="false">
      <c r="A283" s="12" t="s">
        <v>3836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 t="s">
        <v>3837</v>
      </c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25"/>
      <c r="AC283" s="25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92"/>
      <c r="AQ283" s="92"/>
      <c r="AR283" s="92"/>
      <c r="AS283" s="92"/>
      <c r="AT283" s="92"/>
      <c r="AU283" s="92"/>
      <c r="AV283" s="92"/>
      <c r="AW283" s="92"/>
      <c r="AX283" s="92"/>
      <c r="AY283" s="92"/>
      <c r="AZ283" s="92"/>
      <c r="BB283" s="26"/>
      <c r="BC283" s="45"/>
      <c r="BD283" s="100"/>
      <c r="BE283" s="100"/>
      <c r="BF283" s="100"/>
      <c r="BG283" s="100"/>
      <c r="BH283" s="100"/>
      <c r="BI283" s="100"/>
      <c r="BJ283" s="100"/>
      <c r="BK283" s="100"/>
      <c r="BL283" s="100"/>
      <c r="BM283" s="100"/>
      <c r="BN283" s="100"/>
      <c r="BO283" s="100"/>
      <c r="BP283" s="100"/>
      <c r="BQ283" s="100"/>
      <c r="BR283" s="100"/>
      <c r="BS283" s="100"/>
      <c r="BT283" s="100"/>
      <c r="BU283" s="100"/>
      <c r="BV283" s="2"/>
      <c r="BW283" s="25"/>
      <c r="BX283" s="92"/>
      <c r="BY283" s="92"/>
      <c r="BZ283" s="92"/>
      <c r="CA283" s="92"/>
      <c r="CB283" s="92"/>
      <c r="CC283" s="92"/>
      <c r="CD283" s="92"/>
      <c r="CE283" s="92"/>
      <c r="CF283" s="92"/>
    </row>
    <row r="284" customFormat="false" ht="15" hidden="false" customHeight="true" outlineLevel="0" collapsed="false">
      <c r="A284" s="9" t="s">
        <v>3838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 t="s">
        <v>3839</v>
      </c>
      <c r="P284" s="9"/>
      <c r="Q284" s="9"/>
      <c r="R284" s="9"/>
      <c r="S284" s="9"/>
      <c r="T284" s="9"/>
      <c r="U284" s="9"/>
      <c r="V284" s="9" t="s">
        <v>153</v>
      </c>
      <c r="W284" s="9"/>
      <c r="X284" s="9"/>
      <c r="Y284" s="9"/>
      <c r="Z284" s="9"/>
      <c r="AA284" s="9" t="s">
        <v>2184</v>
      </c>
      <c r="AB284" s="108"/>
      <c r="AC284" s="108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B284" s="111"/>
      <c r="BC284" s="110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2"/>
      <c r="BW284" s="108"/>
      <c r="BX284" s="10"/>
      <c r="BY284" s="10"/>
      <c r="BZ284" s="10"/>
      <c r="CA284" s="10"/>
      <c r="CB284" s="10"/>
      <c r="CC284" s="10"/>
      <c r="CD284" s="10"/>
      <c r="CE284" s="10"/>
      <c r="CF284" s="10"/>
    </row>
    <row r="285" customFormat="false" ht="15" hidden="false" customHeight="true" outlineLevel="0" collapsed="false">
      <c r="A285" s="12" t="s">
        <v>3840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 t="s">
        <v>3841</v>
      </c>
      <c r="P285" s="12"/>
      <c r="Q285" s="12"/>
      <c r="R285" s="12"/>
      <c r="S285" s="12"/>
      <c r="T285" s="12" t="s">
        <v>1469</v>
      </c>
      <c r="U285" s="12"/>
      <c r="V285" s="12" t="s">
        <v>160</v>
      </c>
      <c r="W285" s="12" t="s">
        <v>781</v>
      </c>
      <c r="X285" s="12" t="s">
        <v>162</v>
      </c>
      <c r="Y285" s="12"/>
      <c r="Z285" s="12" t="s">
        <v>163</v>
      </c>
      <c r="AA285" s="12" t="s">
        <v>3827</v>
      </c>
      <c r="AB285" s="14" t="n">
        <v>11.81</v>
      </c>
      <c r="AC285" s="14" t="n">
        <v>12.977</v>
      </c>
      <c r="AD285" s="14" t="n">
        <v>14.118</v>
      </c>
      <c r="AE285" s="14" t="n">
        <v>14.907</v>
      </c>
      <c r="AF285" s="14" t="n">
        <v>53.812</v>
      </c>
      <c r="AG285" s="14" t="n">
        <v>15.381</v>
      </c>
      <c r="AH285" s="14" t="n">
        <v>16.34</v>
      </c>
      <c r="AI285" s="14" t="n">
        <v>17.516</v>
      </c>
      <c r="AJ285" s="14" t="n">
        <v>20.206</v>
      </c>
      <c r="AK285" s="14" t="n">
        <v>69.443</v>
      </c>
      <c r="AL285" s="14" t="n">
        <v>26.634</v>
      </c>
      <c r="AM285" s="14" t="n">
        <v>23.495</v>
      </c>
      <c r="AN285" s="14" t="n">
        <v>26.783</v>
      </c>
      <c r="AO285" s="14" t="n">
        <v>30.545</v>
      </c>
      <c r="AP285" s="14" t="n">
        <v>107.457</v>
      </c>
      <c r="AQ285" s="14" t="n">
        <v>32</v>
      </c>
      <c r="AR285" s="14" t="n">
        <v>32.202</v>
      </c>
      <c r="AS285" s="14" t="n">
        <v>33.494</v>
      </c>
      <c r="AT285" s="14" t="n">
        <v>32.748</v>
      </c>
      <c r="AU285" s="14" t="n">
        <v>129.954</v>
      </c>
      <c r="AV285" s="14" t="n">
        <v>34</v>
      </c>
      <c r="AW285" s="14" t="n">
        <v>43</v>
      </c>
      <c r="AX285" s="14" t="n">
        <v>42</v>
      </c>
      <c r="AY285" s="14" t="n">
        <v>42</v>
      </c>
      <c r="AZ285" s="14" t="n">
        <v>161</v>
      </c>
      <c r="BA285" s="15" t="n">
        <v>43</v>
      </c>
      <c r="BB285" s="21" t="n">
        <v>11.81</v>
      </c>
      <c r="BC285" s="21" t="n">
        <v>24.787</v>
      </c>
      <c r="BD285" s="21" t="n">
        <v>38.905</v>
      </c>
      <c r="BE285" s="21" t="n">
        <v>53.812</v>
      </c>
      <c r="BF285" s="21" t="n">
        <v>15.381</v>
      </c>
      <c r="BG285" s="21" t="n">
        <v>31.721</v>
      </c>
      <c r="BH285" s="21" t="n">
        <v>49.237</v>
      </c>
      <c r="BI285" s="21" t="n">
        <v>69.443</v>
      </c>
      <c r="BJ285" s="21" t="n">
        <v>26.634</v>
      </c>
      <c r="BK285" s="21" t="n">
        <v>50.129</v>
      </c>
      <c r="BL285" s="21" t="n">
        <v>76.912</v>
      </c>
      <c r="BM285" s="21" t="n">
        <v>107.457</v>
      </c>
      <c r="BN285" s="21" t="n">
        <v>32</v>
      </c>
      <c r="BO285" s="21" t="n">
        <v>63.712</v>
      </c>
      <c r="BP285" s="21" t="n">
        <v>97.206</v>
      </c>
      <c r="BQ285" s="21" t="n">
        <v>129.954</v>
      </c>
      <c r="BR285" s="21" t="n">
        <v>34</v>
      </c>
      <c r="BS285" s="21" t="n">
        <v>77</v>
      </c>
      <c r="BT285" s="21" t="n">
        <v>97</v>
      </c>
      <c r="BU285" s="21" t="n">
        <v>161</v>
      </c>
      <c r="BV285" s="21" t="n">
        <v>43</v>
      </c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</row>
    <row r="286" customFormat="false" ht="15" hidden="false" customHeight="true" outlineLevel="0" collapsed="false">
      <c r="A286" s="12" t="s">
        <v>3842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 t="s">
        <v>3843</v>
      </c>
      <c r="P286" s="12"/>
      <c r="Q286" s="12"/>
      <c r="R286" s="12"/>
      <c r="S286" s="12"/>
      <c r="T286" s="12" t="s">
        <v>1469</v>
      </c>
      <c r="U286" s="12"/>
      <c r="V286" s="12" t="s">
        <v>160</v>
      </c>
      <c r="W286" s="12" t="s">
        <v>781</v>
      </c>
      <c r="X286" s="12" t="s">
        <v>162</v>
      </c>
      <c r="Y286" s="12"/>
      <c r="Z286" s="12" t="s">
        <v>163</v>
      </c>
      <c r="AA286" s="12" t="s">
        <v>945</v>
      </c>
      <c r="AB286" s="14" t="n">
        <v>27.284</v>
      </c>
      <c r="AC286" s="14" t="n">
        <v>33.112</v>
      </c>
      <c r="AD286" s="14" t="n">
        <v>26.868</v>
      </c>
      <c r="AE286" s="14" t="n">
        <v>33.929</v>
      </c>
      <c r="AF286" s="14" t="n">
        <v>121.193</v>
      </c>
      <c r="AG286" s="14" t="n">
        <v>31.242</v>
      </c>
      <c r="AH286" s="14" t="n">
        <v>33.732</v>
      </c>
      <c r="AI286" s="14" t="n">
        <v>31.534</v>
      </c>
      <c r="AJ286" s="14" t="n">
        <v>32.926</v>
      </c>
      <c r="AK286" s="14" t="n">
        <v>129.434</v>
      </c>
      <c r="AL286" s="14" t="n">
        <v>35.168</v>
      </c>
      <c r="AM286" s="14" t="n">
        <v>38.624</v>
      </c>
      <c r="AN286" s="14" t="n">
        <v>50.372</v>
      </c>
      <c r="AO286" s="14" t="n">
        <v>63.323</v>
      </c>
      <c r="AP286" s="14" t="n">
        <v>187.487</v>
      </c>
      <c r="AQ286" s="14" t="n">
        <v>64</v>
      </c>
      <c r="AR286" s="14" t="n">
        <v>66.644</v>
      </c>
      <c r="AS286" s="14" t="n">
        <v>66.626</v>
      </c>
      <c r="AT286" s="14" t="n">
        <v>62.653</v>
      </c>
      <c r="AU286" s="14" t="n">
        <v>259.838</v>
      </c>
      <c r="AV286" s="14" t="n">
        <v>66</v>
      </c>
      <c r="AW286" s="14" t="n">
        <v>81</v>
      </c>
      <c r="AX286" s="14" t="n">
        <v>81</v>
      </c>
      <c r="AY286" s="14" t="n">
        <v>79</v>
      </c>
      <c r="AZ286" s="14" t="n">
        <v>307</v>
      </c>
      <c r="BA286" s="15" t="n">
        <v>81</v>
      </c>
      <c r="BB286" s="21" t="n">
        <v>27.284</v>
      </c>
      <c r="BC286" s="21" t="n">
        <v>60.396</v>
      </c>
      <c r="BD286" s="21" t="n">
        <v>87.264</v>
      </c>
      <c r="BE286" s="21" t="n">
        <v>121.193</v>
      </c>
      <c r="BF286" s="21" t="n">
        <v>31.242</v>
      </c>
      <c r="BG286" s="21" t="n">
        <v>64.974</v>
      </c>
      <c r="BH286" s="21" t="n">
        <v>96.508</v>
      </c>
      <c r="BI286" s="21" t="n">
        <v>129.434</v>
      </c>
      <c r="BJ286" s="21" t="n">
        <v>35.168</v>
      </c>
      <c r="BK286" s="21" t="n">
        <v>73.792</v>
      </c>
      <c r="BL286" s="21" t="n">
        <v>124.164</v>
      </c>
      <c r="BM286" s="21" t="n">
        <v>187.487</v>
      </c>
      <c r="BN286" s="21" t="n">
        <v>64</v>
      </c>
      <c r="BO286" s="21" t="n">
        <v>130.559</v>
      </c>
      <c r="BP286" s="21" t="n">
        <v>197.185</v>
      </c>
      <c r="BQ286" s="21" t="n">
        <v>259.838</v>
      </c>
      <c r="BR286" s="21" t="n">
        <v>66</v>
      </c>
      <c r="BS286" s="21" t="n">
        <v>147</v>
      </c>
      <c r="BT286" s="21" t="n">
        <v>197</v>
      </c>
      <c r="BU286" s="21" t="n">
        <v>307</v>
      </c>
      <c r="BV286" s="21" t="n">
        <v>81</v>
      </c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</row>
    <row r="287" customFormat="false" ht="15" hidden="false" customHeight="true" outlineLevel="0" collapsed="false">
      <c r="A287" s="12" t="s">
        <v>3844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 t="s">
        <v>3845</v>
      </c>
      <c r="P287" s="12"/>
      <c r="Q287" s="12"/>
      <c r="R287" s="12"/>
      <c r="S287" s="12"/>
      <c r="T287" s="12" t="s">
        <v>1469</v>
      </c>
      <c r="U287" s="12"/>
      <c r="V287" s="12" t="s">
        <v>160</v>
      </c>
      <c r="W287" s="12" t="s">
        <v>781</v>
      </c>
      <c r="X287" s="12" t="s">
        <v>162</v>
      </c>
      <c r="Y287" s="12"/>
      <c r="Z287" s="12" t="s">
        <v>163</v>
      </c>
      <c r="AA287" s="12" t="s">
        <v>968</v>
      </c>
      <c r="AB287" s="14" t="n">
        <v>67.133</v>
      </c>
      <c r="AC287" s="14" t="n">
        <v>70.485</v>
      </c>
      <c r="AD287" s="14" t="n">
        <v>72.892</v>
      </c>
      <c r="AE287" s="14" t="n">
        <v>75.9</v>
      </c>
      <c r="AF287" s="14" t="n">
        <v>286.41</v>
      </c>
      <c r="AG287" s="14" t="n">
        <v>70.534</v>
      </c>
      <c r="AH287" s="14" t="n">
        <v>71.724</v>
      </c>
      <c r="AI287" s="14" t="n">
        <v>69.561</v>
      </c>
      <c r="AJ287" s="14" t="n">
        <v>77.333</v>
      </c>
      <c r="AK287" s="14" t="n">
        <v>289.152</v>
      </c>
      <c r="AL287" s="14" t="n">
        <v>95.474</v>
      </c>
      <c r="AM287" s="14" t="n">
        <v>86.323</v>
      </c>
      <c r="AN287" s="14" t="n">
        <v>93.718</v>
      </c>
      <c r="AO287" s="14" t="n">
        <v>113.422</v>
      </c>
      <c r="AP287" s="14" t="n">
        <v>388.937</v>
      </c>
      <c r="AQ287" s="14" t="n">
        <v>119</v>
      </c>
      <c r="AR287" s="14" t="n">
        <v>120.55</v>
      </c>
      <c r="AS287" s="14" t="n">
        <v>116.992</v>
      </c>
      <c r="AT287" s="14" t="n">
        <v>112.015</v>
      </c>
      <c r="AU287" s="14" t="n">
        <v>468.553</v>
      </c>
      <c r="AV287" s="14" t="n">
        <v>120</v>
      </c>
      <c r="AW287" s="14" t="n">
        <v>174</v>
      </c>
      <c r="AX287" s="14" t="n">
        <v>180</v>
      </c>
      <c r="AY287" s="14" t="n">
        <v>169</v>
      </c>
      <c r="AZ287" s="14" t="n">
        <v>643</v>
      </c>
      <c r="BA287" s="15" t="n">
        <v>177</v>
      </c>
      <c r="BB287" s="21" t="n">
        <v>67.133</v>
      </c>
      <c r="BC287" s="21" t="n">
        <v>137.618</v>
      </c>
      <c r="BD287" s="21" t="n">
        <v>210.51</v>
      </c>
      <c r="BE287" s="21" t="n">
        <v>286.41</v>
      </c>
      <c r="BF287" s="21" t="n">
        <v>70.534</v>
      </c>
      <c r="BG287" s="21" t="n">
        <v>142.258</v>
      </c>
      <c r="BH287" s="21" t="n">
        <v>211.819</v>
      </c>
      <c r="BI287" s="21" t="n">
        <v>289.152</v>
      </c>
      <c r="BJ287" s="21" t="n">
        <v>95.474</v>
      </c>
      <c r="BK287" s="21" t="n">
        <v>181.797</v>
      </c>
      <c r="BL287" s="21" t="n">
        <v>275.515</v>
      </c>
      <c r="BM287" s="21" t="n">
        <v>388.937</v>
      </c>
      <c r="BN287" s="21" t="n">
        <v>119</v>
      </c>
      <c r="BO287" s="21" t="n">
        <v>239.546</v>
      </c>
      <c r="BP287" s="21" t="n">
        <v>356.538</v>
      </c>
      <c r="BQ287" s="21" t="n">
        <v>468.553</v>
      </c>
      <c r="BR287" s="21" t="n">
        <v>120</v>
      </c>
      <c r="BS287" s="21" t="n">
        <v>294</v>
      </c>
      <c r="BT287" s="21" t="n">
        <v>357</v>
      </c>
      <c r="BU287" s="21" t="n">
        <v>643</v>
      </c>
      <c r="BV287" s="21" t="n">
        <v>177</v>
      </c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</row>
    <row r="288" customFormat="false" ht="15" hidden="false" customHeight="true" outlineLevel="0" collapsed="false">
      <c r="A288" s="12" t="s">
        <v>3846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 t="s">
        <v>3847</v>
      </c>
      <c r="P288" s="12"/>
      <c r="Q288" s="12"/>
      <c r="R288" s="12"/>
      <c r="S288" s="12"/>
      <c r="T288" s="12" t="s">
        <v>1469</v>
      </c>
      <c r="U288" s="12"/>
      <c r="V288" s="12" t="s">
        <v>160</v>
      </c>
      <c r="W288" s="12" t="s">
        <v>781</v>
      </c>
      <c r="X288" s="12" t="s">
        <v>162</v>
      </c>
      <c r="Y288" s="12"/>
      <c r="Z288" s="12" t="s">
        <v>163</v>
      </c>
      <c r="AA288" s="12" t="s">
        <v>991</v>
      </c>
      <c r="AB288" s="14" t="n">
        <v>24.865</v>
      </c>
      <c r="AC288" s="14" t="n">
        <v>25.837</v>
      </c>
      <c r="AD288" s="14" t="n">
        <v>25.582</v>
      </c>
      <c r="AE288" s="14" t="n">
        <v>27.066</v>
      </c>
      <c r="AF288" s="14" t="n">
        <v>103.35</v>
      </c>
      <c r="AG288" s="14" t="n">
        <v>25.403</v>
      </c>
      <c r="AH288" s="14" t="n">
        <v>25.983</v>
      </c>
      <c r="AI288" s="14" t="n">
        <v>25.706</v>
      </c>
      <c r="AJ288" s="14" t="n">
        <v>28.507</v>
      </c>
      <c r="AK288" s="14" t="n">
        <v>105.599</v>
      </c>
      <c r="AL288" s="14" t="n">
        <v>31.643</v>
      </c>
      <c r="AM288" s="14" t="n">
        <v>33.868</v>
      </c>
      <c r="AN288" s="14" t="n">
        <v>33.878</v>
      </c>
      <c r="AO288" s="14" t="n">
        <v>37.097</v>
      </c>
      <c r="AP288" s="14" t="n">
        <v>136.486</v>
      </c>
      <c r="AQ288" s="14" t="n">
        <v>37</v>
      </c>
      <c r="AR288" s="14" t="n">
        <v>37.089</v>
      </c>
      <c r="AS288" s="14" t="n">
        <v>34.165</v>
      </c>
      <c r="AT288" s="14" t="n">
        <v>30.266</v>
      </c>
      <c r="AU288" s="14" t="n">
        <v>138.668</v>
      </c>
      <c r="AV288" s="14" t="n">
        <v>32</v>
      </c>
      <c r="AW288" s="14" t="n">
        <v>53</v>
      </c>
      <c r="AX288" s="14" t="n">
        <v>48</v>
      </c>
      <c r="AY288" s="14" t="n">
        <v>39</v>
      </c>
      <c r="AZ288" s="14" t="n">
        <v>172</v>
      </c>
      <c r="BA288" s="15" t="n">
        <v>42</v>
      </c>
      <c r="BB288" s="21" t="n">
        <v>24.865</v>
      </c>
      <c r="BC288" s="21" t="n">
        <v>50.702</v>
      </c>
      <c r="BD288" s="21" t="n">
        <v>76.284</v>
      </c>
      <c r="BE288" s="21" t="n">
        <v>103.35</v>
      </c>
      <c r="BF288" s="21" t="n">
        <v>25.403</v>
      </c>
      <c r="BG288" s="21" t="n">
        <v>51.386</v>
      </c>
      <c r="BH288" s="21" t="n">
        <v>77.092</v>
      </c>
      <c r="BI288" s="21" t="n">
        <v>105.599</v>
      </c>
      <c r="BJ288" s="21" t="n">
        <v>31.643</v>
      </c>
      <c r="BK288" s="21" t="n">
        <v>65.511</v>
      </c>
      <c r="BL288" s="21" t="n">
        <v>99.389</v>
      </c>
      <c r="BM288" s="21" t="n">
        <v>136.486</v>
      </c>
      <c r="BN288" s="21" t="n">
        <v>37</v>
      </c>
      <c r="BO288" s="21" t="n">
        <v>74.237</v>
      </c>
      <c r="BP288" s="21" t="n">
        <v>108.402</v>
      </c>
      <c r="BQ288" s="21" t="n">
        <v>138.668</v>
      </c>
      <c r="BR288" s="21" t="n">
        <v>32</v>
      </c>
      <c r="BS288" s="21" t="n">
        <v>85</v>
      </c>
      <c r="BT288" s="21" t="n">
        <v>108</v>
      </c>
      <c r="BU288" s="21" t="n">
        <v>172</v>
      </c>
      <c r="BV288" s="21" t="n">
        <v>42</v>
      </c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</row>
    <row r="289" s="27" customFormat="true" ht="15" hidden="false" customHeight="true" outlineLevel="0" collapsed="false">
      <c r="A289" s="77" t="s">
        <v>3848</v>
      </c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 t="s">
        <v>3849</v>
      </c>
      <c r="P289" s="77"/>
      <c r="Q289" s="77"/>
      <c r="R289" s="77"/>
      <c r="S289" s="77"/>
      <c r="T289" s="77" t="s">
        <v>1469</v>
      </c>
      <c r="U289" s="77"/>
      <c r="V289" s="77" t="s">
        <v>160</v>
      </c>
      <c r="W289" s="77" t="s">
        <v>781</v>
      </c>
      <c r="X289" s="77" t="s">
        <v>162</v>
      </c>
      <c r="Y289" s="77"/>
      <c r="Z289" s="77" t="s">
        <v>163</v>
      </c>
      <c r="AA289" s="77" t="s">
        <v>3850</v>
      </c>
      <c r="AB289" s="14" t="n">
        <v>131.092</v>
      </c>
      <c r="AC289" s="14" t="n">
        <v>142.411</v>
      </c>
      <c r="AD289" s="14" t="n">
        <v>139.46</v>
      </c>
      <c r="AE289" s="14" t="n">
        <v>151.802</v>
      </c>
      <c r="AF289" s="14" t="n">
        <v>564.765</v>
      </c>
      <c r="AG289" s="14" t="n">
        <v>142.56</v>
      </c>
      <c r="AH289" s="14" t="n">
        <v>147.779</v>
      </c>
      <c r="AI289" s="14" t="n">
        <v>144.317</v>
      </c>
      <c r="AJ289" s="14" t="n">
        <v>158.972</v>
      </c>
      <c r="AK289" s="14" t="n">
        <v>593.628</v>
      </c>
      <c r="AL289" s="14" t="n">
        <f aca="false">AL285+AL286+AL287+AL288</f>
        <v>188.919</v>
      </c>
      <c r="AM289" s="14" t="n">
        <v>182.31</v>
      </c>
      <c r="AN289" s="14" t="n">
        <v>204.751</v>
      </c>
      <c r="AO289" s="14" t="n">
        <v>244.387</v>
      </c>
      <c r="AP289" s="14" t="n">
        <v>820.367</v>
      </c>
      <c r="AQ289" s="14" t="n">
        <v>252</v>
      </c>
      <c r="AR289" s="14" t="n">
        <v>256.485</v>
      </c>
      <c r="AS289" s="14" t="n">
        <v>251.277</v>
      </c>
      <c r="AT289" s="14" t="n">
        <v>237.682</v>
      </c>
      <c r="AU289" s="14" t="n">
        <v>997.013</v>
      </c>
      <c r="AV289" s="14" t="n">
        <v>252</v>
      </c>
      <c r="AW289" s="14" t="n">
        <v>351</v>
      </c>
      <c r="AX289" s="14" t="n">
        <v>351</v>
      </c>
      <c r="AY289" s="14" t="n">
        <f aca="false">AY285+AY286+AY287+AY288</f>
        <v>329</v>
      </c>
      <c r="AZ289" s="13" t="n">
        <f aca="false">AZ285+AZ286+AZ287+AZ288</f>
        <v>1283</v>
      </c>
      <c r="BA289" s="15" t="n">
        <f aca="false">BA285+BA286+BA287+BA288</f>
        <v>343</v>
      </c>
      <c r="BB289" s="21" t="n">
        <v>131.092</v>
      </c>
      <c r="BC289" s="21" t="n">
        <v>273.503</v>
      </c>
      <c r="BD289" s="21" t="n">
        <v>412.963</v>
      </c>
      <c r="BE289" s="21" t="n">
        <v>564.765</v>
      </c>
      <c r="BF289" s="21" t="n">
        <v>142.56</v>
      </c>
      <c r="BG289" s="21" t="n">
        <v>290.339</v>
      </c>
      <c r="BH289" s="21" t="n">
        <v>434.656</v>
      </c>
      <c r="BI289" s="21" t="n">
        <f aca="false">BI285+BI286+BI287+BI288</f>
        <v>593.628</v>
      </c>
      <c r="BJ289" s="21" t="n">
        <f aca="false">BJ285+BJ286+BJ287+BJ288</f>
        <v>188.919</v>
      </c>
      <c r="BK289" s="21" t="n">
        <v>371.229</v>
      </c>
      <c r="BL289" s="21" t="n">
        <v>575.98</v>
      </c>
      <c r="BM289" s="21" t="n">
        <v>820.367</v>
      </c>
      <c r="BN289" s="21" t="n">
        <v>252</v>
      </c>
      <c r="BO289" s="21" t="n">
        <v>508.054</v>
      </c>
      <c r="BP289" s="21" t="n">
        <v>759.331</v>
      </c>
      <c r="BQ289" s="21" t="n">
        <v>997.013</v>
      </c>
      <c r="BR289" s="21" t="n">
        <v>252</v>
      </c>
      <c r="BS289" s="21" t="n">
        <v>603</v>
      </c>
      <c r="BT289" s="21" t="n">
        <v>759</v>
      </c>
      <c r="BU289" s="21" t="n">
        <f aca="false">BU285+BU286+BU287+BU288</f>
        <v>1283</v>
      </c>
      <c r="BV289" s="21" t="n">
        <f aca="false">BV285+BV286+BV287+BV288</f>
        <v>343</v>
      </c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</row>
    <row r="290" customFormat="false" ht="15" hidden="false" customHeight="true" outlineLevel="0" collapsed="false">
      <c r="A290" s="12" t="s">
        <v>3851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 t="s">
        <v>3852</v>
      </c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6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B290" s="26"/>
      <c r="BC290" s="45"/>
      <c r="BD290" s="45"/>
      <c r="BE290" s="45"/>
      <c r="BF290" s="45"/>
      <c r="BG290" s="45"/>
      <c r="BH290" s="45"/>
      <c r="BI290" s="45"/>
      <c r="BJ290" s="45"/>
      <c r="BK290" s="100"/>
      <c r="BL290" s="100"/>
      <c r="BM290" s="100"/>
      <c r="BN290" s="100"/>
      <c r="BO290" s="100"/>
      <c r="BP290" s="100"/>
      <c r="BQ290" s="100"/>
      <c r="BR290" s="100"/>
      <c r="BS290" s="100"/>
      <c r="BT290" s="100"/>
      <c r="BU290" s="100"/>
      <c r="BV290" s="2"/>
      <c r="BW290" s="25"/>
      <c r="BX290" s="25"/>
      <c r="BY290" s="25"/>
      <c r="BZ290" s="25"/>
      <c r="CA290" s="92"/>
      <c r="CB290" s="92"/>
      <c r="CC290" s="92"/>
      <c r="CD290" s="92"/>
      <c r="CE290" s="92"/>
      <c r="CF290" s="92"/>
    </row>
    <row r="291" s="27" customFormat="true" ht="15" hidden="false" customHeight="true" outlineLevel="0" collapsed="false">
      <c r="A291" s="76" t="s">
        <v>3853</v>
      </c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 t="s">
        <v>3854</v>
      </c>
      <c r="P291" s="76"/>
      <c r="Q291" s="76"/>
      <c r="R291" s="76"/>
      <c r="S291" s="76"/>
      <c r="T291" s="76"/>
      <c r="U291" s="76"/>
      <c r="V291" s="76" t="s">
        <v>153</v>
      </c>
      <c r="W291" s="76"/>
      <c r="X291" s="76"/>
      <c r="Y291" s="76"/>
      <c r="Z291" s="76"/>
      <c r="AA291" s="76" t="s">
        <v>3855</v>
      </c>
      <c r="AB291" s="108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11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B291" s="111"/>
      <c r="BC291" s="110"/>
      <c r="BD291" s="110"/>
      <c r="BE291" s="110"/>
      <c r="BF291" s="110"/>
      <c r="BG291" s="110"/>
      <c r="BH291" s="110"/>
      <c r="BI291" s="110"/>
      <c r="BJ291" s="110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2"/>
      <c r="BW291" s="108"/>
      <c r="BX291" s="108"/>
      <c r="BY291" s="108"/>
      <c r="BZ291" s="108"/>
      <c r="CA291" s="10"/>
      <c r="CB291" s="10"/>
      <c r="CC291" s="10"/>
      <c r="CD291" s="10"/>
      <c r="CE291" s="10"/>
      <c r="CF291" s="10"/>
    </row>
    <row r="292" s="27" customFormat="true" ht="15" hidden="false" customHeight="true" outlineLevel="0" collapsed="false">
      <c r="A292" s="77" t="s">
        <v>3856</v>
      </c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 t="s">
        <v>3857</v>
      </c>
      <c r="P292" s="77"/>
      <c r="Q292" s="77"/>
      <c r="R292" s="77"/>
      <c r="S292" s="77"/>
      <c r="T292" s="77" t="s">
        <v>307</v>
      </c>
      <c r="U292" s="77"/>
      <c r="V292" s="77" t="s">
        <v>1223</v>
      </c>
      <c r="W292" s="77" t="s">
        <v>161</v>
      </c>
      <c r="X292" s="77" t="s">
        <v>162</v>
      </c>
      <c r="Y292" s="77"/>
      <c r="Z292" s="77" t="s">
        <v>163</v>
      </c>
      <c r="AA292" s="43" t="s">
        <v>2267</v>
      </c>
      <c r="AB292" s="14" t="n">
        <v>612.512</v>
      </c>
      <c r="AC292" s="14" t="n">
        <v>617.016</v>
      </c>
      <c r="AD292" s="14" t="n">
        <v>629.548</v>
      </c>
      <c r="AE292" s="14" t="n">
        <v>637.219</v>
      </c>
      <c r="AF292" s="14" t="n">
        <v>624.148</v>
      </c>
      <c r="AG292" s="14" t="n">
        <v>653.809</v>
      </c>
      <c r="AH292" s="14" t="n">
        <v>659.366</v>
      </c>
      <c r="AI292" s="14" t="n">
        <v>664.131</v>
      </c>
      <c r="AJ292" s="13"/>
      <c r="AK292" s="14" t="n">
        <v>661.647</v>
      </c>
      <c r="AL292" s="14" t="n">
        <v>677.514</v>
      </c>
      <c r="AM292" s="14" t="n">
        <v>681.126</v>
      </c>
      <c r="AN292" s="14" t="n">
        <v>690.468</v>
      </c>
      <c r="AO292" s="14" t="n">
        <v>700.994</v>
      </c>
      <c r="AP292" s="14" t="n">
        <v>687.797</v>
      </c>
      <c r="AQ292" s="14" t="n">
        <v>706</v>
      </c>
      <c r="AR292" s="14" t="n">
        <v>712</v>
      </c>
      <c r="AS292" s="14" t="n">
        <v>717</v>
      </c>
      <c r="AT292" s="14"/>
      <c r="AU292" s="14" t="n">
        <v>715</v>
      </c>
      <c r="AV292" s="14" t="n">
        <v>729</v>
      </c>
      <c r="AW292" s="14" t="n">
        <v>747</v>
      </c>
      <c r="AX292" s="14" t="n">
        <v>760</v>
      </c>
      <c r="AY292" s="13"/>
      <c r="AZ292" s="14" t="n">
        <v>751</v>
      </c>
      <c r="BA292" s="15" t="n">
        <v>771</v>
      </c>
      <c r="BB292" s="21" t="n">
        <v>612.512</v>
      </c>
      <c r="BC292" s="21" t="n">
        <v>614.797</v>
      </c>
      <c r="BD292" s="21" t="n">
        <v>619.748</v>
      </c>
      <c r="BE292" s="21" t="n">
        <v>653.809</v>
      </c>
      <c r="BF292" s="16"/>
      <c r="BG292" s="21" t="n">
        <v>656.636</v>
      </c>
      <c r="BH292" s="21" t="n">
        <v>659.16</v>
      </c>
      <c r="BI292" s="21" t="n">
        <v>661.647</v>
      </c>
      <c r="BJ292" s="21" t="n">
        <v>677.514</v>
      </c>
      <c r="BK292" s="21" t="n">
        <v>678.929</v>
      </c>
      <c r="BL292" s="21" t="n">
        <v>683.075</v>
      </c>
      <c r="BM292" s="21" t="n">
        <v>688</v>
      </c>
      <c r="BN292" s="21" t="n">
        <v>706.174</v>
      </c>
      <c r="BO292" s="21" t="n">
        <v>709</v>
      </c>
      <c r="BP292" s="21" t="n">
        <v>712</v>
      </c>
      <c r="BQ292" s="21" t="n">
        <v>715</v>
      </c>
      <c r="BR292" s="21" t="n">
        <v>729</v>
      </c>
      <c r="BS292" s="21" t="n">
        <v>737</v>
      </c>
      <c r="BT292" s="21" t="n">
        <v>746</v>
      </c>
      <c r="BU292" s="21" t="n">
        <v>751</v>
      </c>
      <c r="BV292" s="21" t="n">
        <v>771</v>
      </c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</row>
    <row r="293" s="27" customFormat="true" ht="15" hidden="false" customHeight="true" outlineLevel="0" collapsed="false">
      <c r="A293" s="76" t="s">
        <v>3858</v>
      </c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 t="s">
        <v>3859</v>
      </c>
      <c r="P293" s="76"/>
      <c r="Q293" s="76"/>
      <c r="R293" s="76"/>
      <c r="S293" s="76"/>
      <c r="T293" s="76" t="s">
        <v>1469</v>
      </c>
      <c r="U293" s="76"/>
      <c r="V293" s="76" t="s">
        <v>153</v>
      </c>
      <c r="W293" s="76"/>
      <c r="X293" s="76"/>
      <c r="Y293" s="76"/>
      <c r="Z293" s="76"/>
      <c r="AA293" s="76" t="s">
        <v>2270</v>
      </c>
      <c r="AB293" s="25"/>
      <c r="AC293" s="25"/>
      <c r="AD293" s="25"/>
      <c r="AE293" s="25"/>
      <c r="AF293" s="25"/>
      <c r="AG293" s="25"/>
      <c r="AH293" s="26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6"/>
      <c r="AV293" s="25"/>
      <c r="AW293" s="25"/>
      <c r="AX293" s="25"/>
      <c r="AY293" s="25"/>
      <c r="AZ293" s="25"/>
      <c r="BB293" s="26"/>
      <c r="BC293" s="45"/>
      <c r="BD293" s="45"/>
      <c r="BE293" s="26"/>
      <c r="BF293" s="45"/>
      <c r="BG293" s="45"/>
      <c r="BH293" s="45"/>
      <c r="BI293" s="26"/>
      <c r="BJ293" s="26"/>
      <c r="BK293" s="45"/>
      <c r="BL293" s="45"/>
      <c r="BM293" s="26"/>
      <c r="BN293" s="26"/>
      <c r="BO293" s="45"/>
      <c r="BP293" s="45"/>
      <c r="BQ293" s="26"/>
      <c r="BR293" s="26"/>
      <c r="BS293" s="45"/>
      <c r="BT293" s="45"/>
      <c r="BU293" s="26"/>
      <c r="BV293" s="26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</row>
    <row r="294" s="27" customFormat="true" ht="15" hidden="false" customHeight="true" outlineLevel="0" collapsed="false">
      <c r="A294" s="77" t="s">
        <v>3860</v>
      </c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 t="s">
        <v>3861</v>
      </c>
      <c r="P294" s="77"/>
      <c r="Q294" s="77"/>
      <c r="R294" s="77"/>
      <c r="S294" s="77"/>
      <c r="T294" s="77" t="s">
        <v>307</v>
      </c>
      <c r="U294" s="77"/>
      <c r="V294" s="77" t="s">
        <v>1223</v>
      </c>
      <c r="W294" s="77" t="s">
        <v>161</v>
      </c>
      <c r="X294" s="77" t="s">
        <v>162</v>
      </c>
      <c r="Y294" s="77"/>
      <c r="Z294" s="77" t="s">
        <v>163</v>
      </c>
      <c r="AA294" s="77" t="s">
        <v>2273</v>
      </c>
      <c r="AB294" s="14" t="n">
        <v>0</v>
      </c>
      <c r="AC294" s="14" t="n">
        <v>0</v>
      </c>
      <c r="AD294" s="14" t="n">
        <v>0</v>
      </c>
      <c r="AE294" s="14" t="n">
        <v>0</v>
      </c>
      <c r="AF294" s="14" t="n">
        <v>5.381</v>
      </c>
      <c r="AG294" s="14" t="n">
        <v>0</v>
      </c>
      <c r="AH294" s="14" t="n">
        <v>1.456</v>
      </c>
      <c r="AI294" s="13"/>
      <c r="AJ294" s="13"/>
      <c r="AK294" s="14" t="n">
        <v>1.302</v>
      </c>
      <c r="AL294" s="13"/>
      <c r="AM294" s="14" t="n">
        <v>2.977</v>
      </c>
      <c r="AN294" s="13"/>
      <c r="AO294" s="14" t="n">
        <v>1.642</v>
      </c>
      <c r="AP294" s="14" t="n">
        <v>1.906</v>
      </c>
      <c r="AQ294" s="14" t="n">
        <v>4</v>
      </c>
      <c r="AR294" s="14" t="n">
        <v>4</v>
      </c>
      <c r="AS294" s="14" t="n">
        <v>5</v>
      </c>
      <c r="AT294" s="14"/>
      <c r="AU294" s="14" t="n">
        <v>5</v>
      </c>
      <c r="AV294" s="14" t="n">
        <v>4</v>
      </c>
      <c r="AW294" s="14" t="n">
        <v>0</v>
      </c>
      <c r="AX294" s="13"/>
      <c r="AY294" s="13"/>
      <c r="AZ294" s="14" t="n">
        <v>1</v>
      </c>
      <c r="BA294" s="15" t="n">
        <v>0</v>
      </c>
      <c r="BB294" s="21" t="n">
        <v>0</v>
      </c>
      <c r="BC294" s="21" t="n">
        <v>0</v>
      </c>
      <c r="BD294" s="21" t="n">
        <v>0</v>
      </c>
      <c r="BE294" s="21" t="n">
        <v>0</v>
      </c>
      <c r="BF294" s="16"/>
      <c r="BG294" s="21" t="n">
        <v>0.728</v>
      </c>
      <c r="BH294" s="16"/>
      <c r="BI294" s="21" t="n">
        <v>1.302</v>
      </c>
      <c r="BJ294" s="14"/>
      <c r="BK294" s="21" t="n">
        <v>1.961</v>
      </c>
      <c r="BL294" s="21" t="n">
        <v>1.994</v>
      </c>
      <c r="BM294" s="21" t="n">
        <v>2</v>
      </c>
      <c r="BN294" s="14"/>
      <c r="BO294" s="21" t="n">
        <v>4</v>
      </c>
      <c r="BP294" s="21" t="n">
        <v>5</v>
      </c>
      <c r="BQ294" s="21" t="n">
        <v>5</v>
      </c>
      <c r="BR294" s="21" t="n">
        <v>4</v>
      </c>
      <c r="BS294" s="21" t="n">
        <v>2</v>
      </c>
      <c r="BT294" s="21" t="n">
        <v>1</v>
      </c>
      <c r="BU294" s="21" t="n">
        <v>1</v>
      </c>
      <c r="BV294" s="21" t="n">
        <v>0</v>
      </c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</row>
    <row r="295" s="27" customFormat="true" ht="15" hidden="false" customHeight="true" outlineLevel="0" collapsed="false">
      <c r="A295" s="77" t="s">
        <v>3862</v>
      </c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 t="s">
        <v>3863</v>
      </c>
      <c r="P295" s="77"/>
      <c r="Q295" s="77"/>
      <c r="R295" s="77"/>
      <c r="S295" s="77"/>
      <c r="T295" s="77" t="s">
        <v>307</v>
      </c>
      <c r="U295" s="77"/>
      <c r="V295" s="77" t="s">
        <v>1223</v>
      </c>
      <c r="W295" s="77" t="s">
        <v>161</v>
      </c>
      <c r="X295" s="77" t="s">
        <v>162</v>
      </c>
      <c r="Y295" s="77"/>
      <c r="Z295" s="77" t="s">
        <v>163</v>
      </c>
      <c r="AA295" s="77" t="s">
        <v>2279</v>
      </c>
      <c r="AB295" s="13" t="n">
        <v>0</v>
      </c>
      <c r="AC295" s="14" t="n">
        <v>0</v>
      </c>
      <c r="AD295" s="14" t="n">
        <v>0</v>
      </c>
      <c r="AE295" s="14" t="n">
        <v>10.067</v>
      </c>
      <c r="AF295" s="14" t="n">
        <v>12.469</v>
      </c>
      <c r="AG295" s="13"/>
      <c r="AH295" s="14"/>
      <c r="AI295" s="13"/>
      <c r="AJ295" s="13"/>
      <c r="AK295" s="14"/>
      <c r="AL295" s="14" t="n">
        <v>0.945</v>
      </c>
      <c r="AM295" s="13"/>
      <c r="AN295" s="13"/>
      <c r="AO295" s="14" t="n">
        <v>8.567</v>
      </c>
      <c r="AP295" s="14" t="n">
        <v>10.514</v>
      </c>
      <c r="AQ295" s="14" t="n">
        <v>12</v>
      </c>
      <c r="AR295" s="14" t="n">
        <v>13</v>
      </c>
      <c r="AS295" s="14" t="n">
        <v>15</v>
      </c>
      <c r="AT295" s="14"/>
      <c r="AU295" s="14" t="n">
        <v>14</v>
      </c>
      <c r="AV295" s="14" t="n">
        <v>17</v>
      </c>
      <c r="AW295" s="14" t="n">
        <v>23</v>
      </c>
      <c r="AX295" s="14" t="n">
        <v>25</v>
      </c>
      <c r="AY295" s="13"/>
      <c r="AZ295" s="14" t="n">
        <v>21</v>
      </c>
      <c r="BA295" s="15" t="n">
        <v>22</v>
      </c>
      <c r="BB295" s="21" t="n">
        <v>0</v>
      </c>
      <c r="BC295" s="21" t="n">
        <v>0</v>
      </c>
      <c r="BD295" s="21" t="n">
        <v>0</v>
      </c>
      <c r="BE295" s="14"/>
      <c r="BF295" s="16"/>
      <c r="BG295" s="16"/>
      <c r="BH295" s="16"/>
      <c r="BI295" s="14"/>
      <c r="BJ295" s="21" t="n">
        <v>0.945</v>
      </c>
      <c r="BK295" s="16"/>
      <c r="BL295" s="21" t="n">
        <v>11.188</v>
      </c>
      <c r="BM295" s="21" t="n">
        <v>10</v>
      </c>
      <c r="BN295" s="14"/>
      <c r="BO295" s="21" t="n">
        <v>13</v>
      </c>
      <c r="BP295" s="21" t="n">
        <v>13</v>
      </c>
      <c r="BQ295" s="21" t="n">
        <v>14</v>
      </c>
      <c r="BR295" s="21" t="n">
        <v>17</v>
      </c>
      <c r="BS295" s="21" t="n">
        <v>20</v>
      </c>
      <c r="BT295" s="21" t="n">
        <v>22</v>
      </c>
      <c r="BU295" s="21" t="n">
        <v>21</v>
      </c>
      <c r="BV295" s="21" t="n">
        <v>22</v>
      </c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</row>
    <row r="296" s="27" customFormat="true" ht="15" hidden="false" customHeight="true" outlineLevel="0" collapsed="false">
      <c r="A296" s="77" t="s">
        <v>3864</v>
      </c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 t="s">
        <v>3865</v>
      </c>
      <c r="P296" s="77"/>
      <c r="Q296" s="77"/>
      <c r="R296" s="77"/>
      <c r="S296" s="77"/>
      <c r="T296" s="77" t="s">
        <v>307</v>
      </c>
      <c r="U296" s="77"/>
      <c r="V296" s="77" t="s">
        <v>1223</v>
      </c>
      <c r="W296" s="77" t="s">
        <v>161</v>
      </c>
      <c r="X296" s="77" t="s">
        <v>162</v>
      </c>
      <c r="Y296" s="77"/>
      <c r="Z296" s="77" t="s">
        <v>163</v>
      </c>
      <c r="AA296" s="77" t="s">
        <v>3866</v>
      </c>
      <c r="AB296" s="13" t="n">
        <v>0</v>
      </c>
      <c r="AC296" s="14" t="n">
        <v>0</v>
      </c>
      <c r="AD296" s="14" t="n">
        <v>0</v>
      </c>
      <c r="AE296" s="13"/>
      <c r="AF296" s="14" t="n">
        <v>9.536</v>
      </c>
      <c r="AG296" s="14" t="n">
        <v>10.501</v>
      </c>
      <c r="AH296" s="14" t="n">
        <v>11.805</v>
      </c>
      <c r="AI296" s="13"/>
      <c r="AJ296" s="13"/>
      <c r="AK296" s="14" t="n">
        <v>13.881</v>
      </c>
      <c r="AL296" s="14" t="n">
        <v>8.34</v>
      </c>
      <c r="AM296" s="14" t="n">
        <v>11.865</v>
      </c>
      <c r="AN296" s="13"/>
      <c r="AO296" s="14"/>
      <c r="AP296" s="13"/>
      <c r="AQ296" s="14" t="n">
        <v>0</v>
      </c>
      <c r="AR296" s="13"/>
      <c r="AS296" s="14" t="n">
        <v>1</v>
      </c>
      <c r="AT296" s="14"/>
      <c r="AU296" s="14" t="n">
        <v>1</v>
      </c>
      <c r="AV296" s="14" t="n">
        <v>4</v>
      </c>
      <c r="AW296" s="14" t="n">
        <v>4</v>
      </c>
      <c r="AX296" s="13"/>
      <c r="AY296" s="13"/>
      <c r="AZ296" s="14" t="n">
        <v>2</v>
      </c>
      <c r="BA296" s="15" t="n">
        <v>0</v>
      </c>
      <c r="BB296" s="21" t="n">
        <v>0</v>
      </c>
      <c r="BC296" s="21" t="n">
        <v>0</v>
      </c>
      <c r="BD296" s="21" t="n">
        <v>0</v>
      </c>
      <c r="BE296" s="21" t="n">
        <v>10.501</v>
      </c>
      <c r="BF296" s="16"/>
      <c r="BG296" s="21" t="n">
        <v>14.867</v>
      </c>
      <c r="BH296" s="16"/>
      <c r="BI296" s="21" t="n">
        <v>13.881</v>
      </c>
      <c r="BJ296" s="21" t="n">
        <v>8.34</v>
      </c>
      <c r="BK296" s="21" t="n">
        <v>10.824</v>
      </c>
      <c r="BL296" s="16"/>
      <c r="BM296" s="14"/>
      <c r="BN296" s="14"/>
      <c r="BO296" s="16"/>
      <c r="BP296" s="21"/>
      <c r="BQ296" s="21" t="n">
        <v>1</v>
      </c>
      <c r="BR296" s="21" t="n">
        <v>4</v>
      </c>
      <c r="BS296" s="21" t="n">
        <v>4</v>
      </c>
      <c r="BT296" s="21" t="n">
        <v>3</v>
      </c>
      <c r="BU296" s="21" t="n">
        <v>2</v>
      </c>
      <c r="BV296" s="21" t="n">
        <v>0</v>
      </c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</row>
    <row r="297" s="27" customFormat="true" ht="15" hidden="false" customHeight="true" outlineLevel="0" collapsed="false">
      <c r="A297" s="77" t="s">
        <v>3867</v>
      </c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 t="s">
        <v>3868</v>
      </c>
      <c r="P297" s="77"/>
      <c r="Q297" s="77"/>
      <c r="R297" s="77"/>
      <c r="S297" s="77"/>
      <c r="T297" s="77" t="s">
        <v>307</v>
      </c>
      <c r="U297" s="77"/>
      <c r="V297" s="77" t="s">
        <v>1223</v>
      </c>
      <c r="W297" s="77" t="s">
        <v>161</v>
      </c>
      <c r="X297" s="77" t="s">
        <v>162</v>
      </c>
      <c r="Y297" s="77"/>
      <c r="Z297" s="77" t="s">
        <v>163</v>
      </c>
      <c r="AA297" s="77" t="s">
        <v>3869</v>
      </c>
      <c r="AB297" s="13" t="n">
        <v>612.512</v>
      </c>
      <c r="AC297" s="14" t="n">
        <v>617.016</v>
      </c>
      <c r="AD297" s="14" t="n">
        <v>629.548</v>
      </c>
      <c r="AE297" s="13" t="n">
        <f aca="false">AE292+AE294+AE295+AE296</f>
        <v>647.286</v>
      </c>
      <c r="AF297" s="14" t="n">
        <v>651.534</v>
      </c>
      <c r="AG297" s="14" t="n">
        <v>664.31</v>
      </c>
      <c r="AH297" s="14" t="n">
        <v>672.627</v>
      </c>
      <c r="AI297" s="14" t="n">
        <v>664.131</v>
      </c>
      <c r="AJ297" s="13"/>
      <c r="AK297" s="14" t="n">
        <v>676.83</v>
      </c>
      <c r="AL297" s="14" t="n">
        <v>686.799</v>
      </c>
      <c r="AM297" s="14" t="n">
        <v>695.968</v>
      </c>
      <c r="AN297" s="14" t="n">
        <v>690.468</v>
      </c>
      <c r="AO297" s="14" t="n">
        <v>711.203</v>
      </c>
      <c r="AP297" s="14" t="n">
        <v>700.217</v>
      </c>
      <c r="AQ297" s="14" t="n">
        <v>722</v>
      </c>
      <c r="AR297" s="14" t="n">
        <v>729</v>
      </c>
      <c r="AS297" s="14" t="n">
        <v>738</v>
      </c>
      <c r="AT297" s="14"/>
      <c r="AU297" s="14" t="n">
        <v>735</v>
      </c>
      <c r="AV297" s="14" t="n">
        <v>754</v>
      </c>
      <c r="AW297" s="14" t="n">
        <v>774</v>
      </c>
      <c r="AX297" s="14" t="n">
        <v>785</v>
      </c>
      <c r="AY297" s="13"/>
      <c r="AZ297" s="14" t="n">
        <v>775</v>
      </c>
      <c r="BA297" s="15" t="n">
        <v>793</v>
      </c>
      <c r="BB297" s="21" t="n">
        <v>612.512</v>
      </c>
      <c r="BC297" s="21" t="n">
        <v>614.797</v>
      </c>
      <c r="BD297" s="21" t="n">
        <v>619.748</v>
      </c>
      <c r="BE297" s="21" t="n">
        <v>664.31</v>
      </c>
      <c r="BF297" s="16"/>
      <c r="BG297" s="21" t="n">
        <v>672.231</v>
      </c>
      <c r="BH297" s="21" t="n">
        <v>659.16</v>
      </c>
      <c r="BI297" s="21" t="n">
        <v>676.83</v>
      </c>
      <c r="BJ297" s="21" t="n">
        <v>686.799</v>
      </c>
      <c r="BK297" s="21" t="n">
        <v>691.714</v>
      </c>
      <c r="BL297" s="21" t="n">
        <v>696.257</v>
      </c>
      <c r="BM297" s="21" t="n">
        <v>700</v>
      </c>
      <c r="BN297" s="21" t="n">
        <v>706.174</v>
      </c>
      <c r="BO297" s="21" t="n">
        <v>726</v>
      </c>
      <c r="BP297" s="21" t="n">
        <v>730</v>
      </c>
      <c r="BQ297" s="21" t="n">
        <v>735</v>
      </c>
      <c r="BR297" s="21" t="n">
        <v>754</v>
      </c>
      <c r="BS297" s="21" t="n">
        <v>763</v>
      </c>
      <c r="BT297" s="21" t="n">
        <v>772</v>
      </c>
      <c r="BU297" s="21" t="n">
        <v>775</v>
      </c>
      <c r="BV297" s="21" t="n">
        <v>793</v>
      </c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</row>
    <row r="298" customFormat="false" ht="15" hidden="false" customHeight="true" outlineLevel="0" collapsed="false">
      <c r="A298" s="12" t="s">
        <v>3870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 t="s">
        <v>3871</v>
      </c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92"/>
      <c r="AC298" s="92"/>
      <c r="AD298" s="92"/>
      <c r="AE298" s="92"/>
      <c r="AF298" s="92"/>
      <c r="AG298" s="92"/>
      <c r="AH298" s="92"/>
      <c r="AI298" s="92"/>
      <c r="AJ298" s="92"/>
      <c r="AK298" s="92"/>
      <c r="AL298" s="92"/>
      <c r="AM298" s="92"/>
      <c r="AN298" s="92"/>
      <c r="AO298" s="92"/>
      <c r="AP298" s="92"/>
      <c r="AQ298" s="92"/>
      <c r="AR298" s="92"/>
      <c r="AS298" s="92"/>
      <c r="AT298" s="92"/>
      <c r="AU298" s="92"/>
      <c r="AV298" s="92"/>
      <c r="AW298" s="92"/>
      <c r="AX298" s="92"/>
      <c r="AY298" s="92"/>
      <c r="AZ298" s="92"/>
      <c r="BB298" s="92"/>
      <c r="BC298" s="92"/>
      <c r="BD298" s="92"/>
      <c r="BE298" s="92"/>
      <c r="BF298" s="100"/>
      <c r="BG298" s="100"/>
      <c r="BH298" s="100"/>
      <c r="BI298" s="100"/>
      <c r="BJ298" s="100"/>
      <c r="BK298" s="100"/>
      <c r="BL298" s="100"/>
      <c r="BM298" s="100"/>
      <c r="BN298" s="100"/>
      <c r="BO298" s="100"/>
      <c r="BP298" s="100"/>
      <c r="BQ298" s="100"/>
      <c r="BR298" s="100"/>
      <c r="BS298" s="100"/>
      <c r="BT298" s="100"/>
      <c r="BU298" s="100"/>
      <c r="BV298" s="2"/>
      <c r="BW298" s="92"/>
      <c r="BX298" s="92"/>
      <c r="BY298" s="92"/>
      <c r="BZ298" s="92"/>
      <c r="CA298" s="92"/>
      <c r="CB298" s="92"/>
      <c r="CC298" s="92"/>
      <c r="CD298" s="92"/>
      <c r="CE298" s="92"/>
      <c r="CF298" s="92"/>
    </row>
    <row r="299" customFormat="false" ht="15" hidden="false" customHeight="true" outlineLevel="0" collapsed="false">
      <c r="A299" s="9" t="s">
        <v>3872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 t="s">
        <v>3873</v>
      </c>
      <c r="P299" s="9"/>
      <c r="Q299" s="9"/>
      <c r="R299" s="9"/>
      <c r="S299" s="9"/>
      <c r="T299" s="9"/>
      <c r="U299" s="9"/>
      <c r="V299" s="9" t="s">
        <v>153</v>
      </c>
      <c r="W299" s="9"/>
      <c r="X299" s="9"/>
      <c r="Y299" s="9"/>
      <c r="Z299" s="9"/>
      <c r="AA299" s="9" t="s">
        <v>3874</v>
      </c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B299" s="10"/>
      <c r="BC299" s="10"/>
      <c r="BD299" s="10"/>
      <c r="BE299" s="10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2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</row>
    <row r="300" customFormat="false" ht="15" hidden="false" customHeight="true" outlineLevel="0" collapsed="false">
      <c r="A300" s="12" t="s">
        <v>3875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 t="s">
        <v>3876</v>
      </c>
      <c r="P300" s="12"/>
      <c r="Q300" s="12"/>
      <c r="R300" s="12"/>
      <c r="S300" s="12"/>
      <c r="T300" s="12" t="s">
        <v>1469</v>
      </c>
      <c r="U300" s="12"/>
      <c r="V300" s="12" t="s">
        <v>160</v>
      </c>
      <c r="W300" s="12" t="s">
        <v>781</v>
      </c>
      <c r="X300" s="12" t="s">
        <v>162</v>
      </c>
      <c r="Y300" s="12"/>
      <c r="Z300" s="12" t="s">
        <v>163</v>
      </c>
      <c r="AA300" s="12" t="s">
        <v>3877</v>
      </c>
      <c r="AB300" s="13"/>
      <c r="AC300" s="13"/>
      <c r="AD300" s="13"/>
      <c r="AE300" s="13"/>
      <c r="AF300" s="13" t="n">
        <v>-211.253</v>
      </c>
      <c r="AG300" s="13"/>
      <c r="AH300" s="13"/>
      <c r="AI300" s="13"/>
      <c r="AJ300" s="14" t="n">
        <v>-49.558</v>
      </c>
      <c r="AK300" s="14" t="n">
        <v>-49.558</v>
      </c>
      <c r="AL300" s="13"/>
      <c r="AM300" s="13"/>
      <c r="AN300" s="13"/>
      <c r="AO300" s="14" t="n">
        <v>151</v>
      </c>
      <c r="AP300" s="14" t="n">
        <v>151</v>
      </c>
      <c r="AQ300" s="13"/>
      <c r="AR300" s="13"/>
      <c r="AS300" s="13"/>
      <c r="AT300" s="14" t="n">
        <v>160</v>
      </c>
      <c r="AU300" s="14" t="n">
        <v>160</v>
      </c>
      <c r="AV300" s="13"/>
      <c r="AW300" s="13"/>
      <c r="AX300" s="13"/>
      <c r="AY300" s="14" t="n">
        <v>839</v>
      </c>
      <c r="AZ300" s="14" t="n">
        <v>839</v>
      </c>
      <c r="BB300" s="13"/>
      <c r="BC300" s="13"/>
      <c r="BD300" s="13"/>
      <c r="BE300" s="13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2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</row>
    <row r="301" customFormat="false" ht="15" hidden="false" customHeight="true" outlineLevel="0" collapsed="false">
      <c r="A301" s="12" t="s">
        <v>3878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 t="s">
        <v>3879</v>
      </c>
      <c r="P301" s="12"/>
      <c r="Q301" s="12"/>
      <c r="R301" s="12"/>
      <c r="S301" s="12"/>
      <c r="T301" s="12" t="s">
        <v>1469</v>
      </c>
      <c r="U301" s="12"/>
      <c r="V301" s="12" t="s">
        <v>160</v>
      </c>
      <c r="W301" s="12" t="s">
        <v>781</v>
      </c>
      <c r="X301" s="12" t="s">
        <v>162</v>
      </c>
      <c r="Y301" s="12"/>
      <c r="Z301" s="12" t="s">
        <v>163</v>
      </c>
      <c r="AA301" s="12" t="s">
        <v>3880</v>
      </c>
      <c r="AB301" s="13"/>
      <c r="AC301" s="13"/>
      <c r="AD301" s="13"/>
      <c r="AE301" s="13"/>
      <c r="AF301" s="13" t="n">
        <v>-1.832</v>
      </c>
      <c r="AG301" s="13"/>
      <c r="AH301" s="13"/>
      <c r="AI301" s="13"/>
      <c r="AJ301" s="14" t="n">
        <v>113.837</v>
      </c>
      <c r="AK301" s="14" t="n">
        <v>113.837</v>
      </c>
      <c r="AL301" s="13"/>
      <c r="AM301" s="13"/>
      <c r="AN301" s="13"/>
      <c r="AO301" s="14" t="n">
        <v>28</v>
      </c>
      <c r="AP301" s="14" t="n">
        <v>28</v>
      </c>
      <c r="AQ301" s="13"/>
      <c r="AR301" s="13"/>
      <c r="AS301" s="13"/>
      <c r="AT301" s="14" t="n">
        <v>260</v>
      </c>
      <c r="AU301" s="14" t="n">
        <v>260</v>
      </c>
      <c r="AV301" s="13"/>
      <c r="AW301" s="13"/>
      <c r="AX301" s="13"/>
      <c r="AY301" s="14" t="n">
        <v>144</v>
      </c>
      <c r="AZ301" s="14" t="n">
        <v>144</v>
      </c>
      <c r="BB301" s="13"/>
      <c r="BC301" s="13"/>
      <c r="BD301" s="13"/>
      <c r="BE301" s="13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2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</row>
    <row r="302" customFormat="false" ht="15" hidden="false" customHeight="true" outlineLevel="0" collapsed="false">
      <c r="A302" s="12" t="s">
        <v>3881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 t="s">
        <v>3882</v>
      </c>
      <c r="P302" s="12"/>
      <c r="Q302" s="12"/>
      <c r="R302" s="12"/>
      <c r="S302" s="12"/>
      <c r="T302" s="12" t="s">
        <v>1469</v>
      </c>
      <c r="U302" s="12"/>
      <c r="V302" s="12" t="s">
        <v>160</v>
      </c>
      <c r="W302" s="12" t="s">
        <v>781</v>
      </c>
      <c r="X302" s="12" t="s">
        <v>162</v>
      </c>
      <c r="Y302" s="12"/>
      <c r="Z302" s="12" t="s">
        <v>163</v>
      </c>
      <c r="AA302" s="12" t="s">
        <v>3883</v>
      </c>
      <c r="AB302" s="13"/>
      <c r="AC302" s="13"/>
      <c r="AD302" s="13"/>
      <c r="AE302" s="13"/>
      <c r="AF302" s="13" t="n">
        <v>-213.085</v>
      </c>
      <c r="AG302" s="13"/>
      <c r="AH302" s="13"/>
      <c r="AI302" s="13"/>
      <c r="AJ302" s="14" t="n">
        <v>64.279</v>
      </c>
      <c r="AK302" s="14" t="n">
        <v>64.279</v>
      </c>
      <c r="AL302" s="13"/>
      <c r="AM302" s="13"/>
      <c r="AN302" s="13"/>
      <c r="AO302" s="14" t="n">
        <v>179</v>
      </c>
      <c r="AP302" s="14" t="n">
        <v>179</v>
      </c>
      <c r="AQ302" s="13"/>
      <c r="AR302" s="13"/>
      <c r="AS302" s="13"/>
      <c r="AT302" s="14" t="n">
        <v>420</v>
      </c>
      <c r="AU302" s="14" t="n">
        <v>420</v>
      </c>
      <c r="AV302" s="13"/>
      <c r="AW302" s="13"/>
      <c r="AX302" s="13"/>
      <c r="AY302" s="14" t="n">
        <v>983</v>
      </c>
      <c r="AZ302" s="14" t="n">
        <v>983</v>
      </c>
      <c r="BB302" s="13"/>
      <c r="BC302" s="13"/>
      <c r="BD302" s="13"/>
      <c r="BE302" s="13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2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</row>
    <row r="303" customFormat="false" ht="15" hidden="false" customHeight="true" outlineLevel="0" collapsed="false">
      <c r="A303" s="9" t="s">
        <v>3884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 t="s">
        <v>3885</v>
      </c>
      <c r="P303" s="9"/>
      <c r="Q303" s="9"/>
      <c r="R303" s="9"/>
      <c r="S303" s="9"/>
      <c r="T303" s="9" t="s">
        <v>2193</v>
      </c>
      <c r="U303" s="9"/>
      <c r="V303" s="9" t="s">
        <v>153</v>
      </c>
      <c r="W303" s="9"/>
      <c r="X303" s="9"/>
      <c r="Y303" s="9"/>
      <c r="Z303" s="9"/>
      <c r="AA303" s="9" t="s">
        <v>3886</v>
      </c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B303" s="10"/>
      <c r="BC303" s="10"/>
      <c r="BD303" s="10"/>
      <c r="BE303" s="10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2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</row>
    <row r="304" customFormat="false" ht="15" hidden="false" customHeight="true" outlineLevel="0" collapsed="false">
      <c r="A304" s="12" t="s">
        <v>3887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 t="s">
        <v>3888</v>
      </c>
      <c r="P304" s="12"/>
      <c r="Q304" s="12"/>
      <c r="R304" s="12"/>
      <c r="S304" s="12"/>
      <c r="T304" s="12" t="s">
        <v>1469</v>
      </c>
      <c r="U304" s="12"/>
      <c r="V304" s="12" t="s">
        <v>160</v>
      </c>
      <c r="W304" s="12" t="s">
        <v>781</v>
      </c>
      <c r="X304" s="12" t="s">
        <v>162</v>
      </c>
      <c r="Y304" s="12"/>
      <c r="Z304" s="12" t="s">
        <v>163</v>
      </c>
      <c r="AA304" s="12" t="s">
        <v>3889</v>
      </c>
      <c r="AB304" s="13"/>
      <c r="AC304" s="13"/>
      <c r="AD304" s="13"/>
      <c r="AE304" s="13"/>
      <c r="AF304" s="13" t="n">
        <v>0.893</v>
      </c>
      <c r="AG304" s="13"/>
      <c r="AH304" s="13"/>
      <c r="AI304" s="13"/>
      <c r="AJ304" s="14" t="n">
        <v>40.723</v>
      </c>
      <c r="AK304" s="14" t="n">
        <v>40.723</v>
      </c>
      <c r="AL304" s="13"/>
      <c r="AM304" s="13"/>
      <c r="AN304" s="13"/>
      <c r="AO304" s="14" t="n">
        <v>0</v>
      </c>
      <c r="AP304" s="14" t="n">
        <v>0</v>
      </c>
      <c r="AQ304" s="13"/>
      <c r="AR304" s="13"/>
      <c r="AS304" s="13"/>
      <c r="AT304" s="14" t="n">
        <v>-7</v>
      </c>
      <c r="AU304" s="14" t="n">
        <v>-7</v>
      </c>
      <c r="AV304" s="13"/>
      <c r="AW304" s="13"/>
      <c r="AX304" s="13"/>
      <c r="AY304" s="14" t="n">
        <v>0</v>
      </c>
      <c r="AZ304" s="14" t="n">
        <v>0</v>
      </c>
      <c r="BB304" s="13"/>
      <c r="BC304" s="13"/>
      <c r="BD304" s="13"/>
      <c r="BE304" s="13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2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</row>
    <row r="305" customFormat="false" ht="15" hidden="false" customHeight="true" outlineLevel="0" collapsed="false">
      <c r="A305" s="12" t="s">
        <v>3890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 t="s">
        <v>3891</v>
      </c>
      <c r="P305" s="12"/>
      <c r="Q305" s="12"/>
      <c r="R305" s="12"/>
      <c r="S305" s="12"/>
      <c r="T305" s="12" t="s">
        <v>1469</v>
      </c>
      <c r="U305" s="12"/>
      <c r="V305" s="12" t="s">
        <v>160</v>
      </c>
      <c r="W305" s="12" t="s">
        <v>781</v>
      </c>
      <c r="X305" s="12" t="s">
        <v>162</v>
      </c>
      <c r="Y305" s="12"/>
      <c r="Z305" s="12" t="s">
        <v>163</v>
      </c>
      <c r="AA305" s="12" t="s">
        <v>3892</v>
      </c>
      <c r="AB305" s="13"/>
      <c r="AC305" s="13"/>
      <c r="AD305" s="13"/>
      <c r="AE305" s="13"/>
      <c r="AF305" s="13" t="n">
        <v>1.388</v>
      </c>
      <c r="AG305" s="13"/>
      <c r="AH305" s="13"/>
      <c r="AI305" s="13"/>
      <c r="AJ305" s="14" t="n">
        <v>13.023</v>
      </c>
      <c r="AK305" s="14" t="n">
        <v>13.023</v>
      </c>
      <c r="AL305" s="13"/>
      <c r="AM305" s="13"/>
      <c r="AN305" s="13"/>
      <c r="AO305" s="14" t="n">
        <v>5</v>
      </c>
      <c r="AP305" s="14" t="n">
        <v>5</v>
      </c>
      <c r="AQ305" s="13"/>
      <c r="AR305" s="13"/>
      <c r="AS305" s="13"/>
      <c r="AT305" s="14" t="n">
        <v>2</v>
      </c>
      <c r="AU305" s="14" t="n">
        <v>2</v>
      </c>
      <c r="AV305" s="13"/>
      <c r="AW305" s="13"/>
      <c r="AX305" s="13"/>
      <c r="AY305" s="14" t="n">
        <v>39</v>
      </c>
      <c r="AZ305" s="14" t="n">
        <v>39</v>
      </c>
      <c r="BB305" s="13"/>
      <c r="BC305" s="13"/>
      <c r="BD305" s="13"/>
      <c r="BE305" s="13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2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</row>
    <row r="306" customFormat="false" ht="15" hidden="false" customHeight="true" outlineLevel="0" collapsed="false">
      <c r="A306" s="77" t="s">
        <v>3893</v>
      </c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 t="s">
        <v>3894</v>
      </c>
      <c r="P306" s="77"/>
      <c r="Q306" s="77"/>
      <c r="R306" s="77"/>
      <c r="S306" s="77"/>
      <c r="T306" s="77" t="s">
        <v>1469</v>
      </c>
      <c r="U306" s="77"/>
      <c r="V306" s="77" t="s">
        <v>160</v>
      </c>
      <c r="W306" s="77" t="s">
        <v>781</v>
      </c>
      <c r="X306" s="77" t="s">
        <v>162</v>
      </c>
      <c r="Y306" s="77"/>
      <c r="Z306" s="77" t="s">
        <v>163</v>
      </c>
      <c r="AA306" s="124" t="s">
        <v>3880</v>
      </c>
      <c r="AB306" s="13"/>
      <c r="AC306" s="13"/>
      <c r="AD306" s="13"/>
      <c r="AE306" s="13"/>
      <c r="AF306" s="13" t="n">
        <v>50.493</v>
      </c>
      <c r="AG306" s="13"/>
      <c r="AH306" s="13"/>
      <c r="AI306" s="13"/>
      <c r="AJ306" s="14" t="n">
        <v>57.347</v>
      </c>
      <c r="AK306" s="14" t="n">
        <v>57.347</v>
      </c>
      <c r="AL306" s="13"/>
      <c r="AM306" s="13"/>
      <c r="AN306" s="13"/>
      <c r="AO306" s="14" t="n">
        <v>72</v>
      </c>
      <c r="AP306" s="14" t="n">
        <v>72</v>
      </c>
      <c r="AQ306" s="13"/>
      <c r="AR306" s="13"/>
      <c r="AS306" s="13"/>
      <c r="AT306" s="14" t="n">
        <v>85</v>
      </c>
      <c r="AU306" s="14" t="n">
        <v>85</v>
      </c>
      <c r="AV306" s="13"/>
      <c r="AW306" s="13"/>
      <c r="AX306" s="13"/>
      <c r="AY306" s="14" t="n">
        <v>117</v>
      </c>
      <c r="AZ306" s="14" t="n">
        <v>117</v>
      </c>
      <c r="BB306" s="13"/>
      <c r="BC306" s="13"/>
      <c r="BD306" s="13"/>
      <c r="BE306" s="13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2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</row>
    <row r="307" customFormat="false" ht="15" hidden="false" customHeight="true" outlineLevel="0" collapsed="false">
      <c r="A307" s="12" t="s">
        <v>3895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 t="s">
        <v>3896</v>
      </c>
      <c r="P307" s="12"/>
      <c r="Q307" s="12"/>
      <c r="R307" s="12"/>
      <c r="S307" s="12"/>
      <c r="T307" s="12" t="s">
        <v>1469</v>
      </c>
      <c r="U307" s="12"/>
      <c r="V307" s="12" t="s">
        <v>160</v>
      </c>
      <c r="W307" s="12" t="s">
        <v>781</v>
      </c>
      <c r="X307" s="12" t="s">
        <v>162</v>
      </c>
      <c r="Y307" s="12"/>
      <c r="Z307" s="12" t="s">
        <v>163</v>
      </c>
      <c r="AA307" s="12" t="s">
        <v>3076</v>
      </c>
      <c r="AB307" s="13"/>
      <c r="AC307" s="13"/>
      <c r="AD307" s="13"/>
      <c r="AE307" s="13"/>
      <c r="AF307" s="13" t="n">
        <v>52.774</v>
      </c>
      <c r="AG307" s="13"/>
      <c r="AH307" s="13"/>
      <c r="AI307" s="13"/>
      <c r="AJ307" s="14" t="n">
        <v>111.093</v>
      </c>
      <c r="AK307" s="14" t="n">
        <v>111.093</v>
      </c>
      <c r="AL307" s="13"/>
      <c r="AM307" s="13"/>
      <c r="AN307" s="13"/>
      <c r="AO307" s="14" t="n">
        <v>77</v>
      </c>
      <c r="AP307" s="14" t="n">
        <v>77</v>
      </c>
      <c r="AQ307" s="13"/>
      <c r="AR307" s="13"/>
      <c r="AS307" s="13"/>
      <c r="AT307" s="14" t="n">
        <v>80</v>
      </c>
      <c r="AU307" s="14" t="n">
        <v>80</v>
      </c>
      <c r="AV307" s="13"/>
      <c r="AW307" s="13"/>
      <c r="AX307" s="13"/>
      <c r="AY307" s="14" t="n">
        <v>156</v>
      </c>
      <c r="AZ307" s="14" t="n">
        <v>156</v>
      </c>
      <c r="BB307" s="13"/>
      <c r="BC307" s="13"/>
      <c r="BD307" s="13"/>
      <c r="BE307" s="13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2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</row>
    <row r="308" customFormat="false" ht="15" hidden="false" customHeight="true" outlineLevel="0" collapsed="false">
      <c r="A308" s="9" t="s">
        <v>3897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 t="s">
        <v>3898</v>
      </c>
      <c r="P308" s="9"/>
      <c r="Q308" s="9"/>
      <c r="R308" s="9"/>
      <c r="S308" s="9"/>
      <c r="T308" s="9" t="s">
        <v>2193</v>
      </c>
      <c r="U308" s="9"/>
      <c r="V308" s="9" t="s">
        <v>153</v>
      </c>
      <c r="W308" s="9"/>
      <c r="X308" s="9"/>
      <c r="Y308" s="9"/>
      <c r="Z308" s="9"/>
      <c r="AA308" s="9" t="s">
        <v>3899</v>
      </c>
      <c r="AB308" s="25"/>
      <c r="AC308" s="25"/>
      <c r="AD308" s="25"/>
      <c r="AE308" s="25"/>
      <c r="AF308" s="25"/>
      <c r="AG308" s="25"/>
      <c r="AH308" s="25"/>
      <c r="AI308" s="25"/>
      <c r="AJ308" s="25"/>
      <c r="AK308" s="26"/>
      <c r="AL308" s="25"/>
      <c r="AM308" s="25"/>
      <c r="AN308" s="25"/>
      <c r="AO308" s="25"/>
      <c r="AP308" s="26"/>
      <c r="AQ308" s="25"/>
      <c r="AR308" s="25"/>
      <c r="AS308" s="25"/>
      <c r="AT308" s="25"/>
      <c r="AU308" s="26"/>
      <c r="AV308" s="25"/>
      <c r="AW308" s="25"/>
      <c r="AX308" s="25"/>
      <c r="AY308" s="25"/>
      <c r="AZ308" s="26"/>
      <c r="BB308" s="25"/>
      <c r="BC308" s="25"/>
      <c r="BD308" s="25"/>
      <c r="BE308" s="2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2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</row>
    <row r="309" customFormat="false" ht="15" hidden="false" customHeight="true" outlineLevel="0" collapsed="false">
      <c r="A309" s="12" t="s">
        <v>3900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 t="s">
        <v>3901</v>
      </c>
      <c r="P309" s="12"/>
      <c r="Q309" s="12"/>
      <c r="R309" s="12"/>
      <c r="S309" s="12"/>
      <c r="T309" s="12" t="s">
        <v>1469</v>
      </c>
      <c r="U309" s="12"/>
      <c r="V309" s="12" t="s">
        <v>160</v>
      </c>
      <c r="W309" s="12" t="s">
        <v>781</v>
      </c>
      <c r="X309" s="12" t="s">
        <v>162</v>
      </c>
      <c r="Y309" s="12"/>
      <c r="Z309" s="12" t="s">
        <v>163</v>
      </c>
      <c r="AA309" s="12" t="s">
        <v>3889</v>
      </c>
      <c r="AB309" s="13"/>
      <c r="AC309" s="13"/>
      <c r="AD309" s="13"/>
      <c r="AE309" s="13"/>
      <c r="AF309" s="13" t="n">
        <v>8.771</v>
      </c>
      <c r="AG309" s="13"/>
      <c r="AH309" s="13"/>
      <c r="AI309" s="13"/>
      <c r="AJ309" s="14" t="n">
        <v>1.453</v>
      </c>
      <c r="AK309" s="14" t="n">
        <v>1.453</v>
      </c>
      <c r="AL309" s="13"/>
      <c r="AM309" s="13"/>
      <c r="AN309" s="13"/>
      <c r="AO309" s="14" t="n">
        <v>-183</v>
      </c>
      <c r="AP309" s="14" t="n">
        <v>-183</v>
      </c>
      <c r="AQ309" s="13"/>
      <c r="AR309" s="13"/>
      <c r="AS309" s="13"/>
      <c r="AT309" s="14" t="n">
        <v>-2</v>
      </c>
      <c r="AU309" s="14" t="n">
        <v>-2</v>
      </c>
      <c r="AV309" s="13"/>
      <c r="AW309" s="13"/>
      <c r="AX309" s="13"/>
      <c r="AY309" s="14" t="n">
        <v>-248</v>
      </c>
      <c r="AZ309" s="14" t="n">
        <v>-248</v>
      </c>
      <c r="BB309" s="13"/>
      <c r="BC309" s="13"/>
      <c r="BD309" s="13"/>
      <c r="BE309" s="13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2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</row>
    <row r="310" customFormat="false" ht="15" hidden="false" customHeight="true" outlineLevel="0" collapsed="false">
      <c r="A310" s="12" t="s">
        <v>3902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 t="s">
        <v>3903</v>
      </c>
      <c r="P310" s="12"/>
      <c r="Q310" s="12"/>
      <c r="R310" s="12"/>
      <c r="S310" s="12"/>
      <c r="T310" s="12" t="s">
        <v>1469</v>
      </c>
      <c r="U310" s="12"/>
      <c r="V310" s="12" t="s">
        <v>160</v>
      </c>
      <c r="W310" s="12" t="s">
        <v>781</v>
      </c>
      <c r="X310" s="12" t="s">
        <v>162</v>
      </c>
      <c r="Y310" s="12"/>
      <c r="Z310" s="12" t="s">
        <v>163</v>
      </c>
      <c r="AA310" s="12" t="s">
        <v>3892</v>
      </c>
      <c r="AB310" s="13"/>
      <c r="AC310" s="13"/>
      <c r="AD310" s="13"/>
      <c r="AE310" s="13"/>
      <c r="AF310" s="13" t="n">
        <v>-10.83</v>
      </c>
      <c r="AG310" s="13"/>
      <c r="AH310" s="13"/>
      <c r="AI310" s="13"/>
      <c r="AJ310" s="14" t="n">
        <v>-0.426</v>
      </c>
      <c r="AK310" s="14" t="n">
        <v>-0.426</v>
      </c>
      <c r="AL310" s="13"/>
      <c r="AM310" s="13"/>
      <c r="AN310" s="13"/>
      <c r="AO310" s="14" t="n">
        <v>-26</v>
      </c>
      <c r="AP310" s="14" t="n">
        <v>-26</v>
      </c>
      <c r="AQ310" s="13"/>
      <c r="AR310" s="13"/>
      <c r="AS310" s="13"/>
      <c r="AT310" s="14" t="n">
        <v>-14</v>
      </c>
      <c r="AU310" s="14" t="n">
        <v>-14</v>
      </c>
      <c r="AV310" s="13"/>
      <c r="AW310" s="13"/>
      <c r="AX310" s="13"/>
      <c r="AY310" s="14" t="n">
        <v>-37</v>
      </c>
      <c r="AZ310" s="14" t="n">
        <v>-37</v>
      </c>
      <c r="BB310" s="13"/>
      <c r="BC310" s="13"/>
      <c r="BD310" s="13"/>
      <c r="BE310" s="13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2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</row>
    <row r="311" customFormat="false" ht="15" hidden="false" customHeight="true" outlineLevel="0" collapsed="false">
      <c r="A311" s="12" t="s">
        <v>3904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 t="s">
        <v>3905</v>
      </c>
      <c r="P311" s="12"/>
      <c r="Q311" s="12"/>
      <c r="R311" s="12"/>
      <c r="S311" s="12"/>
      <c r="T311" s="12" t="s">
        <v>1469</v>
      </c>
      <c r="U311" s="12"/>
      <c r="V311" s="12" t="s">
        <v>160</v>
      </c>
      <c r="W311" s="12" t="s">
        <v>781</v>
      </c>
      <c r="X311" s="12" t="s">
        <v>162</v>
      </c>
      <c r="Y311" s="12"/>
      <c r="Z311" s="12" t="s">
        <v>163</v>
      </c>
      <c r="AA311" s="12" t="s">
        <v>3880</v>
      </c>
      <c r="AB311" s="13"/>
      <c r="AC311" s="13"/>
      <c r="AD311" s="13"/>
      <c r="AE311" s="13"/>
      <c r="AF311" s="13" t="n">
        <v>-1.112</v>
      </c>
      <c r="AG311" s="13"/>
      <c r="AH311" s="13"/>
      <c r="AI311" s="13"/>
      <c r="AJ311" s="14" t="n">
        <v>-0.415</v>
      </c>
      <c r="AK311" s="14" t="n">
        <v>-0.415</v>
      </c>
      <c r="AL311" s="13"/>
      <c r="AM311" s="13"/>
      <c r="AN311" s="13"/>
      <c r="AO311" s="14" t="n">
        <v>-12</v>
      </c>
      <c r="AP311" s="14" t="n">
        <v>-12</v>
      </c>
      <c r="AQ311" s="13"/>
      <c r="AR311" s="13"/>
      <c r="AS311" s="13"/>
      <c r="AT311" s="14" t="n">
        <v>-4</v>
      </c>
      <c r="AU311" s="14" t="n">
        <v>-4</v>
      </c>
      <c r="AV311" s="13"/>
      <c r="AW311" s="13"/>
      <c r="AX311" s="13"/>
      <c r="AY311" s="14" t="n">
        <v>2</v>
      </c>
      <c r="AZ311" s="14" t="n">
        <v>2</v>
      </c>
      <c r="BB311" s="13"/>
      <c r="BC311" s="13"/>
      <c r="BD311" s="13"/>
      <c r="BE311" s="13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2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</row>
    <row r="312" customFormat="false" ht="15" hidden="false" customHeight="true" outlineLevel="0" collapsed="false">
      <c r="A312" s="12" t="s">
        <v>3906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 t="s">
        <v>3907</v>
      </c>
      <c r="P312" s="12"/>
      <c r="Q312" s="12"/>
      <c r="R312" s="12"/>
      <c r="S312" s="12"/>
      <c r="T312" s="12" t="s">
        <v>1469</v>
      </c>
      <c r="U312" s="12"/>
      <c r="V312" s="12" t="s">
        <v>160</v>
      </c>
      <c r="W312" s="12" t="s">
        <v>781</v>
      </c>
      <c r="X312" s="12" t="s">
        <v>162</v>
      </c>
      <c r="Y312" s="12"/>
      <c r="Z312" s="12" t="s">
        <v>163</v>
      </c>
      <c r="AA312" s="12" t="s">
        <v>3076</v>
      </c>
      <c r="AB312" s="13"/>
      <c r="AC312" s="13"/>
      <c r="AD312" s="13"/>
      <c r="AE312" s="13"/>
      <c r="AF312" s="13" t="n">
        <v>-3.171</v>
      </c>
      <c r="AG312" s="13"/>
      <c r="AH312" s="13"/>
      <c r="AI312" s="13"/>
      <c r="AJ312" s="14" t="n">
        <v>0.612</v>
      </c>
      <c r="AK312" s="14" t="n">
        <v>0.612</v>
      </c>
      <c r="AL312" s="13"/>
      <c r="AM312" s="13"/>
      <c r="AN312" s="13"/>
      <c r="AO312" s="14" t="n">
        <v>-221</v>
      </c>
      <c r="AP312" s="14" t="n">
        <v>-221</v>
      </c>
      <c r="AQ312" s="13"/>
      <c r="AR312" s="13"/>
      <c r="AS312" s="13"/>
      <c r="AT312" s="14" t="n">
        <v>-20</v>
      </c>
      <c r="AU312" s="14" t="n">
        <v>-20</v>
      </c>
      <c r="AV312" s="13"/>
      <c r="AW312" s="13"/>
      <c r="AX312" s="13"/>
      <c r="AY312" s="14" t="n">
        <v>-283</v>
      </c>
      <c r="AZ312" s="14" t="n">
        <v>-283</v>
      </c>
      <c r="BB312" s="13"/>
      <c r="BC312" s="13"/>
      <c r="BD312" s="13"/>
      <c r="BE312" s="13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2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</row>
    <row r="313" s="27" customFormat="true" ht="15" hidden="false" customHeight="true" outlineLevel="0" collapsed="false">
      <c r="A313" s="77" t="s">
        <v>3908</v>
      </c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 t="s">
        <v>3909</v>
      </c>
      <c r="P313" s="77"/>
      <c r="Q313" s="77"/>
      <c r="R313" s="77"/>
      <c r="S313" s="77"/>
      <c r="T313" s="77" t="s">
        <v>1469</v>
      </c>
      <c r="U313" s="77"/>
      <c r="V313" s="77" t="s">
        <v>160</v>
      </c>
      <c r="W313" s="77" t="s">
        <v>781</v>
      </c>
      <c r="X313" s="77" t="s">
        <v>162</v>
      </c>
      <c r="Y313" s="77"/>
      <c r="Z313" s="77" t="s">
        <v>163</v>
      </c>
      <c r="AA313" s="77" t="s">
        <v>3910</v>
      </c>
      <c r="AB313" s="13"/>
      <c r="AC313" s="13"/>
      <c r="AD313" s="13"/>
      <c r="AE313" s="13"/>
      <c r="AF313" s="13" t="n">
        <v>49.603</v>
      </c>
      <c r="AG313" s="13"/>
      <c r="AH313" s="13"/>
      <c r="AI313" s="13"/>
      <c r="AJ313" s="14" t="n">
        <v>111.705</v>
      </c>
      <c r="AK313" s="14" t="n">
        <v>111.705</v>
      </c>
      <c r="AL313" s="13"/>
      <c r="AM313" s="13"/>
      <c r="AN313" s="13"/>
      <c r="AO313" s="14" t="n">
        <v>-144</v>
      </c>
      <c r="AP313" s="14" t="n">
        <v>-144</v>
      </c>
      <c r="AQ313" s="13"/>
      <c r="AR313" s="13"/>
      <c r="AS313" s="13"/>
      <c r="AT313" s="14" t="n">
        <v>60</v>
      </c>
      <c r="AU313" s="14" t="n">
        <v>60</v>
      </c>
      <c r="AV313" s="13"/>
      <c r="AW313" s="13"/>
      <c r="AX313" s="13"/>
      <c r="AY313" s="14" t="n">
        <v>-127</v>
      </c>
      <c r="AZ313" s="14" t="n">
        <v>-127</v>
      </c>
      <c r="BB313" s="20"/>
      <c r="BC313" s="20"/>
      <c r="BD313" s="20"/>
      <c r="BE313" s="20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2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</row>
    <row r="314" customFormat="false" ht="15" hidden="false" customHeight="true" outlineLevel="0" collapsed="false">
      <c r="A314" s="12" t="s">
        <v>3911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 t="s">
        <v>3912</v>
      </c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92"/>
      <c r="AC314" s="92"/>
      <c r="AD314" s="92"/>
      <c r="AE314" s="92"/>
      <c r="AF314" s="92"/>
      <c r="AG314" s="92"/>
      <c r="AH314" s="92"/>
      <c r="AI314" s="92"/>
      <c r="AJ314" s="92"/>
      <c r="AK314" s="92"/>
      <c r="AL314" s="92"/>
      <c r="AM314" s="92"/>
      <c r="AN314" s="92"/>
      <c r="AO314" s="92"/>
      <c r="AP314" s="92"/>
      <c r="AQ314" s="92"/>
      <c r="AR314" s="92"/>
      <c r="AS314" s="92"/>
      <c r="AT314" s="92"/>
      <c r="AU314" s="92"/>
      <c r="AV314" s="92"/>
      <c r="AW314" s="92"/>
      <c r="AX314" s="92"/>
      <c r="AY314" s="92"/>
      <c r="AZ314" s="92"/>
      <c r="BB314" s="92"/>
      <c r="BC314" s="92"/>
      <c r="BD314" s="92"/>
      <c r="BE314" s="92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  <c r="BT314" s="100"/>
      <c r="BU314" s="100"/>
      <c r="BV314" s="2"/>
      <c r="BW314" s="92"/>
      <c r="BX314" s="92"/>
      <c r="BY314" s="92"/>
      <c r="BZ314" s="92"/>
      <c r="CA314" s="92"/>
      <c r="CB314" s="92"/>
      <c r="CC314" s="92"/>
      <c r="CD314" s="92"/>
      <c r="CE314" s="92"/>
      <c r="CF314" s="92"/>
    </row>
    <row r="315" customFormat="false" ht="15" hidden="false" customHeight="true" outlineLevel="0" collapsed="false">
      <c r="A315" s="9" t="s">
        <v>3913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 t="s">
        <v>3914</v>
      </c>
      <c r="P315" s="9"/>
      <c r="Q315" s="9"/>
      <c r="R315" s="9"/>
      <c r="S315" s="9"/>
      <c r="T315" s="9"/>
      <c r="U315" s="9"/>
      <c r="V315" s="9" t="s">
        <v>153</v>
      </c>
      <c r="W315" s="9"/>
      <c r="X315" s="9"/>
      <c r="Y315" s="9"/>
      <c r="Z315" s="9"/>
      <c r="AA315" s="9" t="s">
        <v>3915</v>
      </c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B315" s="10"/>
      <c r="BC315" s="10"/>
      <c r="BD315" s="10"/>
      <c r="BE315" s="10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2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</row>
    <row r="316" customFormat="false" ht="15" hidden="false" customHeight="true" outlineLevel="0" collapsed="false">
      <c r="A316" s="12" t="s">
        <v>3916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 t="s">
        <v>3917</v>
      </c>
      <c r="P316" s="12"/>
      <c r="Q316" s="12"/>
      <c r="R316" s="12"/>
      <c r="S316" s="12"/>
      <c r="T316" s="12" t="s">
        <v>1469</v>
      </c>
      <c r="U316" s="12"/>
      <c r="V316" s="12" t="s">
        <v>160</v>
      </c>
      <c r="W316" s="12" t="s">
        <v>781</v>
      </c>
      <c r="X316" s="12" t="s">
        <v>162</v>
      </c>
      <c r="Y316" s="12"/>
      <c r="Z316" s="12" t="s">
        <v>163</v>
      </c>
      <c r="AA316" s="12" t="s">
        <v>3918</v>
      </c>
      <c r="AB316" s="13"/>
      <c r="AC316" s="13"/>
      <c r="AD316" s="13"/>
      <c r="AE316" s="13"/>
      <c r="AF316" s="13" t="n">
        <v>-74.58</v>
      </c>
      <c r="AG316" s="13"/>
      <c r="AH316" s="13"/>
      <c r="AI316" s="13"/>
      <c r="AJ316" s="14" t="n">
        <v>22.498</v>
      </c>
      <c r="AK316" s="14" t="n">
        <v>22.498</v>
      </c>
      <c r="AL316" s="13"/>
      <c r="AM316" s="13"/>
      <c r="AN316" s="13"/>
      <c r="AO316" s="14" t="n">
        <v>63</v>
      </c>
      <c r="AP316" s="14" t="n">
        <v>63</v>
      </c>
      <c r="AQ316" s="13"/>
      <c r="AR316" s="13"/>
      <c r="AS316" s="13"/>
      <c r="AT316" s="14" t="n">
        <v>142</v>
      </c>
      <c r="AU316" s="14" t="n">
        <v>142</v>
      </c>
      <c r="AV316" s="13"/>
      <c r="AW316" s="13"/>
      <c r="AX316" s="13"/>
      <c r="AY316" s="14" t="n">
        <v>206</v>
      </c>
      <c r="AZ316" s="14" t="n">
        <v>206</v>
      </c>
      <c r="BB316" s="13"/>
      <c r="BC316" s="13"/>
      <c r="BD316" s="13"/>
      <c r="BE316" s="13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2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</row>
    <row r="317" customFormat="false" ht="15" hidden="false" customHeight="true" outlineLevel="0" collapsed="false">
      <c r="A317" s="12" t="s">
        <v>3919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 t="s">
        <v>3920</v>
      </c>
      <c r="P317" s="12"/>
      <c r="Q317" s="12"/>
      <c r="R317" s="12"/>
      <c r="S317" s="12"/>
      <c r="T317" s="12" t="s">
        <v>1469</v>
      </c>
      <c r="U317" s="12"/>
      <c r="V317" s="12" t="s">
        <v>160</v>
      </c>
      <c r="W317" s="12" t="s">
        <v>781</v>
      </c>
      <c r="X317" s="12" t="s">
        <v>162</v>
      </c>
      <c r="Y317" s="12"/>
      <c r="Z317" s="12" t="s">
        <v>163</v>
      </c>
      <c r="AA317" s="12" t="s">
        <v>3921</v>
      </c>
      <c r="AB317" s="13"/>
      <c r="AC317" s="13"/>
      <c r="AD317" s="13"/>
      <c r="AE317" s="13"/>
      <c r="AF317" s="13" t="n">
        <v>-5.332</v>
      </c>
      <c r="AG317" s="13"/>
      <c r="AH317" s="13"/>
      <c r="AI317" s="13"/>
      <c r="AJ317" s="14" t="n">
        <v>-5.26</v>
      </c>
      <c r="AK317" s="14" t="n">
        <v>-5.26</v>
      </c>
      <c r="AL317" s="13"/>
      <c r="AM317" s="13"/>
      <c r="AN317" s="13"/>
      <c r="AO317" s="14" t="n">
        <v>7</v>
      </c>
      <c r="AP317" s="14" t="n">
        <v>7</v>
      </c>
      <c r="AQ317" s="13"/>
      <c r="AR317" s="13"/>
      <c r="AS317" s="13"/>
      <c r="AT317" s="14" t="n">
        <v>-21</v>
      </c>
      <c r="AU317" s="14" t="n">
        <v>-21</v>
      </c>
      <c r="AV317" s="13"/>
      <c r="AW317" s="13"/>
      <c r="AX317" s="13"/>
      <c r="AY317" s="14" t="n">
        <v>79</v>
      </c>
      <c r="AZ317" s="14" t="n">
        <v>79</v>
      </c>
      <c r="BB317" s="13"/>
      <c r="BC317" s="13"/>
      <c r="BD317" s="13"/>
      <c r="BE317" s="13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2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</row>
    <row r="318" customFormat="false" ht="15" hidden="false" customHeight="true" outlineLevel="0" collapsed="false">
      <c r="A318" s="12" t="s">
        <v>3922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 t="s">
        <v>3923</v>
      </c>
      <c r="P318" s="12"/>
      <c r="Q318" s="12"/>
      <c r="R318" s="12"/>
      <c r="S318" s="12"/>
      <c r="T318" s="12" t="s">
        <v>307</v>
      </c>
      <c r="U318" s="12"/>
      <c r="V318" s="12" t="s">
        <v>160</v>
      </c>
      <c r="W318" s="12" t="s">
        <v>161</v>
      </c>
      <c r="X318" s="12" t="s">
        <v>162</v>
      </c>
      <c r="Y318" s="12"/>
      <c r="Z318" s="12" t="s">
        <v>163</v>
      </c>
      <c r="AA318" s="12" t="s">
        <v>3924</v>
      </c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14" t="n">
        <v>62</v>
      </c>
      <c r="AP318" s="14" t="n">
        <v>62</v>
      </c>
      <c r="AQ318" s="23"/>
      <c r="AR318" s="23"/>
      <c r="AS318" s="23"/>
      <c r="AT318" s="15" t="n">
        <v>-35</v>
      </c>
      <c r="AU318" s="14" t="n">
        <v>-35</v>
      </c>
      <c r="AV318" s="23"/>
      <c r="AW318" s="23"/>
      <c r="AX318" s="23"/>
      <c r="AY318" s="15" t="n">
        <v>379</v>
      </c>
      <c r="AZ318" s="14" t="n">
        <v>379</v>
      </c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</row>
    <row r="319" customFormat="false" ht="15" hidden="false" customHeight="true" outlineLevel="0" collapsed="false">
      <c r="A319" s="12" t="s">
        <v>3925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 t="s">
        <v>3926</v>
      </c>
      <c r="P319" s="12"/>
      <c r="Q319" s="12"/>
      <c r="R319" s="12"/>
      <c r="S319" s="12"/>
      <c r="T319" s="12" t="s">
        <v>1469</v>
      </c>
      <c r="U319" s="12"/>
      <c r="V319" s="12" t="s">
        <v>160</v>
      </c>
      <c r="W319" s="12" t="s">
        <v>781</v>
      </c>
      <c r="X319" s="12" t="s">
        <v>162</v>
      </c>
      <c r="Y319" s="12"/>
      <c r="Z319" s="12" t="s">
        <v>163</v>
      </c>
      <c r="AA319" s="12" t="s">
        <v>3927</v>
      </c>
      <c r="AB319" s="13"/>
      <c r="AC319" s="13"/>
      <c r="AD319" s="13"/>
      <c r="AE319" s="13"/>
      <c r="AF319" s="13" t="n">
        <v>29.88</v>
      </c>
      <c r="AG319" s="13"/>
      <c r="AH319" s="13"/>
      <c r="AI319" s="13"/>
      <c r="AJ319" s="14" t="n">
        <v>-25.78</v>
      </c>
      <c r="AK319" s="14" t="n">
        <v>-25.78</v>
      </c>
      <c r="AL319" s="13"/>
      <c r="AM319" s="13"/>
      <c r="AN319" s="13"/>
      <c r="AO319" s="14"/>
      <c r="AP319" s="14"/>
      <c r="AQ319" s="13"/>
      <c r="AR319" s="13"/>
      <c r="AS319" s="13"/>
      <c r="AT319" s="14"/>
      <c r="AU319" s="14"/>
      <c r="AV319" s="13"/>
      <c r="AW319" s="13"/>
      <c r="AX319" s="13"/>
      <c r="AY319" s="14"/>
      <c r="AZ319" s="14"/>
      <c r="BB319" s="13"/>
      <c r="BC319" s="13"/>
      <c r="BD319" s="13"/>
      <c r="BE319" s="13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2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</row>
    <row r="320" customFormat="false" ht="15" hidden="false" customHeight="true" outlineLevel="0" collapsed="false">
      <c r="A320" s="12" t="s">
        <v>3928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 t="s">
        <v>3929</v>
      </c>
      <c r="P320" s="12"/>
      <c r="Q320" s="12"/>
      <c r="R320" s="12"/>
      <c r="S320" s="12"/>
      <c r="T320" s="12" t="s">
        <v>1469</v>
      </c>
      <c r="U320" s="12"/>
      <c r="V320" s="12" t="s">
        <v>160</v>
      </c>
      <c r="W320" s="12" t="s">
        <v>781</v>
      </c>
      <c r="X320" s="12" t="s">
        <v>162</v>
      </c>
      <c r="Y320" s="12"/>
      <c r="Z320" s="12" t="s">
        <v>163</v>
      </c>
      <c r="AA320" s="12" t="s">
        <v>3930</v>
      </c>
      <c r="AB320" s="13"/>
      <c r="AC320" s="13"/>
      <c r="AD320" s="13"/>
      <c r="AE320" s="13"/>
      <c r="AF320" s="13" t="n">
        <v>100.143</v>
      </c>
      <c r="AG320" s="13"/>
      <c r="AH320" s="13"/>
      <c r="AI320" s="13"/>
      <c r="AJ320" s="14" t="n">
        <v>139.565</v>
      </c>
      <c r="AK320" s="14" t="n">
        <v>139.565</v>
      </c>
      <c r="AL320" s="13"/>
      <c r="AM320" s="13"/>
      <c r="AN320" s="13"/>
      <c r="AO320" s="14" t="n">
        <v>-179</v>
      </c>
      <c r="AP320" s="14" t="n">
        <v>-179</v>
      </c>
      <c r="AQ320" s="13"/>
      <c r="AR320" s="13"/>
      <c r="AS320" s="13"/>
      <c r="AT320" s="14" t="n">
        <v>42</v>
      </c>
      <c r="AU320" s="14" t="n">
        <v>42</v>
      </c>
      <c r="AV320" s="13"/>
      <c r="AW320" s="13"/>
      <c r="AX320" s="13"/>
      <c r="AY320" s="14" t="n">
        <v>-612</v>
      </c>
      <c r="AZ320" s="14" t="n">
        <v>-612</v>
      </c>
      <c r="BB320" s="13"/>
      <c r="BC320" s="13"/>
      <c r="BD320" s="13"/>
      <c r="BE320" s="13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2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</row>
    <row r="321" customFormat="false" ht="15" hidden="false" customHeight="true" outlineLevel="0" collapsed="false">
      <c r="A321" s="12" t="s">
        <v>3931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 t="s">
        <v>3932</v>
      </c>
      <c r="P321" s="12"/>
      <c r="Q321" s="12"/>
      <c r="R321" s="12"/>
      <c r="S321" s="12"/>
      <c r="T321" s="12" t="s">
        <v>1469</v>
      </c>
      <c r="U321" s="12"/>
      <c r="V321" s="12" t="s">
        <v>160</v>
      </c>
      <c r="W321" s="12" t="s">
        <v>781</v>
      </c>
      <c r="X321" s="12" t="s">
        <v>162</v>
      </c>
      <c r="Y321" s="12"/>
      <c r="Z321" s="12" t="s">
        <v>163</v>
      </c>
      <c r="AA321" s="12" t="s">
        <v>3668</v>
      </c>
      <c r="AB321" s="13"/>
      <c r="AC321" s="13"/>
      <c r="AD321" s="13"/>
      <c r="AE321" s="13"/>
      <c r="AF321" s="13" t="n">
        <v>-28.056</v>
      </c>
      <c r="AG321" s="13"/>
      <c r="AH321" s="13"/>
      <c r="AI321" s="13"/>
      <c r="AJ321" s="14" t="n">
        <v>-48.943</v>
      </c>
      <c r="AK321" s="14" t="n">
        <v>-48.943</v>
      </c>
      <c r="AL321" s="13"/>
      <c r="AM321" s="13"/>
      <c r="AN321" s="13"/>
      <c r="AO321" s="14" t="n">
        <v>-50</v>
      </c>
      <c r="AP321" s="14" t="n">
        <v>-50</v>
      </c>
      <c r="AQ321" s="13"/>
      <c r="AR321" s="13"/>
      <c r="AS321" s="13"/>
      <c r="AT321" s="14" t="n">
        <v>-107</v>
      </c>
      <c r="AU321" s="14" t="n">
        <v>-107</v>
      </c>
      <c r="AV321" s="13"/>
      <c r="AW321" s="13"/>
      <c r="AX321" s="13"/>
      <c r="AY321" s="14" t="n">
        <v>-132</v>
      </c>
      <c r="AZ321" s="14" t="n">
        <v>-132</v>
      </c>
      <c r="BB321" s="13"/>
      <c r="BC321" s="13"/>
      <c r="BD321" s="13"/>
      <c r="BE321" s="13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2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</row>
    <row r="322" customFormat="false" ht="15" hidden="false" customHeight="true" outlineLevel="0" collapsed="false">
      <c r="A322" s="12" t="s">
        <v>3933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 t="s">
        <v>3934</v>
      </c>
      <c r="P322" s="12"/>
      <c r="Q322" s="12"/>
      <c r="R322" s="12"/>
      <c r="S322" s="12"/>
      <c r="T322" s="12" t="s">
        <v>1469</v>
      </c>
      <c r="U322" s="12"/>
      <c r="V322" s="12" t="s">
        <v>160</v>
      </c>
      <c r="W322" s="12" t="s">
        <v>781</v>
      </c>
      <c r="X322" s="12" t="s">
        <v>162</v>
      </c>
      <c r="Y322" s="12"/>
      <c r="Z322" s="12" t="s">
        <v>163</v>
      </c>
      <c r="AA322" s="12" t="s">
        <v>3935</v>
      </c>
      <c r="AB322" s="13"/>
      <c r="AC322" s="13"/>
      <c r="AD322" s="13"/>
      <c r="AE322" s="13"/>
      <c r="AF322" s="13" t="n">
        <v>26.224</v>
      </c>
      <c r="AG322" s="13"/>
      <c r="AH322" s="13"/>
      <c r="AI322" s="13"/>
      <c r="AJ322" s="14" t="n">
        <v>26.841</v>
      </c>
      <c r="AK322" s="14" t="n">
        <v>26.841</v>
      </c>
      <c r="AL322" s="13"/>
      <c r="AM322" s="13"/>
      <c r="AN322" s="13"/>
      <c r="AO322" s="14" t="n">
        <v>48</v>
      </c>
      <c r="AP322" s="14" t="n">
        <v>48</v>
      </c>
      <c r="AQ322" s="13"/>
      <c r="AR322" s="13"/>
      <c r="AS322" s="13"/>
      <c r="AT322" s="14" t="n">
        <v>53</v>
      </c>
      <c r="AU322" s="14" t="n">
        <v>53</v>
      </c>
      <c r="AV322" s="13"/>
      <c r="AW322" s="13"/>
      <c r="AX322" s="13"/>
      <c r="AY322" s="14" t="n">
        <v>63</v>
      </c>
      <c r="AZ322" s="14" t="n">
        <v>63</v>
      </c>
      <c r="BB322" s="13"/>
      <c r="BC322" s="13"/>
      <c r="BD322" s="13"/>
      <c r="BE322" s="13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2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</row>
    <row r="323" customFormat="false" ht="15" hidden="false" customHeight="true" outlineLevel="0" collapsed="false">
      <c r="A323" s="12" t="s">
        <v>3936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 t="s">
        <v>3937</v>
      </c>
      <c r="P323" s="12"/>
      <c r="Q323" s="12"/>
      <c r="R323" s="12"/>
      <c r="S323" s="12"/>
      <c r="T323" s="12" t="s">
        <v>1469</v>
      </c>
      <c r="U323" s="12"/>
      <c r="V323" s="12" t="s">
        <v>160</v>
      </c>
      <c r="W323" s="12" t="s">
        <v>781</v>
      </c>
      <c r="X323" s="12" t="s">
        <v>162</v>
      </c>
      <c r="Y323" s="12"/>
      <c r="Z323" s="12" t="s">
        <v>163</v>
      </c>
      <c r="AA323" s="12" t="s">
        <v>3938</v>
      </c>
      <c r="AB323" s="13"/>
      <c r="AC323" s="13"/>
      <c r="AD323" s="13"/>
      <c r="AE323" s="13"/>
      <c r="AF323" s="13" t="n">
        <v>2.341</v>
      </c>
      <c r="AG323" s="13"/>
      <c r="AH323" s="13"/>
      <c r="AI323" s="13"/>
      <c r="AJ323" s="14" t="n">
        <v>1.584</v>
      </c>
      <c r="AK323" s="14" t="n">
        <v>1.584</v>
      </c>
      <c r="AL323" s="13"/>
      <c r="AM323" s="13"/>
      <c r="AN323" s="13"/>
      <c r="AO323" s="14"/>
      <c r="AP323" s="14"/>
      <c r="AQ323" s="13"/>
      <c r="AR323" s="13"/>
      <c r="AS323" s="13"/>
      <c r="AT323" s="14"/>
      <c r="AU323" s="14"/>
      <c r="AV323" s="13"/>
      <c r="AW323" s="13"/>
      <c r="AX323" s="13"/>
      <c r="AY323" s="14" t="n">
        <v>-137</v>
      </c>
      <c r="AZ323" s="14" t="n">
        <v>-137</v>
      </c>
      <c r="BB323" s="13"/>
      <c r="BC323" s="13"/>
      <c r="BD323" s="13"/>
      <c r="BE323" s="13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2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</row>
    <row r="324" customFormat="false" ht="15" hidden="false" customHeight="true" outlineLevel="0" collapsed="false">
      <c r="A324" s="12" t="s">
        <v>3939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 t="s">
        <v>3940</v>
      </c>
      <c r="P324" s="12"/>
      <c r="Q324" s="12"/>
      <c r="R324" s="12"/>
      <c r="S324" s="12"/>
      <c r="T324" s="12" t="s">
        <v>1469</v>
      </c>
      <c r="U324" s="12"/>
      <c r="V324" s="12" t="s">
        <v>160</v>
      </c>
      <c r="W324" s="12" t="s">
        <v>781</v>
      </c>
      <c r="X324" s="12" t="s">
        <v>162</v>
      </c>
      <c r="Y324" s="12"/>
      <c r="Z324" s="12" t="s">
        <v>163</v>
      </c>
      <c r="AA324" s="12" t="s">
        <v>3941</v>
      </c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4" t="n">
        <v>-95</v>
      </c>
      <c r="AP324" s="14" t="n">
        <v>-95</v>
      </c>
      <c r="AQ324" s="13"/>
      <c r="AR324" s="13"/>
      <c r="AS324" s="13"/>
      <c r="AT324" s="14" t="n">
        <v>-135</v>
      </c>
      <c r="AU324" s="14" t="n">
        <v>-135</v>
      </c>
      <c r="AV324" s="13"/>
      <c r="AW324" s="13"/>
      <c r="AX324" s="13"/>
      <c r="AY324" s="13"/>
      <c r="AZ324" s="14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6"/>
      <c r="BO324" s="16"/>
      <c r="BP324" s="16"/>
      <c r="BQ324" s="16"/>
      <c r="BR324" s="16"/>
      <c r="BS324" s="16"/>
      <c r="BT324" s="16"/>
      <c r="BU324" s="16"/>
      <c r="BV324" s="2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</row>
    <row r="325" customFormat="false" ht="15" hidden="false" customHeight="true" outlineLevel="0" collapsed="false">
      <c r="A325" s="12" t="s">
        <v>3942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 t="s">
        <v>3943</v>
      </c>
      <c r="P325" s="12"/>
      <c r="Q325" s="12"/>
      <c r="R325" s="12"/>
      <c r="S325" s="12"/>
      <c r="T325" s="12" t="s">
        <v>1469</v>
      </c>
      <c r="U325" s="12"/>
      <c r="V325" s="12" t="s">
        <v>160</v>
      </c>
      <c r="W325" s="12" t="s">
        <v>781</v>
      </c>
      <c r="X325" s="12" t="s">
        <v>162</v>
      </c>
      <c r="Y325" s="12"/>
      <c r="Z325" s="12" t="s">
        <v>163</v>
      </c>
      <c r="AA325" s="12" t="s">
        <v>3944</v>
      </c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4"/>
      <c r="AQ325" s="13"/>
      <c r="AR325" s="13"/>
      <c r="AS325" s="13"/>
      <c r="AT325" s="14" t="n">
        <v>126</v>
      </c>
      <c r="AU325" s="14" t="n">
        <v>126</v>
      </c>
      <c r="AV325" s="13"/>
      <c r="AW325" s="13"/>
      <c r="AX325" s="13"/>
      <c r="AY325" s="14" t="n">
        <v>43</v>
      </c>
      <c r="AZ325" s="14" t="n">
        <v>43</v>
      </c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6"/>
      <c r="BS325" s="16"/>
      <c r="BT325" s="16"/>
      <c r="BU325" s="16"/>
      <c r="BV325" s="2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</row>
    <row r="326" customFormat="false" ht="15" hidden="false" customHeight="true" outlineLevel="0" collapsed="false">
      <c r="A326" s="12" t="s">
        <v>3945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 t="s">
        <v>3946</v>
      </c>
      <c r="P326" s="12"/>
      <c r="Q326" s="12"/>
      <c r="R326" s="12"/>
      <c r="S326" s="12"/>
      <c r="T326" s="12" t="s">
        <v>1469</v>
      </c>
      <c r="U326" s="12"/>
      <c r="V326" s="12" t="s">
        <v>160</v>
      </c>
      <c r="W326" s="12" t="s">
        <v>781</v>
      </c>
      <c r="X326" s="12" t="s">
        <v>162</v>
      </c>
      <c r="Y326" s="12"/>
      <c r="Z326" s="12" t="s">
        <v>163</v>
      </c>
      <c r="AA326" s="12" t="s">
        <v>3947</v>
      </c>
      <c r="AB326" s="13"/>
      <c r="AC326" s="13"/>
      <c r="AD326" s="13"/>
      <c r="AE326" s="13"/>
      <c r="AF326" s="13" t="n">
        <v>-1.017</v>
      </c>
      <c r="AG326" s="13"/>
      <c r="AH326" s="13"/>
      <c r="AI326" s="13"/>
      <c r="AJ326" s="14" t="n">
        <v>1.2</v>
      </c>
      <c r="AK326" s="14" t="n">
        <v>1.2</v>
      </c>
      <c r="AL326" s="13"/>
      <c r="AM326" s="13"/>
      <c r="AN326" s="13"/>
      <c r="AO326" s="14"/>
      <c r="AP326" s="14"/>
      <c r="AQ326" s="13"/>
      <c r="AR326" s="13"/>
      <c r="AS326" s="13"/>
      <c r="AT326" s="14" t="n">
        <v>-5</v>
      </c>
      <c r="AU326" s="14" t="n">
        <v>-5</v>
      </c>
      <c r="AV326" s="13"/>
      <c r="AW326" s="13"/>
      <c r="AX326" s="13"/>
      <c r="AY326" s="14" t="n">
        <v>-16</v>
      </c>
      <c r="AZ326" s="14" t="n">
        <v>-16</v>
      </c>
      <c r="BB326" s="13"/>
      <c r="BC326" s="13"/>
      <c r="BD326" s="13"/>
      <c r="BE326" s="13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2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</row>
    <row r="327" customFormat="false" ht="15" hidden="false" customHeight="true" outlineLevel="0" collapsed="false">
      <c r="A327" s="12" t="s">
        <v>3948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 t="s">
        <v>3949</v>
      </c>
      <c r="P327" s="12"/>
      <c r="Q327" s="12"/>
      <c r="R327" s="12"/>
      <c r="S327" s="12"/>
      <c r="T327" s="12" t="s">
        <v>1469</v>
      </c>
      <c r="U327" s="12"/>
      <c r="V327" s="12" t="s">
        <v>160</v>
      </c>
      <c r="W327" s="12" t="s">
        <v>781</v>
      </c>
      <c r="X327" s="12" t="s">
        <v>162</v>
      </c>
      <c r="Y327" s="12"/>
      <c r="Z327" s="12" t="s">
        <v>163</v>
      </c>
      <c r="AA327" s="12" t="s">
        <v>3950</v>
      </c>
      <c r="AB327" s="13"/>
      <c r="AC327" s="13"/>
      <c r="AD327" s="13"/>
      <c r="AE327" s="13"/>
      <c r="AF327" s="13" t="n">
        <v>49.603</v>
      </c>
      <c r="AG327" s="13"/>
      <c r="AH327" s="13"/>
      <c r="AI327" s="13"/>
      <c r="AJ327" s="14" t="n">
        <v>111.705</v>
      </c>
      <c r="AK327" s="14" t="n">
        <v>111.705</v>
      </c>
      <c r="AL327" s="13"/>
      <c r="AM327" s="13"/>
      <c r="AN327" s="13"/>
      <c r="AO327" s="14" t="n">
        <v>-144</v>
      </c>
      <c r="AP327" s="14" t="n">
        <v>-144</v>
      </c>
      <c r="AQ327" s="13"/>
      <c r="AR327" s="13"/>
      <c r="AS327" s="13"/>
      <c r="AT327" s="14" t="n">
        <v>60</v>
      </c>
      <c r="AU327" s="14" t="n">
        <v>60</v>
      </c>
      <c r="AV327" s="13"/>
      <c r="AW327" s="13"/>
      <c r="AX327" s="13"/>
      <c r="AY327" s="14" t="n">
        <v>-127</v>
      </c>
      <c r="AZ327" s="14" t="n">
        <v>-127</v>
      </c>
      <c r="BB327" s="13"/>
      <c r="BC327" s="13"/>
      <c r="BD327" s="13"/>
      <c r="BE327" s="13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2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</row>
    <row r="328" s="37" customFormat="true" ht="15" hidden="false" customHeight="true" outlineLevel="0" collapsed="false">
      <c r="A328" s="24" t="s">
        <v>3951</v>
      </c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 t="s">
        <v>3952</v>
      </c>
      <c r="P328" s="24"/>
      <c r="Q328" s="24"/>
      <c r="R328" s="24"/>
      <c r="S328" s="24"/>
      <c r="T328" s="24"/>
      <c r="U328" s="24" t="n">
        <v>19</v>
      </c>
      <c r="V328" s="24"/>
      <c r="W328" s="24"/>
      <c r="X328" s="24"/>
      <c r="Y328" s="24"/>
      <c r="Z328" s="24"/>
      <c r="AA328" s="24"/>
      <c r="AB328" s="125"/>
      <c r="AC328" s="82"/>
      <c r="AD328" s="82"/>
      <c r="AE328" s="82"/>
      <c r="AF328" s="82"/>
      <c r="AG328" s="82"/>
      <c r="AH328" s="82"/>
      <c r="AI328" s="82"/>
      <c r="AJ328" s="82"/>
      <c r="AK328" s="82"/>
      <c r="AL328" s="82"/>
      <c r="AM328" s="82"/>
      <c r="AN328" s="82"/>
      <c r="AO328" s="82"/>
      <c r="AP328" s="82"/>
      <c r="AQ328" s="82"/>
      <c r="AR328" s="82"/>
      <c r="AS328" s="82"/>
      <c r="AT328" s="82"/>
      <c r="AU328" s="82"/>
      <c r="AV328" s="82"/>
      <c r="AW328" s="82"/>
      <c r="AX328" s="82"/>
      <c r="AY328" s="82"/>
      <c r="AZ328" s="82"/>
      <c r="BA328" s="82"/>
      <c r="BB328" s="125"/>
      <c r="BC328" s="82"/>
      <c r="BD328" s="82"/>
      <c r="BE328" s="82"/>
      <c r="BF328" s="82"/>
      <c r="BG328" s="82"/>
      <c r="BH328" s="82"/>
      <c r="BI328" s="82"/>
      <c r="BJ328" s="82"/>
      <c r="BK328" s="82"/>
      <c r="BL328" s="82"/>
      <c r="BM328" s="82"/>
      <c r="BN328" s="82"/>
      <c r="BO328" s="82"/>
      <c r="BP328" s="82"/>
      <c r="BQ328" s="82"/>
      <c r="BR328" s="82"/>
      <c r="BS328" s="82"/>
      <c r="BT328" s="82"/>
      <c r="BU328" s="82"/>
      <c r="BV328" s="82"/>
      <c r="BW328" s="125"/>
      <c r="BX328" s="125"/>
      <c r="BY328" s="125"/>
      <c r="BZ328" s="125"/>
      <c r="CA328" s="125"/>
      <c r="CB328" s="125"/>
      <c r="CC328" s="125"/>
      <c r="CD328" s="125"/>
      <c r="CE328" s="125"/>
      <c r="CF328" s="125"/>
    </row>
    <row r="329" s="37" customFormat="true" ht="15" hidden="false" customHeight="true" outlineLevel="0" collapsed="false">
      <c r="A329" s="38" t="s">
        <v>3953</v>
      </c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 t="s">
        <v>3954</v>
      </c>
      <c r="P329" s="38"/>
      <c r="Q329" s="38"/>
      <c r="R329" s="38"/>
      <c r="S329" s="38"/>
      <c r="T329" s="38"/>
      <c r="U329" s="38" t="n">
        <v>19</v>
      </c>
      <c r="V329" s="38" t="s">
        <v>153</v>
      </c>
      <c r="W329" s="38"/>
      <c r="X329" s="38"/>
      <c r="Y329" s="38"/>
      <c r="Z329" s="38"/>
      <c r="AA329" s="38" t="s">
        <v>743</v>
      </c>
      <c r="AB329" s="39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39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39"/>
      <c r="BX329" s="39"/>
      <c r="BY329" s="39"/>
      <c r="BZ329" s="39"/>
      <c r="CA329" s="39"/>
      <c r="CB329" s="39"/>
      <c r="CC329" s="39"/>
      <c r="CD329" s="39"/>
      <c r="CE329" s="39"/>
      <c r="CF329" s="39"/>
    </row>
    <row r="330" s="37" customFormat="true" ht="15" hidden="false" customHeight="true" outlineLevel="0" collapsed="false">
      <c r="A330" s="24" t="s">
        <v>3955</v>
      </c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 t="s">
        <v>3956</v>
      </c>
      <c r="P330" s="24"/>
      <c r="Q330" s="24"/>
      <c r="R330" s="24"/>
      <c r="S330" s="24"/>
      <c r="T330" s="24"/>
      <c r="U330" s="24" t="n">
        <v>19</v>
      </c>
      <c r="V330" s="24" t="s">
        <v>160</v>
      </c>
      <c r="W330" s="24" t="s">
        <v>161</v>
      </c>
      <c r="X330" s="24" t="s">
        <v>162</v>
      </c>
      <c r="Y330" s="24"/>
      <c r="Z330" s="24" t="s">
        <v>746</v>
      </c>
      <c r="AA330" s="24" t="s">
        <v>3140</v>
      </c>
      <c r="AB330" s="36" t="n">
        <f aca="false">AB24-SUM(AB14,AB15,AB16,AB17,AB18,AB19,AB20,AB21,AB23)</f>
        <v>0</v>
      </c>
      <c r="AC330" s="36" t="n">
        <f aca="false">AC24-SUM(AC14,AC15,AC16,AC17,AC18,AC19,AC20,AC21,AC23)</f>
        <v>0</v>
      </c>
      <c r="AD330" s="36" t="n">
        <f aca="false">AD24-SUM(AD14,AD15,AD16,AD17,AD18,AD19,AD20,AD21,AD23)</f>
        <v>0</v>
      </c>
      <c r="AE330" s="36" t="n">
        <f aca="false">AE24-SUM(AE14,AE15,AE16,AE17,AE18,AE19,AE20,AE21,AE23)</f>
        <v>0</v>
      </c>
      <c r="AF330" s="36" t="n">
        <f aca="false">AF24-SUM(AF14,AF15,AF16,AF17,AF18,AF19,AF20,AF21,AF22,AF23)</f>
        <v>0</v>
      </c>
      <c r="AG330" s="36" t="n">
        <f aca="false">AG24-SUM(AG14,AG15,AG16,AG17,AG18,AG19,AG20,AG21,AG22,AG23)</f>
        <v>0</v>
      </c>
      <c r="AH330" s="36" t="n">
        <f aca="false">AH24-SUM(AH14,AH15,AH16,AH17,AH18,AH19,AH20,AH21,AH22,AH23)</f>
        <v>0</v>
      </c>
      <c r="AI330" s="36" t="n">
        <f aca="false">AI24-SUM(AI14,AI15,AI16,AI17,AI18,AI19,AI20,AI21,AI22,AI23)</f>
        <v>0</v>
      </c>
      <c r="AJ330" s="36" t="n">
        <f aca="false">AJ24-SUM(AJ14,AJ15,AJ16,AJ17,AJ18,AJ19,AJ20,AJ21,AJ22,AJ23)</f>
        <v>0</v>
      </c>
      <c r="AK330" s="36" t="n">
        <f aca="false">AK24-SUM(AK14,AK15,AK16,AK17,AK18,AK19,AK20,AK21,AK22,AK23)</f>
        <v>0</v>
      </c>
      <c r="AL330" s="36" t="n">
        <f aca="false">AL24-SUM(AL14,AL15,AL16,AL17,AL18,AL19,AL20,AL21,AL22,AL23)</f>
        <v>0</v>
      </c>
      <c r="AM330" s="36" t="n">
        <f aca="false">AM24-SUM(AM14,AM15,AM16,AM17,AM18,AM19,AM20,AM21,AM22,AM23)</f>
        <v>0</v>
      </c>
      <c r="AN330" s="36" t="n">
        <f aca="false">AN24-SUM(AN14,AN15,AN16,AN17,AN18,AN19,AN20,AN21,AN22,AN23)</f>
        <v>0</v>
      </c>
      <c r="AO330" s="36" t="n">
        <f aca="false">AO24-SUM(AO14,AO15,AO16,AO17,AO18,AO19,AO20,AO21,AO22,AO23)</f>
        <v>0</v>
      </c>
      <c r="AP330" s="36" t="n">
        <f aca="false">AP24-SUM(AP14,AP15,AP16,AP17,AP18,AP19,AP20,AP21,AP22,AP23)</f>
        <v>0</v>
      </c>
      <c r="AQ330" s="36" t="n">
        <f aca="false">AQ24-SUM(AQ14,AQ15,AQ16,AQ17,AQ18,AQ19,AQ20,AQ21,AQ22,AQ23)</f>
        <v>0</v>
      </c>
      <c r="AR330" s="36" t="n">
        <f aca="false">AR24-SUM(AR14,AR15,AR16,AR17,AR18,AR19,AR20,AR21,AR22,AR23)</f>
        <v>0</v>
      </c>
      <c r="AS330" s="36" t="n">
        <f aca="false">AS24-SUM(AS14,AS15,AS16,AS17,AS18,AS19,AS20,AS21,AS22,AS23)</f>
        <v>0</v>
      </c>
      <c r="AT330" s="36" t="n">
        <f aca="false">AT24-SUM(AT14,AT15,AT16,AT17,AT18,AT19,AT20,AT21,AT22,AT23)</f>
        <v>0</v>
      </c>
      <c r="AU330" s="36" t="n">
        <f aca="false">AU24-SUM(AU14,AU15,AU16,AU17,AU18,AU19,AU20,AU21,AU22,AU23)</f>
        <v>0</v>
      </c>
      <c r="AV330" s="36" t="n">
        <f aca="false">AV24-SUM(AV14,AV15,AV16,AV17,AV18,AV19,AV20,AV21,AV22,AV23)</f>
        <v>0</v>
      </c>
      <c r="AW330" s="36" t="n">
        <f aca="false">AW24-SUM(AW14,AW15,AW16,AW17,AW18,AW19,AW20,AW21,AW22,AW23)</f>
        <v>0</v>
      </c>
      <c r="AX330" s="36" t="n">
        <f aca="false">AX24-SUM(AX14,AX15,AX16,AX17,AX18,AX19,AX20,AX21,AX22,AX23)</f>
        <v>0</v>
      </c>
      <c r="AY330" s="36" t="n">
        <f aca="false">AY24-SUM(AY14,AY15,AY16,AY17,AY18,AY19,AY20,AY21,AY22,AY23)</f>
        <v>0</v>
      </c>
      <c r="AZ330" s="36" t="n">
        <f aca="false">AZ24-SUM(AZ14,AZ15,AZ16,AZ17,AZ18,AZ19,AZ20,AZ21,AZ22,AZ23)</f>
        <v>0</v>
      </c>
      <c r="BA330" s="36" t="n">
        <f aca="false">BA24-SUM(BA14,BA15,BA16,BA17,BA18,BA19,BA20,BA21,BA22,BA23)</f>
        <v>0</v>
      </c>
      <c r="BB330" s="36" t="n">
        <f aca="false">BB24-SUM(BB14,BB15,BB16,BB17,BB18,BB19,BB20,BB21,BB22,BB23)</f>
        <v>0</v>
      </c>
      <c r="BC330" s="36" t="n">
        <f aca="false">BC24-SUM(BC14,BC15,BC16,BC17,BC18,BC19,BC20,BC21,BC22,BC23)</f>
        <v>0</v>
      </c>
      <c r="BD330" s="36" t="n">
        <f aca="false">BD24-SUM(BD14,BD15,BD16,BD17,BD18,BD19,BD20,BD21,BD22,BD23)</f>
        <v>0</v>
      </c>
      <c r="BE330" s="36" t="n">
        <f aca="false">BE24-SUM(BE14,BE15,BE16,BE17,BE18,BE19,BE20,BE21,BE22,BE23)</f>
        <v>0</v>
      </c>
      <c r="BF330" s="36" t="n">
        <f aca="false">BF24-SUM(BF14,BF15,BF16,BF17,BF18,BF19,BF20,BF21,BF22,BF23)</f>
        <v>0</v>
      </c>
      <c r="BG330" s="36" t="n">
        <f aca="false">BG24-SUM(BG14,BG15,BG16,BG17,BG18,BG19,BG20,BG21,BG22,BG23)</f>
        <v>0</v>
      </c>
      <c r="BH330" s="36" t="n">
        <f aca="false">BH24-SUM(BH14,BH15,BH16,BH17,BH18,BH19,BH20,BH21,BH22,BH23)</f>
        <v>0</v>
      </c>
      <c r="BI330" s="36" t="n">
        <f aca="false">BI24-SUM(BI14,BI15,BI16,BI17,BI18,BI19,BI20,BI21,BI22,BI23)</f>
        <v>0</v>
      </c>
      <c r="BJ330" s="36" t="n">
        <f aca="false">BJ24-SUM(BJ14,BJ15,BJ16,BJ17,BJ18,BJ19,BJ20,BJ21,BJ22,BJ23)</f>
        <v>0</v>
      </c>
      <c r="BK330" s="36" t="n">
        <f aca="false">BK24-SUM(BK14,BK15,BK16,BK17,BK18,BK19,BK20,BK21,BK22,BK23)</f>
        <v>0</v>
      </c>
      <c r="BL330" s="36" t="n">
        <f aca="false">BL24-SUM(BL14,BL15,BL16,BL17,BL18,BL19,BL20,BL21,BL22,BL23)</f>
        <v>0</v>
      </c>
      <c r="BM330" s="36" t="n">
        <f aca="false">BM24-SUM(BM14,BM15,BM16,BM17,BM18,BM19,BM20,BM21,BM22,BM23)</f>
        <v>0</v>
      </c>
      <c r="BN330" s="36" t="n">
        <f aca="false">BN24-SUM(BN14,BN15,BN16,BN17,BN18,BN19,BN20,BN21,BN22,BN23)</f>
        <v>0</v>
      </c>
      <c r="BO330" s="36" t="n">
        <f aca="false">BO24-SUM(BO14,BO15,BO16,BO17,BO18,BO19,BO20,BO21,BO22,BO23)</f>
        <v>0</v>
      </c>
      <c r="BP330" s="36" t="n">
        <f aca="false">BP24-SUM(BP14,BP15,BP16,BP17,BP18,BP19,BP20,BP21,BP22,BP23)</f>
        <v>0</v>
      </c>
      <c r="BQ330" s="36" t="n">
        <f aca="false">BQ24-SUM(BQ14,BQ15,BQ16,BQ17,BQ18,BQ19,BQ20,BQ21,BQ22,BQ23)</f>
        <v>0</v>
      </c>
      <c r="BR330" s="36" t="n">
        <f aca="false">BR24-SUM(BR14,BR15,BR16,BR17,BR18,BR19,BR20,BR21,BR22,BR23)</f>
        <v>0</v>
      </c>
      <c r="BS330" s="36" t="n">
        <f aca="false">BS24-SUM(BS14,BS15,BS16,BS17,BS18,BS19,BS20,BS21,BS22,BS23)</f>
        <v>0</v>
      </c>
      <c r="BT330" s="36" t="n">
        <f aca="false">BT24-SUM(BT14,BT15,BT16,BT17,BT18,BT19,BT20,BT21,BT22,BT23)</f>
        <v>0</v>
      </c>
      <c r="BU330" s="36" t="n">
        <f aca="false">BU24-SUM(BU14,BU15,BU16,BU17,BU18,BU19,BU20,BU21,BU22,BU23)</f>
        <v>0</v>
      </c>
      <c r="BV330" s="36" t="n">
        <f aca="false">BV24-SUM(BV14,BV15,BV16,BV17,BV18,BV19,BV20,BV21,BV22,BV23)</f>
        <v>0</v>
      </c>
      <c r="BW330" s="36" t="n">
        <f aca="false">BW24-SUM(BW14,BW15,BW16,BW17,BW18,BW19,BW20,BW21,BW22,BW23)</f>
        <v>0</v>
      </c>
      <c r="BX330" s="36" t="n">
        <f aca="false">BX24-SUM(BX14,BX15,BX16,BX17,BX18,BX19,BX20,BX21,BX22,BX23)</f>
        <v>0</v>
      </c>
      <c r="BY330" s="36" t="n">
        <f aca="false">BY24-SUM(BY14,BY15,BY16,BY17,BY18,BY19,BY20,BY21,BY22,BY23)</f>
        <v>0</v>
      </c>
      <c r="BZ330" s="36" t="n">
        <f aca="false">BZ24-SUM(BZ14,BZ15,BZ16,BZ17,BZ18,BZ19,BZ20,BZ21,BZ22,BZ23)</f>
        <v>0</v>
      </c>
      <c r="CA330" s="36" t="n">
        <f aca="false">CA24-SUM(CA14,CA15,CA16,CA17,CA18,CA19,CA20,CA21,CA22,CA23)</f>
        <v>0</v>
      </c>
      <c r="CB330" s="36" t="n">
        <f aca="false">CB24-SUM(CB14,CB15,CB16,CB17,CB18,CB19,CB20,CB21,CB22,CB23)</f>
        <v>0</v>
      </c>
      <c r="CC330" s="36" t="n">
        <f aca="false">CC24-SUM(CC14,CC15,CC16,CC17,CC18,CC19,CC20,CC21,CC22,CC23)</f>
        <v>0</v>
      </c>
      <c r="CD330" s="36" t="n">
        <f aca="false">CD24-SUM(CD14,CD15,CD16,CD17,CD18,CD19,CD20,CD21,CD22,CD23)</f>
        <v>0</v>
      </c>
      <c r="CE330" s="36" t="n">
        <f aca="false">CE24-SUM(CE14,CE15,CE16,CE17,CE18,CE19,CE20,CE21,CE22,CE23)</f>
        <v>0</v>
      </c>
      <c r="CF330" s="36" t="n">
        <f aca="false">CF24-SUM(CF14,CF15,CF16,CF17,CF18,CF19,CF20,CF21,CF22,CF23)</f>
        <v>0</v>
      </c>
    </row>
    <row r="331" s="37" customFormat="true" ht="15" hidden="false" customHeight="true" outlineLevel="0" collapsed="false">
      <c r="A331" s="24" t="s">
        <v>3957</v>
      </c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 t="s">
        <v>3958</v>
      </c>
      <c r="P331" s="24"/>
      <c r="Q331" s="24"/>
      <c r="R331" s="24"/>
      <c r="S331" s="24"/>
      <c r="T331" s="24"/>
      <c r="U331" s="24" t="n">
        <v>19</v>
      </c>
      <c r="V331" s="24" t="s">
        <v>160</v>
      </c>
      <c r="W331" s="24" t="s">
        <v>161</v>
      </c>
      <c r="X331" s="24" t="s">
        <v>162</v>
      </c>
      <c r="Y331" s="24"/>
      <c r="Z331" s="24" t="s">
        <v>746</v>
      </c>
      <c r="AA331" s="24" t="s">
        <v>3140</v>
      </c>
      <c r="AB331" s="36" t="n">
        <f aca="false">AB33+AB34+AB35+AB36+AB37-AB38</f>
        <v>0</v>
      </c>
      <c r="AC331" s="36" t="n">
        <f aca="false">AC33+AC34+AC35+AC36+AC37-AC38</f>
        <v>0</v>
      </c>
      <c r="AD331" s="36" t="n">
        <f aca="false">AD33+AD34+AD35+AD36+AD37-AD38</f>
        <v>0</v>
      </c>
      <c r="AE331" s="36" t="n">
        <f aca="false">AE33+AE34+AE35+AE36+AE37-AE38</f>
        <v>0</v>
      </c>
      <c r="AF331" s="36" t="n">
        <f aca="false">AF33+AF34+AF35+AF36+AF37-AF38</f>
        <v>0</v>
      </c>
      <c r="AG331" s="36" t="n">
        <f aca="false">AG33+AG34+AG35+AG36+AG37-AG38</f>
        <v>0</v>
      </c>
      <c r="AH331" s="36" t="n">
        <f aca="false">AH33+AH34+AH35+AH36+AH37-AH38</f>
        <v>0</v>
      </c>
      <c r="AI331" s="36" t="n">
        <f aca="false">AI33+AI34+AI35+AI36+AI37-AI38</f>
        <v>0</v>
      </c>
      <c r="AJ331" s="36" t="n">
        <f aca="false">AJ33+AJ34+AJ35+AJ36+AJ37-AJ38</f>
        <v>0</v>
      </c>
      <c r="AK331" s="36" t="n">
        <f aca="false">AK33+AK34+AK35+AK36+AK37-AK38</f>
        <v>0</v>
      </c>
      <c r="AL331" s="36" t="n">
        <f aca="false">AL33+AL34+AL35+AL36+AL37-AL38</f>
        <v>0</v>
      </c>
      <c r="AM331" s="36" t="n">
        <f aca="false">AM33+AM34+AM35+AM36+AM37-AM38</f>
        <v>0</v>
      </c>
      <c r="AN331" s="36" t="n">
        <f aca="false">AN33+AN34+AN35+AN36+AN37-AN38</f>
        <v>0</v>
      </c>
      <c r="AO331" s="36" t="n">
        <f aca="false">AO33+AO34+AO35+AO36+AO37-AO38</f>
        <v>0</v>
      </c>
      <c r="AP331" s="36" t="n">
        <f aca="false">AP33+AP34+AP35+AP36+AP37-AP38</f>
        <v>0</v>
      </c>
      <c r="AQ331" s="36" t="n">
        <f aca="false">AQ33+AQ34+AQ35+AQ36+AQ37-AQ38</f>
        <v>0</v>
      </c>
      <c r="AR331" s="36" t="n">
        <f aca="false">AR33+AR34+AR35+AR36+AR37-AR38</f>
        <v>0</v>
      </c>
      <c r="AS331" s="36" t="n">
        <f aca="false">AS33+AS34+AS35+AS36+AS37-AS38</f>
        <v>0</v>
      </c>
      <c r="AT331" s="36" t="n">
        <f aca="false">AT33+AT34+AT35+AT36+AT37-AT38</f>
        <v>0</v>
      </c>
      <c r="AU331" s="36" t="n">
        <f aca="false">AU33+AU34+AU35+AU36+AU37-AU38</f>
        <v>0</v>
      </c>
      <c r="AV331" s="36" t="n">
        <f aca="false">AV33+AV34+AV35+AV36+AV37-AV38</f>
        <v>0</v>
      </c>
      <c r="AW331" s="36" t="n">
        <f aca="false">AW33+AW34+AW35+AW36+AW37-AW38</f>
        <v>0</v>
      </c>
      <c r="AX331" s="36" t="n">
        <f aca="false">AX33+AX34+AX35+AX36+AX37-AX38</f>
        <v>0</v>
      </c>
      <c r="AY331" s="36" t="n">
        <f aca="false">AY33+AY34+AY35+AY36+AY37-AY38</f>
        <v>0</v>
      </c>
      <c r="AZ331" s="36" t="n">
        <f aca="false">AZ33+AZ34+AZ35+AZ36+AZ37-AZ38</f>
        <v>0</v>
      </c>
      <c r="BA331" s="36" t="n">
        <f aca="false">BA33+BA34+BA35+BA36+BA37-BA38</f>
        <v>0</v>
      </c>
      <c r="BB331" s="36" t="n">
        <f aca="false">BB33+BB34+BB35+BB36+BB37-BB38</f>
        <v>0</v>
      </c>
      <c r="BC331" s="36" t="n">
        <f aca="false">BC33+BC34+BC35+BC36+BC37-BC38</f>
        <v>0</v>
      </c>
      <c r="BD331" s="36" t="n">
        <f aca="false">BD33+BD34+BD35+BD36+BD37-BD38</f>
        <v>0</v>
      </c>
      <c r="BE331" s="36" t="n">
        <f aca="false">BE33+BE34+BE35+BE36+BE37-BE38</f>
        <v>0</v>
      </c>
      <c r="BF331" s="36" t="n">
        <f aca="false">BF33+BF34+BF35+BF36+BF37-BF38</f>
        <v>0</v>
      </c>
      <c r="BG331" s="36" t="n">
        <f aca="false">BG33+BG34+BG35+BG36+BG37-BG38</f>
        <v>0</v>
      </c>
      <c r="BH331" s="36" t="n">
        <f aca="false">BH33+BH34+BH35+BH36+BH37-BH38</f>
        <v>0</v>
      </c>
      <c r="BI331" s="36" t="n">
        <f aca="false">BI33+BI34+BI35+BI36+BI37-BI38</f>
        <v>0</v>
      </c>
      <c r="BJ331" s="36" t="n">
        <f aca="false">BJ33+BJ34+BJ35+BJ36+BJ37-BJ38</f>
        <v>0</v>
      </c>
      <c r="BK331" s="36" t="n">
        <f aca="false">BK33+BK34+BK35+BK36+BK37-BK38</f>
        <v>0</v>
      </c>
      <c r="BL331" s="36" t="n">
        <f aca="false">BL33+BL34+BL35+BL36+BL37-BL38</f>
        <v>0</v>
      </c>
      <c r="BM331" s="36" t="n">
        <f aca="false">BM33+BM34+BM35+BM36+BM37-BM38</f>
        <v>0</v>
      </c>
      <c r="BN331" s="36" t="n">
        <f aca="false">BN33+BN34+BN35+BN36+BN37-BN38</f>
        <v>0</v>
      </c>
      <c r="BO331" s="36" t="n">
        <f aca="false">BO33+BO34+BO35+BO36+BO37-BO38</f>
        <v>0</v>
      </c>
      <c r="BP331" s="36" t="n">
        <f aca="false">BP33+BP34+BP35+BP36+BP37-BP38</f>
        <v>0</v>
      </c>
      <c r="BQ331" s="36" t="n">
        <f aca="false">BQ33+BQ34+BQ35+BQ36+BQ37-BQ38</f>
        <v>0</v>
      </c>
      <c r="BR331" s="36" t="n">
        <f aca="false">BR33+BR34+BR35+BR36+BR37-BR38</f>
        <v>0</v>
      </c>
      <c r="BS331" s="36" t="n">
        <f aca="false">BS33+BS34+BS35+BS36+BS37-BS38</f>
        <v>0</v>
      </c>
      <c r="BT331" s="36" t="n">
        <f aca="false">BT33+BT34+BT35+BT36+BT37-BT38</f>
        <v>0</v>
      </c>
      <c r="BU331" s="36" t="n">
        <f aca="false">BU33+BU34+BU35+BU36+BU37-BU38</f>
        <v>0</v>
      </c>
      <c r="BV331" s="36" t="n">
        <f aca="false">BV33+BV34+BV35+BV36+BV37-BV38</f>
        <v>0</v>
      </c>
      <c r="BW331" s="36" t="n">
        <f aca="false">BW33+BW34+BW35+BW36+BW37-BW38</f>
        <v>0</v>
      </c>
      <c r="BX331" s="36" t="n">
        <f aca="false">BX33+BX34+BX35+BX36+BX37-BX38</f>
        <v>0</v>
      </c>
      <c r="BY331" s="36" t="n">
        <f aca="false">BY33+BY34+BY35+BY36+BY37-BY38</f>
        <v>0</v>
      </c>
      <c r="BZ331" s="36" t="n">
        <f aca="false">BZ33+BZ34+BZ35+BZ36+BZ37-BZ38</f>
        <v>0</v>
      </c>
      <c r="CA331" s="36" t="n">
        <f aca="false">CA33+CA34+CA35+CA36+CA37-CA38</f>
        <v>0</v>
      </c>
      <c r="CB331" s="36" t="n">
        <f aca="false">CB33+CB34+CB35+CB36+CB37-CB38</f>
        <v>0</v>
      </c>
      <c r="CC331" s="36" t="n">
        <f aca="false">CC33+CC34+CC35+CC36+CC37-CC38</f>
        <v>0</v>
      </c>
      <c r="CD331" s="36" t="n">
        <f aca="false">CD33+CD34+CD35+CD36+CD37-CD38</f>
        <v>0</v>
      </c>
      <c r="CE331" s="36" t="n">
        <f aca="false">CE33+CE34+CE35+CE36+CE37-CE38</f>
        <v>0</v>
      </c>
      <c r="CF331" s="36" t="n">
        <f aca="false">CF33+CF34+CF35+CF36+CF37-CF38</f>
        <v>0</v>
      </c>
    </row>
    <row r="332" s="37" customFormat="true" ht="15" hidden="false" customHeight="true" outlineLevel="0" collapsed="false">
      <c r="A332" s="24" t="s">
        <v>3959</v>
      </c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 t="s">
        <v>3960</v>
      </c>
      <c r="P332" s="24"/>
      <c r="Q332" s="24"/>
      <c r="R332" s="24"/>
      <c r="S332" s="24"/>
      <c r="T332" s="24"/>
      <c r="U332" s="24" t="n">
        <v>19</v>
      </c>
      <c r="V332" s="24" t="s">
        <v>160</v>
      </c>
      <c r="W332" s="24" t="s">
        <v>781</v>
      </c>
      <c r="X332" s="24" t="s">
        <v>162</v>
      </c>
      <c r="Y332" s="24"/>
      <c r="Z332" s="24" t="s">
        <v>746</v>
      </c>
      <c r="AA332" s="24" t="s">
        <v>3791</v>
      </c>
      <c r="AB332" s="36" t="n">
        <f aca="false">AB262+AB263+AB264-AB265</f>
        <v>0</v>
      </c>
      <c r="AC332" s="36" t="n">
        <f aca="false">AC262+AC263+AC264-AC265</f>
        <v>0</v>
      </c>
      <c r="AD332" s="36" t="n">
        <f aca="false">AD262+AD263+AD264-AD265</f>
        <v>0</v>
      </c>
      <c r="AE332" s="36" t="n">
        <f aca="false">AE262+AE263+AE264-AE265</f>
        <v>0</v>
      </c>
      <c r="AF332" s="36" t="n">
        <f aca="false">AF262+AF263+AF264-AF265</f>
        <v>0</v>
      </c>
      <c r="AG332" s="36" t="n">
        <f aca="false">AG262+AG263+AG264-AG265</f>
        <v>0</v>
      </c>
      <c r="AH332" s="36" t="n">
        <f aca="false">AH262+AH263+AH264-AH265</f>
        <v>0</v>
      </c>
      <c r="AI332" s="36" t="n">
        <f aca="false">AI262+AI263+AI264-AI265</f>
        <v>0</v>
      </c>
      <c r="AJ332" s="36" t="n">
        <f aca="false">AJ262+AJ263+AJ264-AJ265</f>
        <v>0</v>
      </c>
      <c r="AK332" s="36" t="n">
        <f aca="false">AK262+AK263+AK264-AK265</f>
        <v>0</v>
      </c>
      <c r="AL332" s="36" t="n">
        <f aca="false">AL262+AL263+AL264-AL265</f>
        <v>0</v>
      </c>
      <c r="AM332" s="36" t="n">
        <f aca="false">AM262+AM263+AM264-AM265</f>
        <v>0</v>
      </c>
      <c r="AN332" s="36" t="n">
        <f aca="false">AN262+AN263+AN264-AN265</f>
        <v>0</v>
      </c>
      <c r="AO332" s="36" t="n">
        <f aca="false">AO262+AO263+AO264-AO265</f>
        <v>0</v>
      </c>
      <c r="AP332" s="36" t="n">
        <f aca="false">AP262+AP263+AP264-AP265</f>
        <v>0</v>
      </c>
      <c r="AQ332" s="36" t="n">
        <f aca="false">AQ262+AQ263+AQ264-AQ265</f>
        <v>0</v>
      </c>
      <c r="AR332" s="36" t="n">
        <f aca="false">AR262+AR263+AR264-AR265</f>
        <v>0</v>
      </c>
      <c r="AS332" s="36" t="n">
        <f aca="false">AS262+AS263+AS264-AS265</f>
        <v>0</v>
      </c>
      <c r="AT332" s="36" t="n">
        <f aca="false">AT262+AT263+AT264-AT265</f>
        <v>0</v>
      </c>
      <c r="AU332" s="36" t="n">
        <f aca="false">AU262+AU263+AU264-AU265</f>
        <v>0</v>
      </c>
      <c r="AV332" s="36" t="n">
        <f aca="false">AV262+AV263+AV264-AV265</f>
        <v>0</v>
      </c>
      <c r="AW332" s="36" t="n">
        <f aca="false">AW262+AW263+AW264-AW265</f>
        <v>0</v>
      </c>
      <c r="AX332" s="36" t="n">
        <f aca="false">AX262+AX263+AX264-AX265</f>
        <v>0</v>
      </c>
      <c r="AY332" s="36" t="n">
        <f aca="false">AY262+AY263+AY264-AY265</f>
        <v>0</v>
      </c>
      <c r="AZ332" s="36" t="n">
        <f aca="false">AZ262+AZ263+AZ264-AZ265</f>
        <v>0</v>
      </c>
      <c r="BA332" s="36" t="n">
        <f aca="false">BA262+BA263+BA264-BA265</f>
        <v>0</v>
      </c>
      <c r="BB332" s="36" t="n">
        <f aca="false">BB262+BB263+BB264-BB265</f>
        <v>0</v>
      </c>
      <c r="BC332" s="36" t="n">
        <f aca="false">BC262+BC263+BC264-BC265</f>
        <v>0</v>
      </c>
      <c r="BD332" s="36" t="n">
        <f aca="false">BD262+BD263+BD264-BD265</f>
        <v>0</v>
      </c>
      <c r="BE332" s="36" t="n">
        <f aca="false">BE262+BE263+BE264-BE265</f>
        <v>0</v>
      </c>
      <c r="BF332" s="36" t="n">
        <f aca="false">BF262+BF263+BF264-BF265</f>
        <v>0</v>
      </c>
      <c r="BG332" s="36" t="n">
        <f aca="false">BG262+BG263+BG264-BG265</f>
        <v>0</v>
      </c>
      <c r="BH332" s="36" t="n">
        <f aca="false">BH262+BH263+BH264-BH265</f>
        <v>0</v>
      </c>
      <c r="BI332" s="36" t="n">
        <f aca="false">BI262+BI263+BI264-BI265</f>
        <v>0</v>
      </c>
      <c r="BJ332" s="36" t="n">
        <f aca="false">BJ262+BJ263+BJ264-BJ265</f>
        <v>0</v>
      </c>
      <c r="BK332" s="36" t="n">
        <f aca="false">BK262+BK263+BK264-BK265</f>
        <v>0</v>
      </c>
      <c r="BL332" s="36" t="n">
        <f aca="false">BL262+BL263+BL264-BL265</f>
        <v>0</v>
      </c>
      <c r="BM332" s="36" t="n">
        <f aca="false">BM262+BM263+BM264-BM265</f>
        <v>0</v>
      </c>
      <c r="BN332" s="36" t="n">
        <f aca="false">BN262+BN263+BN264-BN265</f>
        <v>0</v>
      </c>
      <c r="BO332" s="36" t="n">
        <f aca="false">BO262+BO263+BO264-BO265</f>
        <v>0</v>
      </c>
      <c r="BP332" s="36" t="n">
        <f aca="false">BP262+BP263+BP264-BP265</f>
        <v>0</v>
      </c>
      <c r="BQ332" s="36" t="n">
        <f aca="false">BQ262+BQ263+BQ264-BQ265</f>
        <v>0</v>
      </c>
      <c r="BR332" s="36" t="n">
        <f aca="false">BR262+BR263+BR264-BR265</f>
        <v>0</v>
      </c>
      <c r="BS332" s="36" t="n">
        <f aca="false">BS262+BS263+BS264-BS265</f>
        <v>0</v>
      </c>
      <c r="BT332" s="36" t="n">
        <f aca="false">BT262+BT263+BT264-BT265</f>
        <v>0</v>
      </c>
      <c r="BU332" s="36" t="n">
        <f aca="false">BU262+BU263+BU264-BU265</f>
        <v>0</v>
      </c>
      <c r="BV332" s="36" t="n">
        <f aca="false">BV262+BV263+BV264-BV265</f>
        <v>0</v>
      </c>
      <c r="BW332" s="36" t="n">
        <f aca="false">BW262+BW263+BW264-BW265</f>
        <v>0</v>
      </c>
      <c r="BX332" s="36" t="n">
        <f aca="false">BX262+BX263+BX264-BX265</f>
        <v>0</v>
      </c>
      <c r="BY332" s="36" t="n">
        <f aca="false">BY262+BY263+BY264-BY265</f>
        <v>0</v>
      </c>
      <c r="BZ332" s="36" t="n">
        <f aca="false">BZ262+BZ263+BZ264-BZ265</f>
        <v>0</v>
      </c>
      <c r="CA332" s="36" t="n">
        <f aca="false">CA262+CA263+CA264-CA265</f>
        <v>0</v>
      </c>
      <c r="CB332" s="36" t="n">
        <f aca="false">CB262+CB263+CB264-CB265</f>
        <v>0</v>
      </c>
      <c r="CC332" s="36" t="n">
        <f aca="false">CC262+CC263+CC264-CC265</f>
        <v>0</v>
      </c>
      <c r="CD332" s="36" t="n">
        <f aca="false">CD262+CD263+CD264-CD265</f>
        <v>0</v>
      </c>
      <c r="CE332" s="36" t="n">
        <f aca="false">CE262+CE263+CE264-CE265</f>
        <v>0</v>
      </c>
      <c r="CF332" s="36" t="n">
        <f aca="false">CF262+CF263+CF264-CF265</f>
        <v>0</v>
      </c>
    </row>
    <row r="333" s="37" customFormat="true" ht="15" hidden="false" customHeight="true" outlineLevel="0" collapsed="false">
      <c r="A333" s="24" t="s">
        <v>3961</v>
      </c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 t="s">
        <v>3962</v>
      </c>
      <c r="P333" s="24"/>
      <c r="Q333" s="24"/>
      <c r="R333" s="24"/>
      <c r="S333" s="24"/>
      <c r="T333" s="24"/>
      <c r="U333" s="24" t="n">
        <v>19</v>
      </c>
      <c r="V333" s="24" t="s">
        <v>160</v>
      </c>
      <c r="W333" s="24" t="s">
        <v>161</v>
      </c>
      <c r="X333" s="24" t="s">
        <v>162</v>
      </c>
      <c r="Y333" s="24"/>
      <c r="Z333" s="24" t="s">
        <v>746</v>
      </c>
      <c r="AA333" s="31" t="s">
        <v>3208</v>
      </c>
      <c r="AB333" s="36" t="n">
        <f aca="false">AB41+AB42+AB43+AB44+AB45+AB46+AB47-AB48</f>
        <v>0</v>
      </c>
      <c r="AC333" s="36" t="n">
        <f aca="false">AC41+AC42+AC43+AC44+AC45+AC46+AC47-AC48</f>
        <v>0</v>
      </c>
      <c r="AD333" s="36" t="n">
        <f aca="false">AD41+AD42+AD43+AD44+AD45+AD46+AD47-AD48</f>
        <v>0</v>
      </c>
      <c r="AE333" s="36" t="n">
        <f aca="false">AE41+AE42+AE43+AE44+AE45+AE46+AE47-AE48</f>
        <v>0</v>
      </c>
      <c r="AF333" s="36" t="n">
        <f aca="false">AF41+AF42+AF43+AF44+AF45+AF46+AF47-AF48</f>
        <v>0</v>
      </c>
      <c r="AG333" s="36" t="n">
        <f aca="false">AG41+AG42+AG43+AG44+AG45+AG46+AG47-AG48</f>
        <v>0</v>
      </c>
      <c r="AH333" s="36" t="n">
        <f aca="false">AH41+AH42+AH43+AH44+AH45+AH46+AH47-AH48</f>
        <v>0</v>
      </c>
      <c r="AI333" s="36" t="n">
        <f aca="false">AI41+AI42+AI43+AI44+AI45+AI46+AI47-AI48</f>
        <v>0</v>
      </c>
      <c r="AJ333" s="36" t="n">
        <f aca="false">AJ41+AJ42+AJ43+AJ44+AJ45+AJ46+AJ47-AJ48</f>
        <v>0</v>
      </c>
      <c r="AK333" s="36" t="n">
        <f aca="false">AK41+AK42+AK43+AK44+AK45+AK46+AK47-AK48</f>
        <v>0</v>
      </c>
      <c r="AL333" s="36" t="n">
        <f aca="false">AL41+AL42+AL43+AL44+AL45+AL46+AL47-AL48</f>
        <v>0</v>
      </c>
      <c r="AM333" s="36" t="n">
        <f aca="false">AM41+AM42+AM43+AM44+AM45+AM46+AM47-AM48</f>
        <v>0</v>
      </c>
      <c r="AN333" s="36" t="n">
        <f aca="false">AN41+AN42+AN43+AN44+AN45+AN46+AN47-AN48</f>
        <v>0</v>
      </c>
      <c r="AO333" s="36" t="n">
        <f aca="false">AO41+AO42+AO43+AO44+AO45+AO46+AO47-AO48</f>
        <v>0</v>
      </c>
      <c r="AP333" s="36" t="n">
        <f aca="false">AP41+AP42+AP43+AP44+AP45+AP46+AP47-AP48</f>
        <v>0</v>
      </c>
      <c r="AQ333" s="36" t="n">
        <f aca="false">AQ41+AQ42+AQ43+AQ44+AQ45+AQ46+AQ47-AQ48</f>
        <v>0</v>
      </c>
      <c r="AR333" s="36" t="n">
        <f aca="false">AR41+AR42+AR43+AR44+AR45+AR46+AR47-AR48</f>
        <v>0</v>
      </c>
      <c r="AS333" s="36" t="n">
        <f aca="false">AS41+AS42+AS43+AS44+AS45+AS46+AS47-AS48</f>
        <v>0</v>
      </c>
      <c r="AT333" s="36" t="n">
        <f aca="false">AT41+AT42+AT43+AT44+AT45+AT46+AT47-AT48</f>
        <v>0</v>
      </c>
      <c r="AU333" s="36" t="n">
        <f aca="false">AU41+AU42+AU43+AU44+AU45+AU46+AU47-AU48</f>
        <v>0</v>
      </c>
      <c r="AV333" s="36" t="n">
        <f aca="false">AV41+AV42+AV43+AV44+AV45+AV46+AV47-AV48</f>
        <v>0</v>
      </c>
      <c r="AW333" s="36" t="n">
        <f aca="false">AW41+AW42+AW43+AW44+AW45+AW46+AW47-AW48</f>
        <v>0</v>
      </c>
      <c r="AX333" s="36" t="n">
        <f aca="false">AX41+AX42+AX43+AX44+AX45+AX46+AX47-AX48</f>
        <v>0</v>
      </c>
      <c r="AY333" s="36" t="n">
        <f aca="false">AY41+AY42+AY43+AY44+AY45+AY46+AY47-AY48</f>
        <v>0</v>
      </c>
      <c r="AZ333" s="36" t="n">
        <f aca="false">AZ41+AZ42+AZ43+AZ44+AZ45+AZ46+AZ47-AZ48</f>
        <v>0</v>
      </c>
      <c r="BA333" s="36" t="n">
        <f aca="false">BA41+BA42+BA43+BA44+BA45+BA46+BA47-BA48</f>
        <v>0</v>
      </c>
      <c r="BB333" s="36" t="n">
        <f aca="false">BB41+BB42+BB43+BB44+BB45+BB46+BB47-BB48</f>
        <v>0</v>
      </c>
      <c r="BC333" s="36" t="n">
        <f aca="false">BC41+BC42+BC43+BC44+BC45+BC46+BC47-BC48</f>
        <v>0</v>
      </c>
      <c r="BD333" s="36" t="n">
        <f aca="false">BD41+BD42+BD43+BD44+BD45+BD46+BD47-BD48</f>
        <v>0</v>
      </c>
      <c r="BE333" s="36" t="n">
        <f aca="false">BE41+BE42+BE43+BE44+BE45+BE46+BE47-BE48</f>
        <v>0</v>
      </c>
      <c r="BF333" s="36" t="n">
        <f aca="false">BF41+BF42+BF43+BF44+BF45+BF46+BF47-BF48</f>
        <v>0</v>
      </c>
      <c r="BG333" s="36" t="n">
        <f aca="false">BG41+BG42+BG43+BG44+BG45+BG46+BG47-BG48</f>
        <v>0</v>
      </c>
      <c r="BH333" s="36" t="n">
        <f aca="false">BH41+BH42+BH43+BH44+BH45+BH46+BH47-BH48</f>
        <v>0</v>
      </c>
      <c r="BI333" s="36" t="n">
        <f aca="false">BI41+BI42+BI43+BI44+BI45+BI46+BI47-BI48</f>
        <v>0</v>
      </c>
      <c r="BJ333" s="36" t="n">
        <f aca="false">BJ41+BJ42+BJ43+BJ44+BJ45+BJ46+BJ47-BJ48</f>
        <v>0</v>
      </c>
      <c r="BK333" s="36" t="n">
        <f aca="false">BK41+BK42+BK43+BK44+BK45+BK46+BK47-BK48</f>
        <v>0</v>
      </c>
      <c r="BL333" s="36" t="n">
        <f aca="false">BL41+BL42+BL43+BL44+BL45+BL46+BL47-BL48</f>
        <v>0</v>
      </c>
      <c r="BM333" s="36" t="n">
        <f aca="false">BM41+BM42+BM43+BM44+BM45+BM46+BM47-BM48</f>
        <v>0</v>
      </c>
      <c r="BN333" s="36" t="n">
        <f aca="false">BN41+BN42+BN43+BN44+BN45+BN46+BN47-BN48</f>
        <v>0</v>
      </c>
      <c r="BO333" s="36" t="n">
        <f aca="false">BO41+BO42+BO43+BO44+BO45+BO46+BO47-BO48</f>
        <v>0</v>
      </c>
      <c r="BP333" s="36" t="n">
        <f aca="false">BP41+BP42+BP43+BP44+BP45+BP46+BP47-BP48</f>
        <v>0</v>
      </c>
      <c r="BQ333" s="36" t="n">
        <f aca="false">BQ41+BQ42+BQ43+BQ44+BQ45+BQ46+BQ47-BQ48</f>
        <v>0</v>
      </c>
      <c r="BR333" s="36" t="n">
        <f aca="false">BR41+BR42+BR43+BR44+BR45+BR46+BR47-BR48</f>
        <v>0</v>
      </c>
      <c r="BS333" s="36" t="n">
        <f aca="false">BS41+BS42+BS43+BS44+BS45+BS46+BS47-BS48</f>
        <v>0</v>
      </c>
      <c r="BT333" s="36" t="n">
        <f aca="false">BT41+BT42+BT43+BT44+BT45+BT46+BT47-BT48</f>
        <v>0</v>
      </c>
      <c r="BU333" s="36" t="n">
        <f aca="false">BU41+BU42+BU43+BU44+BU45+BU46+BU47-BU48</f>
        <v>0</v>
      </c>
      <c r="BV333" s="36" t="n">
        <f aca="false">BV41+BV42+BV43+BV44+BV45+BV46+BV47-BV48</f>
        <v>0</v>
      </c>
      <c r="BW333" s="36" t="n">
        <f aca="false">BW41+BW42+BW43+BW44+BW45+BW46+BW47-BW48</f>
        <v>0</v>
      </c>
      <c r="BX333" s="36" t="n">
        <f aca="false">BX41+BX42+BX43+BX44+BX45+BX46+BX47-BX48</f>
        <v>0</v>
      </c>
      <c r="BY333" s="36" t="n">
        <f aca="false">BY41+BY42+BY43+BY44+BY45+BY46+BY47-BY48</f>
        <v>0</v>
      </c>
      <c r="BZ333" s="36" t="n">
        <f aca="false">BZ41+BZ42+BZ43+BZ44+BZ45+BZ46+BZ47-BZ48</f>
        <v>0</v>
      </c>
      <c r="CA333" s="36" t="n">
        <f aca="false">CA41+CA42+CA43+CA44+CA45+CA46+CA47-CA48</f>
        <v>0</v>
      </c>
      <c r="CB333" s="36" t="n">
        <f aca="false">CB41+CB42+CB43+CB44+CB45+CB46+CB47-CB48</f>
        <v>0</v>
      </c>
      <c r="CC333" s="36" t="n">
        <f aca="false">CC41+CC42+CC43+CC44+CC45+CC46+CC47-CC48</f>
        <v>0</v>
      </c>
      <c r="CD333" s="36" t="n">
        <f aca="false">CD41+CD42+CD43+CD44+CD45+CD46+CD47-CD48</f>
        <v>0</v>
      </c>
      <c r="CE333" s="36" t="n">
        <f aca="false">CE41+CE42+CE43+CE44+CE45+CE46+CE47-CE48</f>
        <v>0</v>
      </c>
      <c r="CF333" s="36" t="n">
        <f aca="false">CF41+CF42+CF43+CF44+CF45+CF46+CF47-CF48</f>
        <v>0</v>
      </c>
    </row>
    <row r="334" s="37" customFormat="true" ht="15" hidden="false" customHeight="true" outlineLevel="0" collapsed="false">
      <c r="A334" s="24" t="s">
        <v>3963</v>
      </c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 t="s">
        <v>3964</v>
      </c>
      <c r="P334" s="24"/>
      <c r="Q334" s="24"/>
      <c r="R334" s="24"/>
      <c r="S334" s="24"/>
      <c r="T334" s="24"/>
      <c r="U334" s="24" t="n">
        <v>19</v>
      </c>
      <c r="V334" s="24" t="s">
        <v>160</v>
      </c>
      <c r="W334" s="24" t="s">
        <v>161</v>
      </c>
      <c r="X334" s="24" t="s">
        <v>162</v>
      </c>
      <c r="Y334" s="24"/>
      <c r="Z334" s="24" t="s">
        <v>746</v>
      </c>
      <c r="AA334" s="24" t="s">
        <v>3214</v>
      </c>
      <c r="AB334" s="36" t="n">
        <f aca="false">AB48+AB49-AB50</f>
        <v>0</v>
      </c>
      <c r="AC334" s="36" t="n">
        <f aca="false">AC48+AC49-AC50</f>
        <v>0</v>
      </c>
      <c r="AD334" s="36" t="n">
        <f aca="false">AD48+AD49-AD50</f>
        <v>0</v>
      </c>
      <c r="AE334" s="36" t="n">
        <f aca="false">AE48+AE49-AE50</f>
        <v>0</v>
      </c>
      <c r="AF334" s="36" t="n">
        <f aca="false">AF48+AF49-AF50</f>
        <v>0</v>
      </c>
      <c r="AG334" s="36" t="n">
        <f aca="false">AG48+AG49-AG50</f>
        <v>0</v>
      </c>
      <c r="AH334" s="36" t="n">
        <f aca="false">AH48+AH49-AH50</f>
        <v>0</v>
      </c>
      <c r="AI334" s="36" t="n">
        <f aca="false">AI48+AI49-AI50</f>
        <v>0</v>
      </c>
      <c r="AJ334" s="36" t="n">
        <f aca="false">AJ48+AJ49-AJ50</f>
        <v>0</v>
      </c>
      <c r="AK334" s="36" t="n">
        <f aca="false">AK48+AK49-AK50</f>
        <v>0</v>
      </c>
      <c r="AL334" s="36" t="n">
        <f aca="false">AL48+AL49-AL50</f>
        <v>0</v>
      </c>
      <c r="AM334" s="36" t="n">
        <f aca="false">AM48+AM49-AM50</f>
        <v>0</v>
      </c>
      <c r="AN334" s="36" t="n">
        <f aca="false">AN48+AN49-AN50</f>
        <v>0</v>
      </c>
      <c r="AO334" s="36" t="n">
        <f aca="false">AO48+AO49-AO50</f>
        <v>0</v>
      </c>
      <c r="AP334" s="36" t="n">
        <f aca="false">AP48+AP49-AP50</f>
        <v>0</v>
      </c>
      <c r="AQ334" s="36" t="n">
        <f aca="false">AQ48+AQ49-AQ50</f>
        <v>0</v>
      </c>
      <c r="AR334" s="36" t="n">
        <f aca="false">AR48+AR49-AR50</f>
        <v>0</v>
      </c>
      <c r="AS334" s="36" t="n">
        <f aca="false">AS48+AS49-AS50</f>
        <v>0</v>
      </c>
      <c r="AT334" s="36" t="n">
        <f aca="false">AT48+AT49-AT50</f>
        <v>0</v>
      </c>
      <c r="AU334" s="36" t="n">
        <f aca="false">AU48+AU49-AU50</f>
        <v>0</v>
      </c>
      <c r="AV334" s="36" t="n">
        <f aca="false">AV48+AV49-AV50</f>
        <v>0</v>
      </c>
      <c r="AW334" s="36" t="n">
        <f aca="false">AW48+AW49-AW50</f>
        <v>0</v>
      </c>
      <c r="AX334" s="36" t="n">
        <f aca="false">AX48+AX49-AX50</f>
        <v>0</v>
      </c>
      <c r="AY334" s="36" t="n">
        <f aca="false">AY48+AY49-AY50</f>
        <v>0</v>
      </c>
      <c r="AZ334" s="36" t="n">
        <f aca="false">AZ48+AZ49-AZ50</f>
        <v>0</v>
      </c>
      <c r="BA334" s="36"/>
      <c r="BB334" s="36" t="n">
        <f aca="false">BB48+BB49-BB50</f>
        <v>0</v>
      </c>
      <c r="BC334" s="36" t="n">
        <f aca="false">BC48+BC49-BC50</f>
        <v>0</v>
      </c>
      <c r="BD334" s="36" t="n">
        <f aca="false">BD48+BD49-BD50</f>
        <v>0</v>
      </c>
      <c r="BE334" s="36" t="n">
        <f aca="false">BE48+BE49-BE50</f>
        <v>0</v>
      </c>
      <c r="BF334" s="36" t="n">
        <f aca="false">BF48+BF49-BF50</f>
        <v>0</v>
      </c>
      <c r="BG334" s="36" t="n">
        <f aca="false">BG48+BG49-BG50</f>
        <v>0</v>
      </c>
      <c r="BH334" s="36" t="n">
        <f aca="false">BH48+BH49-BH50</f>
        <v>0</v>
      </c>
      <c r="BI334" s="36" t="n">
        <f aca="false">BI48+BI49-BI50</f>
        <v>0</v>
      </c>
      <c r="BJ334" s="36" t="n">
        <f aca="false">BJ48+BJ49-BJ50</f>
        <v>0</v>
      </c>
      <c r="BK334" s="36" t="n">
        <f aca="false">BK48+BK49-BK50</f>
        <v>0</v>
      </c>
      <c r="BL334" s="36" t="n">
        <f aca="false">BL48+BL49-BL50</f>
        <v>0</v>
      </c>
      <c r="BM334" s="36" t="n">
        <f aca="false">BM48+BM49-BM50</f>
        <v>0</v>
      </c>
      <c r="BN334" s="36" t="n">
        <f aca="false">BN48+BN49-BN50</f>
        <v>0</v>
      </c>
      <c r="BO334" s="36" t="n">
        <f aca="false">BO48+BO49-BO50</f>
        <v>0</v>
      </c>
      <c r="BP334" s="36" t="n">
        <f aca="false">BP48+BP49-BP50</f>
        <v>0</v>
      </c>
      <c r="BQ334" s="36" t="n">
        <f aca="false">BQ48+BQ49-BQ50</f>
        <v>0</v>
      </c>
      <c r="BR334" s="36" t="n">
        <f aca="false">BR48+BR49-BR50</f>
        <v>0</v>
      </c>
      <c r="BS334" s="36" t="n">
        <f aca="false">BS48+BS49-BS50</f>
        <v>0</v>
      </c>
      <c r="BT334" s="36" t="n">
        <f aca="false">BT48+BT49-BT50</f>
        <v>0</v>
      </c>
      <c r="BU334" s="36" t="n">
        <f aca="false">BU48+BU49-BU50</f>
        <v>0</v>
      </c>
      <c r="BV334" s="36" t="n">
        <f aca="false">BV48+BV49-BV50</f>
        <v>0</v>
      </c>
      <c r="BW334" s="36" t="n">
        <f aca="false">BW48+BW49-BW50</f>
        <v>0</v>
      </c>
      <c r="BX334" s="36" t="n">
        <f aca="false">BX48+BX49-BX50</f>
        <v>0</v>
      </c>
      <c r="BY334" s="36" t="n">
        <f aca="false">BY48+BY49-BY50</f>
        <v>0</v>
      </c>
      <c r="BZ334" s="36" t="n">
        <f aca="false">BZ48+BZ49-BZ50</f>
        <v>0</v>
      </c>
      <c r="CA334" s="36" t="n">
        <f aca="false">CA48+CA49-CA50</f>
        <v>0</v>
      </c>
      <c r="CB334" s="36" t="n">
        <f aca="false">CB48+CB49-CB50</f>
        <v>0</v>
      </c>
      <c r="CC334" s="36" t="n">
        <f aca="false">CC48+CC49-CC50</f>
        <v>0</v>
      </c>
      <c r="CD334" s="36" t="n">
        <f aca="false">CD48+CD49-CD50</f>
        <v>0</v>
      </c>
      <c r="CE334" s="36" t="n">
        <f aca="false">CE48+CE49-CE50</f>
        <v>0</v>
      </c>
      <c r="CF334" s="36" t="n">
        <f aca="false">CF48+CF49-CF50</f>
        <v>0</v>
      </c>
    </row>
    <row r="335" s="37" customFormat="true" ht="15" hidden="false" customHeight="true" outlineLevel="0" collapsed="false">
      <c r="A335" s="24" t="s">
        <v>3965</v>
      </c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 t="s">
        <v>3966</v>
      </c>
      <c r="P335" s="24"/>
      <c r="Q335" s="24"/>
      <c r="R335" s="24"/>
      <c r="S335" s="24"/>
      <c r="T335" s="24"/>
      <c r="U335" s="24" t="n">
        <v>19</v>
      </c>
      <c r="V335" s="24" t="s">
        <v>160</v>
      </c>
      <c r="W335" s="24" t="s">
        <v>161</v>
      </c>
      <c r="X335" s="24" t="s">
        <v>162</v>
      </c>
      <c r="Y335" s="24"/>
      <c r="Z335" s="24" t="s">
        <v>746</v>
      </c>
      <c r="AA335" s="24" t="s">
        <v>3269</v>
      </c>
      <c r="AB335" s="36" t="n">
        <f aca="false">AB62+AB63+AB64+AB66+AB67+AB68+AB69-AB70</f>
        <v>0</v>
      </c>
      <c r="AC335" s="36" t="n">
        <f aca="false">AC62+AC63+AC64+AC66+AC67+AC68+AC69-AC70</f>
        <v>0</v>
      </c>
      <c r="AD335" s="36" t="n">
        <f aca="false">AD62+AD63+AD64+AD66+AD67+AD68+AD69-AD70</f>
        <v>0</v>
      </c>
      <c r="AE335" s="36" t="n">
        <f aca="false">AE62+AE63+AE64+AE66+AE67+AE68+AE69-AE70</f>
        <v>0</v>
      </c>
      <c r="AF335" s="36" t="n">
        <f aca="false">AF62+AF63+AF64+AF66+AF67+AF68+AF69-AF70</f>
        <v>0</v>
      </c>
      <c r="AG335" s="36" t="n">
        <f aca="false">AG62+AG63+AG64+AG66+AG67+AG68+AG69-AG70</f>
        <v>0</v>
      </c>
      <c r="AH335" s="36" t="n">
        <f aca="false">AH62+AH63+AH64+AH66+AH67+AH68+AH69-AH70</f>
        <v>0</v>
      </c>
      <c r="AI335" s="36" t="n">
        <f aca="false">AI62+AI63+AI64+AI66+AI67+AI68+AI69-AI70</f>
        <v>0</v>
      </c>
      <c r="AJ335" s="36" t="n">
        <f aca="false">AJ62+AJ63+AJ64+AJ66+AJ67+AJ68+AJ69-AJ70</f>
        <v>0</v>
      </c>
      <c r="AK335" s="36" t="n">
        <f aca="false">AK62+AK63+AK64+AK66+AK67+AK68+AK69-AK70</f>
        <v>0</v>
      </c>
      <c r="AL335" s="36" t="n">
        <f aca="false">AL62+AL63+AL64+AL66+AL67+AL68+AL69-AL70</f>
        <v>0</v>
      </c>
      <c r="AM335" s="36" t="n">
        <f aca="false">AM62+AM63+AM64+AM66+AM67+AM68+AM69-AM70</f>
        <v>0</v>
      </c>
      <c r="AN335" s="36" t="n">
        <f aca="false">AN62+AN63+AN64+AN66+AN67+AN68+AN69-AN70</f>
        <v>0</v>
      </c>
      <c r="AO335" s="36" t="n">
        <f aca="false">AO62+AO63+AO64+AO66+AO67+AO68+AO69-AO70</f>
        <v>0</v>
      </c>
      <c r="AP335" s="36" t="n">
        <f aca="false">AP62+AP63+AP64+AP66+AP67+AP68+AP69-AP70</f>
        <v>0</v>
      </c>
      <c r="AQ335" s="36" t="n">
        <f aca="false">AQ62+AQ63+AQ64+AQ66+AQ67+AQ68+AQ69-AQ70</f>
        <v>0</v>
      </c>
      <c r="AR335" s="36" t="n">
        <f aca="false">AR62+AR63+AR64+AR66+AR67+AR68+AR69-AR70</f>
        <v>0</v>
      </c>
      <c r="AS335" s="36" t="n">
        <f aca="false">AS62+AS63+AS64+AS66+AS67+AS68+AS69-AS70</f>
        <v>0</v>
      </c>
      <c r="AT335" s="36" t="n">
        <f aca="false">AT62+AT63+AT64+AT66+AT67+AT68+AT69-AT70</f>
        <v>0</v>
      </c>
      <c r="AU335" s="36" t="n">
        <f aca="false">AU62+AU63+AU64+AU66+AU67+AU68+AU69-AU70</f>
        <v>0</v>
      </c>
      <c r="AV335" s="36" t="n">
        <f aca="false">AV62+AV63+AV64+AV66+AV67+AV68+AV69-AV70</f>
        <v>0</v>
      </c>
      <c r="AW335" s="36" t="n">
        <f aca="false">AW62+AW63+AW64+AW66+AW67+AW68+AW69-AW70</f>
        <v>0</v>
      </c>
      <c r="AX335" s="36" t="n">
        <f aca="false">AX62+AX63+AX64+AX66+AX67+AX68+AX69-AX70</f>
        <v>0</v>
      </c>
      <c r="AY335" s="36" t="n">
        <f aca="false">AY62+AY63+AY64+AY66+AY67+AY68+AY69-AY70</f>
        <v>0</v>
      </c>
      <c r="AZ335" s="36" t="n">
        <f aca="false">AZ62+AZ63+AZ64+AZ66+AZ67+AZ68+AZ69-AZ70</f>
        <v>0</v>
      </c>
      <c r="BA335" s="36" t="n">
        <f aca="false">BA62+BA63+BA64+BA66+BA67+BA68+BA69-BA70</f>
        <v>0</v>
      </c>
      <c r="BB335" s="36" t="n">
        <f aca="false">BB62+BB63+BB64+BB66+BB67+BB68+BB69-BB70</f>
        <v>0</v>
      </c>
      <c r="BC335" s="36" t="n">
        <f aca="false">BC62+BC63+BC64+BC66+BC67+BC68+BC69-BC70</f>
        <v>0</v>
      </c>
      <c r="BD335" s="36" t="n">
        <f aca="false">BD62+BD63+BD64+BD66+BD67+BD68+BD69-BD70</f>
        <v>0</v>
      </c>
      <c r="BE335" s="36" t="n">
        <f aca="false">BE62+BE63+BE64+BE66+BE67+BE68+BE69-BE70</f>
        <v>0</v>
      </c>
      <c r="BF335" s="36" t="n">
        <f aca="false">BF62+BF63+BF64+BF66+BF67+BF68+BF69-BF70</f>
        <v>0</v>
      </c>
      <c r="BG335" s="36" t="n">
        <f aca="false">BG62+BG63+BG64+BG66+BG67+BG68+BG69-BG70</f>
        <v>0</v>
      </c>
      <c r="BH335" s="36" t="n">
        <f aca="false">BH62+BH63+BH64+BH66+BH67+BH68+BH69-BH70</f>
        <v>0</v>
      </c>
      <c r="BI335" s="36" t="n">
        <f aca="false">BI62+BI63+BI64+BI66+BI67+BI68+BI69-BI70</f>
        <v>0</v>
      </c>
      <c r="BJ335" s="36" t="n">
        <f aca="false">BJ62+BJ63+BJ64+BJ66+BJ67+BJ68+BJ69-BJ70</f>
        <v>0</v>
      </c>
      <c r="BK335" s="36" t="n">
        <f aca="false">BK62+BK63+BK64+BK66+BK67+BK68+BK69-BK70</f>
        <v>0</v>
      </c>
      <c r="BL335" s="36" t="n">
        <f aca="false">BL62+BL63+BL64+BL66+BL67+BL68+BL69-BL70</f>
        <v>0</v>
      </c>
      <c r="BM335" s="36" t="n">
        <f aca="false">BM62+BM63+BM64+BM66+BM67+BM68+BM69-BM70</f>
        <v>0</v>
      </c>
      <c r="BN335" s="36" t="n">
        <f aca="false">BN62+BN63+BN64+BN66+BN67+BN68+BN69-BN70</f>
        <v>0</v>
      </c>
      <c r="BO335" s="36" t="n">
        <f aca="false">BO62+BO63+BO64+BO66+BO67+BO68+BO69-BO70</f>
        <v>0</v>
      </c>
      <c r="BP335" s="36" t="n">
        <f aca="false">BP62+BP63+BP64+BP66+BP67+BP68+BP69-BP70</f>
        <v>0</v>
      </c>
      <c r="BQ335" s="36" t="n">
        <f aca="false">BQ62+BQ63+BQ64+BQ66+BQ67+BQ68+BQ69-BQ70</f>
        <v>0</v>
      </c>
      <c r="BR335" s="36" t="n">
        <f aca="false">BR62+BR63+BR64+BR66+BR67+BR68+BR69-BR70</f>
        <v>0</v>
      </c>
      <c r="BS335" s="36" t="n">
        <f aca="false">BS62+BS63+BS64+BS66+BS67+BS68+BS69-BS70</f>
        <v>0</v>
      </c>
      <c r="BT335" s="36" t="n">
        <f aca="false">BT62+BT63+BT64+BT66+BT67+BT68+BT69-BT70</f>
        <v>0</v>
      </c>
      <c r="BU335" s="36" t="n">
        <f aca="false">BU62+BU63+BU64+BU66+BU67+BU68+BU69-BU70</f>
        <v>0</v>
      </c>
      <c r="BV335" s="36" t="n">
        <f aca="false">BV62+BV63+BV64+BV66+BV67+BV68+BV69-BV70</f>
        <v>0</v>
      </c>
      <c r="BW335" s="36" t="n">
        <f aca="false">BW62+BW63+BW64+BW66+BW67+BW68+BW69-BW70</f>
        <v>0</v>
      </c>
      <c r="BX335" s="36" t="n">
        <f aca="false">BX62+BX63+BX64+BX66+BX67+BX68+BX69-BX70</f>
        <v>0</v>
      </c>
      <c r="BY335" s="36" t="n">
        <f aca="false">BY62+BY63+BY64+BY66+BY67+BY68+BY69-BY70</f>
        <v>0</v>
      </c>
      <c r="BZ335" s="36" t="n">
        <f aca="false">BZ62+BZ63+BZ64+BZ66+BZ67+BZ68+BZ69-BZ70</f>
        <v>0</v>
      </c>
      <c r="CA335" s="36" t="n">
        <f aca="false">CA62+CA63+CA64+CA66+CA67+CA68+CA69-CA70</f>
        <v>0</v>
      </c>
      <c r="CB335" s="36" t="n">
        <f aca="false">CB62+CB63+CB64+CB66+CB67+CB68+CB69-CB70</f>
        <v>0</v>
      </c>
      <c r="CC335" s="36" t="n">
        <f aca="false">CC62+CC63+CC64+CC66+CC67+CC68+CC69-CC70</f>
        <v>0</v>
      </c>
      <c r="CD335" s="36" t="n">
        <f aca="false">CD62+CD63+CD64+CD66+CD67+CD68+CD69-CD70</f>
        <v>0</v>
      </c>
      <c r="CE335" s="36" t="n">
        <f aca="false">CE62+CE63+CE64+CE66+CE67+CE68+CE69-CE70</f>
        <v>0</v>
      </c>
      <c r="CF335" s="36" t="n">
        <f aca="false">CF62+CF63+CF64+CF66+CF67+CF68+CF69-CF70</f>
        <v>0</v>
      </c>
    </row>
    <row r="336" s="37" customFormat="true" ht="15" hidden="false" customHeight="true" outlineLevel="0" collapsed="false">
      <c r="A336" s="24" t="s">
        <v>3967</v>
      </c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 t="s">
        <v>3968</v>
      </c>
      <c r="P336" s="24"/>
      <c r="Q336" s="24"/>
      <c r="R336" s="24"/>
      <c r="S336" s="24"/>
      <c r="T336" s="24"/>
      <c r="U336" s="24" t="n">
        <v>19</v>
      </c>
      <c r="V336" s="24" t="s">
        <v>160</v>
      </c>
      <c r="W336" s="24" t="s">
        <v>781</v>
      </c>
      <c r="X336" s="24" t="s">
        <v>162</v>
      </c>
      <c r="Y336" s="24"/>
      <c r="Z336" s="24" t="s">
        <v>746</v>
      </c>
      <c r="AA336" s="24" t="s">
        <v>3808</v>
      </c>
      <c r="AB336" s="36" t="n">
        <f aca="false">AB268+AB269+AB270-AB271</f>
        <v>0</v>
      </c>
      <c r="AC336" s="36" t="n">
        <f aca="false">AC268+AC269+AC270-AC271</f>
        <v>0</v>
      </c>
      <c r="AD336" s="36" t="n">
        <f aca="false">AD268+AD269+AD270-AD271</f>
        <v>0</v>
      </c>
      <c r="AE336" s="36" t="n">
        <f aca="false">AE268+AE269+AE270-AE271</f>
        <v>0</v>
      </c>
      <c r="AF336" s="36" t="n">
        <f aca="false">AF268+AF269+AF270-AF271</f>
        <v>0</v>
      </c>
      <c r="AG336" s="36" t="n">
        <f aca="false">AG268+AG269+AG270-AG271</f>
        <v>0</v>
      </c>
      <c r="AH336" s="36" t="n">
        <f aca="false">AH268+AH269+AH270-AH271</f>
        <v>0</v>
      </c>
      <c r="AI336" s="36" t="n">
        <f aca="false">AI268+AI269+AI270-AI271</f>
        <v>0</v>
      </c>
      <c r="AJ336" s="36" t="n">
        <f aca="false">AJ268+AJ269+AJ270-AJ271</f>
        <v>0</v>
      </c>
      <c r="AK336" s="36" t="n">
        <f aca="false">AK268+AK269+AK270-AK271</f>
        <v>0</v>
      </c>
      <c r="AL336" s="36" t="n">
        <f aca="false">AL268+AL269+AL270-AL271</f>
        <v>0</v>
      </c>
      <c r="AM336" s="36" t="n">
        <f aca="false">AM268+AM269+AM270-AM271</f>
        <v>0</v>
      </c>
      <c r="AN336" s="36" t="n">
        <f aca="false">AN268+AN269+AN270-AN271</f>
        <v>0</v>
      </c>
      <c r="AO336" s="36" t="n">
        <f aca="false">AO268+AO269+AO270-AO271</f>
        <v>0</v>
      </c>
      <c r="AP336" s="36" t="n">
        <f aca="false">AP268+AP269+AP270-AP271</f>
        <v>0</v>
      </c>
      <c r="AQ336" s="36" t="n">
        <f aca="false">AQ268+AQ269+AQ270-AQ271</f>
        <v>0</v>
      </c>
      <c r="AR336" s="36" t="n">
        <f aca="false">AR268+AR269+AR270-AR271</f>
        <v>0</v>
      </c>
      <c r="AS336" s="36" t="n">
        <f aca="false">AS268+AS269+AS270-AS271</f>
        <v>0</v>
      </c>
      <c r="AT336" s="36" t="n">
        <f aca="false">AT268+AT269+AT270-AT271</f>
        <v>0</v>
      </c>
      <c r="AU336" s="36" t="n">
        <f aca="false">AU268+AU269+AU270-AU271</f>
        <v>0</v>
      </c>
      <c r="AV336" s="36" t="n">
        <f aca="false">AV268+AV269+AV270-AV271</f>
        <v>0</v>
      </c>
      <c r="AW336" s="36" t="n">
        <f aca="false">AW268+AW269+AW270-AW271</f>
        <v>0</v>
      </c>
      <c r="AX336" s="36" t="n">
        <f aca="false">AX268+AX269+AX270-AX271</f>
        <v>0</v>
      </c>
      <c r="AY336" s="36" t="n">
        <f aca="false">AY268+AY269+AY270-AY271</f>
        <v>0</v>
      </c>
      <c r="AZ336" s="36" t="n">
        <f aca="false">AZ268+AZ269+AZ270-AZ271</f>
        <v>0</v>
      </c>
      <c r="BA336" s="36" t="n">
        <f aca="false">BA268+BA269+BA270-BA271</f>
        <v>0</v>
      </c>
      <c r="BB336" s="36" t="n">
        <f aca="false">BB268+BB269+BB270-BB271</f>
        <v>0</v>
      </c>
      <c r="BC336" s="36" t="n">
        <f aca="false">BC268+BC269+BC270-BC271</f>
        <v>0</v>
      </c>
      <c r="BD336" s="36" t="n">
        <f aca="false">BD268+BD269+BD270-BD271</f>
        <v>0</v>
      </c>
      <c r="BE336" s="36" t="n">
        <f aca="false">BE268+BE269+BE270-BE271</f>
        <v>0</v>
      </c>
      <c r="BF336" s="36" t="n">
        <f aca="false">BF268+BF269+BF270-BF271</f>
        <v>0</v>
      </c>
      <c r="BG336" s="36" t="n">
        <f aca="false">BG268+BG269+BG270-BG271</f>
        <v>0</v>
      </c>
      <c r="BH336" s="36" t="n">
        <f aca="false">BH268+BH269+BH270-BH271</f>
        <v>0</v>
      </c>
      <c r="BI336" s="36" t="n">
        <f aca="false">BI268+BI269+BI270-BI271</f>
        <v>0</v>
      </c>
      <c r="BJ336" s="36" t="n">
        <f aca="false">BJ268+BJ269+BJ270-BJ271</f>
        <v>0</v>
      </c>
      <c r="BK336" s="36" t="n">
        <f aca="false">BK268+BK269+BK270-BK271</f>
        <v>0</v>
      </c>
      <c r="BL336" s="36" t="n">
        <f aca="false">BL268+BL269+BL270-BL271</f>
        <v>0</v>
      </c>
      <c r="BM336" s="36" t="n">
        <f aca="false">BM268+BM269+BM270-BM271</f>
        <v>0</v>
      </c>
      <c r="BN336" s="36" t="n">
        <f aca="false">BN268+BN269+BN270-BN271</f>
        <v>0</v>
      </c>
      <c r="BO336" s="36" t="n">
        <f aca="false">BO268+BO269+BO270-BO271</f>
        <v>0</v>
      </c>
      <c r="BP336" s="36" t="n">
        <f aca="false">BP268+BP269+BP270-BP271</f>
        <v>0</v>
      </c>
      <c r="BQ336" s="36" t="n">
        <f aca="false">BQ268+BQ269+BQ270-BQ271</f>
        <v>0</v>
      </c>
      <c r="BR336" s="36" t="n">
        <f aca="false">BR268+BR269+BR270-BR271</f>
        <v>0</v>
      </c>
      <c r="BS336" s="36" t="n">
        <f aca="false">BS268+BS269+BS270-BS271</f>
        <v>0</v>
      </c>
      <c r="BT336" s="36" t="n">
        <f aca="false">BT268+BT269+BT270-BT271</f>
        <v>0</v>
      </c>
      <c r="BU336" s="36" t="n">
        <f aca="false">BU268+BU269+BU270-BU271</f>
        <v>0</v>
      </c>
      <c r="BV336" s="36" t="n">
        <f aca="false">BV268+BV269+BV270-BV271</f>
        <v>0</v>
      </c>
      <c r="BW336" s="36" t="n">
        <f aca="false">BW268+BW269+BW270-BW271</f>
        <v>0</v>
      </c>
      <c r="BX336" s="36" t="n">
        <f aca="false">BX268+BX269+BX270-BX271</f>
        <v>0</v>
      </c>
      <c r="BY336" s="36" t="n">
        <f aca="false">BY268+BY269+BY270-BY271</f>
        <v>0</v>
      </c>
      <c r="BZ336" s="36" t="n">
        <f aca="false">BZ268+BZ269+BZ270-BZ271</f>
        <v>0</v>
      </c>
      <c r="CA336" s="36" t="n">
        <f aca="false">CA268+CA269+CA270-CA271</f>
        <v>0</v>
      </c>
      <c r="CB336" s="36" t="n">
        <f aca="false">CB268+CB269+CB270-CB271</f>
        <v>0</v>
      </c>
      <c r="CC336" s="36" t="n">
        <f aca="false">CC268+CC269+CC270-CC271</f>
        <v>0</v>
      </c>
      <c r="CD336" s="36" t="n">
        <f aca="false">CD268+CD269+CD270-CD271</f>
        <v>0</v>
      </c>
      <c r="CE336" s="36" t="n">
        <f aca="false">CE268+CE269+CE270-CE271</f>
        <v>0</v>
      </c>
      <c r="CF336" s="36" t="n">
        <f aca="false">CF268+CF269+CF270-CF271</f>
        <v>0</v>
      </c>
    </row>
    <row r="337" s="37" customFormat="true" ht="15" hidden="false" customHeight="true" outlineLevel="0" collapsed="false">
      <c r="A337" s="24" t="s">
        <v>3969</v>
      </c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 t="s">
        <v>3970</v>
      </c>
      <c r="P337" s="24"/>
      <c r="Q337" s="24"/>
      <c r="R337" s="24"/>
      <c r="S337" s="24"/>
      <c r="T337" s="24"/>
      <c r="U337" s="24" t="n">
        <v>19</v>
      </c>
      <c r="V337" s="24" t="s">
        <v>160</v>
      </c>
      <c r="W337" s="24" t="s">
        <v>161</v>
      </c>
      <c r="X337" s="24" t="s">
        <v>162</v>
      </c>
      <c r="Y337" s="24"/>
      <c r="Z337" s="24" t="s">
        <v>746</v>
      </c>
      <c r="AA337" s="24" t="s">
        <v>3323</v>
      </c>
      <c r="AB337" s="36" t="n">
        <f aca="false">AB85+AB86+AB87+AB88+AB89-AB90</f>
        <v>0</v>
      </c>
      <c r="AC337" s="36" t="n">
        <f aca="false">AC85+AC86+AC87+AC88+AC89-AC90</f>
        <v>0</v>
      </c>
      <c r="AD337" s="36" t="n">
        <f aca="false">AD85+AD86+AD87+AD88+AD89-AD90</f>
        <v>0</v>
      </c>
      <c r="AE337" s="36" t="n">
        <f aca="false">AE85+AE86+AE87+AE88+AE89-AE90</f>
        <v>0</v>
      </c>
      <c r="AF337" s="36" t="n">
        <f aca="false">AF85+AF86+AF87+AF88+AF89-AF90</f>
        <v>0</v>
      </c>
      <c r="AG337" s="36" t="n">
        <f aca="false">AG85+AG86+AG87+AG88+AG89-AG90</f>
        <v>0</v>
      </c>
      <c r="AH337" s="36" t="n">
        <f aca="false">AH85+AH86+AH87+AH88+AH89-AH90</f>
        <v>0</v>
      </c>
      <c r="AI337" s="36" t="n">
        <f aca="false">AI85+AI86+AI87+AI88+AI89-AI90</f>
        <v>0</v>
      </c>
      <c r="AJ337" s="36" t="n">
        <f aca="false">AJ85+AJ86+AJ87+AJ88+AJ89-AJ90</f>
        <v>0</v>
      </c>
      <c r="AK337" s="36" t="n">
        <f aca="false">AK85+AK86+AK87+AK88+AK89-AK90</f>
        <v>0</v>
      </c>
      <c r="AL337" s="36" t="n">
        <f aca="false">AL85+AL86+AL87+AL88+AL89-AL90</f>
        <v>0</v>
      </c>
      <c r="AM337" s="36" t="n">
        <f aca="false">AM85+AM86+AM87+AM88+AM89-AM90</f>
        <v>0</v>
      </c>
      <c r="AN337" s="36" t="n">
        <f aca="false">AN85+AN86+AN87+AN88+AN89-AN90</f>
        <v>0</v>
      </c>
      <c r="AO337" s="36" t="n">
        <f aca="false">AO85+AO86+AO87+AO88+AO89-AO90</f>
        <v>0</v>
      </c>
      <c r="AP337" s="36" t="n">
        <f aca="false">AP85+AP86+AP87+AP88+AP89-AP90</f>
        <v>0</v>
      </c>
      <c r="AQ337" s="36" t="n">
        <f aca="false">AQ85+AQ86+AQ87+AQ88+AQ89-AQ90</f>
        <v>0</v>
      </c>
      <c r="AR337" s="36" t="n">
        <f aca="false">AR85+AR86+AR87+AR88+AR89-AR90</f>
        <v>0</v>
      </c>
      <c r="AS337" s="36" t="n">
        <f aca="false">AS85+AS86+AS87+AS88+AS89-AS90</f>
        <v>0</v>
      </c>
      <c r="AT337" s="36" t="n">
        <f aca="false">AT85+AT86+AT87+AT88+AT89-AT90</f>
        <v>0</v>
      </c>
      <c r="AU337" s="36" t="n">
        <f aca="false">AU85+AU86+AU87+AU88+AU89-AU90</f>
        <v>0</v>
      </c>
      <c r="AV337" s="36" t="n">
        <f aca="false">AV85+AV86+AV87+AV88+AV89-AV90</f>
        <v>0</v>
      </c>
      <c r="AW337" s="36" t="n">
        <f aca="false">AW85+AW86+AW87+AW88+AW89-AW90</f>
        <v>0</v>
      </c>
      <c r="AX337" s="36" t="n">
        <f aca="false">AX85+AX86+AX87+AX88+AX89-AX90</f>
        <v>0</v>
      </c>
      <c r="AY337" s="36" t="n">
        <f aca="false">AY85+AY86+AY87+AY88+AY89-AY90</f>
        <v>0</v>
      </c>
      <c r="AZ337" s="36" t="n">
        <f aca="false">AZ85+AZ86+AZ87+AZ88+AZ89-AZ90</f>
        <v>0</v>
      </c>
      <c r="BA337" s="36" t="n">
        <f aca="false">BA85+BA86+BA87+BA88+BA89-BA90</f>
        <v>0</v>
      </c>
      <c r="BB337" s="36" t="n">
        <f aca="false">BB85+BB86+BB87+BB88+BB89-BB90</f>
        <v>0</v>
      </c>
      <c r="BC337" s="36" t="n">
        <f aca="false">BC85+BC86+BC87+BC88+BC89-BC90</f>
        <v>0</v>
      </c>
      <c r="BD337" s="36" t="n">
        <f aca="false">BD85+BD86+BD87+BD88+BD89-BD90</f>
        <v>0</v>
      </c>
      <c r="BE337" s="36" t="n">
        <f aca="false">BE85+BE86+BE87+BE88+BE89-BE90</f>
        <v>0</v>
      </c>
      <c r="BF337" s="36" t="n">
        <f aca="false">BF85+BF86+BF87+BF88+BF89-BF90</f>
        <v>0</v>
      </c>
      <c r="BG337" s="36" t="n">
        <f aca="false">BG85+BG86+BG87+BG88+BG89-BG90</f>
        <v>0</v>
      </c>
      <c r="BH337" s="36" t="n">
        <f aca="false">BH85+BH86+BH87+BH88+BH89-BH90</f>
        <v>0</v>
      </c>
      <c r="BI337" s="36" t="n">
        <f aca="false">BI85+BI86+BI87+BI88+BI89-BI90</f>
        <v>0</v>
      </c>
      <c r="BJ337" s="36" t="n">
        <f aca="false">BJ85+BJ86+BJ87+BJ88+BJ89-BJ90</f>
        <v>0</v>
      </c>
      <c r="BK337" s="36" t="n">
        <f aca="false">BK85+BK86+BK87+BK88+BK89-BK90</f>
        <v>0</v>
      </c>
      <c r="BL337" s="36" t="n">
        <f aca="false">BL85+BL86+BL87+BL88+BL89-BL90</f>
        <v>0</v>
      </c>
      <c r="BM337" s="36" t="n">
        <f aca="false">BM85+BM86+BM87+BM88+BM89-BM90</f>
        <v>0</v>
      </c>
      <c r="BN337" s="36" t="n">
        <f aca="false">BN85+BN86+BN87+BN88+BN89-BN90</f>
        <v>0</v>
      </c>
      <c r="BO337" s="36" t="n">
        <f aca="false">BO85+BO86+BO87+BO88+BO89-BO90</f>
        <v>0</v>
      </c>
      <c r="BP337" s="36" t="n">
        <f aca="false">BP85+BP86+BP87+BP88+BP89-BP90</f>
        <v>0</v>
      </c>
      <c r="BQ337" s="36" t="n">
        <f aca="false">BQ85+BQ86+BQ87+BQ88+BQ89-BQ90</f>
        <v>0</v>
      </c>
      <c r="BR337" s="36" t="n">
        <f aca="false">BR85+BR86+BR87+BR88+BR89-BR90</f>
        <v>0</v>
      </c>
      <c r="BS337" s="36" t="n">
        <f aca="false">BS85+BS86+BS87+BS88+BS89-BS90</f>
        <v>0</v>
      </c>
      <c r="BT337" s="36" t="n">
        <f aca="false">BT85+BT86+BT87+BT88+BT89-BT90</f>
        <v>0</v>
      </c>
      <c r="BU337" s="36" t="n">
        <f aca="false">BU85+BU86+BU87+BU88+BU89-BU90</f>
        <v>0</v>
      </c>
      <c r="BV337" s="36" t="n">
        <f aca="false">BV85+BV86+BV87+BV88+BV89-BV90</f>
        <v>0</v>
      </c>
      <c r="BW337" s="36" t="n">
        <f aca="false">BW85+BW86+BW87+BW88+BW89-BW90</f>
        <v>0</v>
      </c>
      <c r="BX337" s="36" t="n">
        <f aca="false">BX85+BX86+BX87+BX88+BX89-BX90</f>
        <v>0</v>
      </c>
      <c r="BY337" s="36" t="n">
        <f aca="false">BY85+BY86+BY87+BY88+BY89-BY90</f>
        <v>0</v>
      </c>
      <c r="BZ337" s="36" t="n">
        <f aca="false">BZ85+BZ86+BZ87+BZ88+BZ89-BZ90</f>
        <v>0</v>
      </c>
      <c r="CA337" s="36" t="n">
        <f aca="false">CA85+CA86+CA87+CA88+CA89-CA90</f>
        <v>0</v>
      </c>
      <c r="CB337" s="36" t="n">
        <f aca="false">CB85+CB86+CB87+CB88+CB89-CB90</f>
        <v>0</v>
      </c>
      <c r="CC337" s="36" t="n">
        <f aca="false">CC85+CC86+CC87+CC88+CC89-CC90</f>
        <v>0</v>
      </c>
      <c r="CD337" s="36" t="n">
        <f aca="false">CD85+CD86+CD87+CD88+CD89-CD90</f>
        <v>0</v>
      </c>
      <c r="CE337" s="36" t="n">
        <f aca="false">CE85+CE86+CE87+CE88+CE89-CE90</f>
        <v>0</v>
      </c>
      <c r="CF337" s="36" t="n">
        <f aca="false">CF85+CF86+CF87+CF88+CF89-CF90</f>
        <v>0</v>
      </c>
    </row>
    <row r="338" s="37" customFormat="true" ht="15" hidden="false" customHeight="true" outlineLevel="0" collapsed="false">
      <c r="A338" s="24" t="s">
        <v>3971</v>
      </c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 t="s">
        <v>3972</v>
      </c>
      <c r="P338" s="24"/>
      <c r="Q338" s="24"/>
      <c r="R338" s="24"/>
      <c r="S338" s="24"/>
      <c r="T338" s="24"/>
      <c r="U338" s="24" t="n">
        <v>19</v>
      </c>
      <c r="V338" s="24" t="s">
        <v>160</v>
      </c>
      <c r="W338" s="24" t="s">
        <v>161</v>
      </c>
      <c r="X338" s="24" t="s">
        <v>162</v>
      </c>
      <c r="Y338" s="24"/>
      <c r="Z338" s="24" t="s">
        <v>746</v>
      </c>
      <c r="AA338" s="24" t="s">
        <v>3337</v>
      </c>
      <c r="AB338" s="36" t="n">
        <f aca="false">AB93+AB94-AB95</f>
        <v>0</v>
      </c>
      <c r="AC338" s="36" t="n">
        <f aca="false">AC93+AC94-AC95</f>
        <v>0</v>
      </c>
      <c r="AD338" s="36" t="n">
        <f aca="false">AD93+AD94-AD95</f>
        <v>0</v>
      </c>
      <c r="AE338" s="36" t="n">
        <f aca="false">AE93+AE94-AE95</f>
        <v>0</v>
      </c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</row>
    <row r="339" s="37" customFormat="true" ht="15" hidden="false" customHeight="true" outlineLevel="0" collapsed="false">
      <c r="A339" s="24" t="s">
        <v>3973</v>
      </c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 t="s">
        <v>3974</v>
      </c>
      <c r="P339" s="24"/>
      <c r="Q339" s="24"/>
      <c r="R339" s="24"/>
      <c r="S339" s="24"/>
      <c r="T339" s="24"/>
      <c r="U339" s="24" t="n">
        <v>19</v>
      </c>
      <c r="V339" s="24" t="s">
        <v>160</v>
      </c>
      <c r="W339" s="24" t="s">
        <v>161</v>
      </c>
      <c r="X339" s="24" t="s">
        <v>162</v>
      </c>
      <c r="Y339" s="24"/>
      <c r="Z339" s="24" t="s">
        <v>746</v>
      </c>
      <c r="AA339" s="24" t="s">
        <v>3366</v>
      </c>
      <c r="AB339" s="36" t="n">
        <f aca="false">AB98+AB99+AB100+AB101+AB102+AB103+AB104+AB105-AB106</f>
        <v>0</v>
      </c>
      <c r="AC339" s="36" t="n">
        <f aca="false">AC98+AC99+AC100+AC101+AC102+AC103+AC104+AC105-AC106</f>
        <v>0</v>
      </c>
      <c r="AD339" s="36" t="n">
        <f aca="false">AD98+AD99+AD100+AD101+AD102+AD103+AD104+AD105-AD106</f>
        <v>0</v>
      </c>
      <c r="AE339" s="36" t="n">
        <f aca="false">AE98+AE99+AE100+AE101+AE102+AE103+AE104+AE105-AE106</f>
        <v>0</v>
      </c>
      <c r="AF339" s="36" t="n">
        <f aca="false">AF98+AF99+AF100+AF101+AF102+AF103+AF104+AF105-AF106</f>
        <v>0</v>
      </c>
      <c r="AG339" s="36" t="n">
        <f aca="false">AG98+AG99+AG100+AG101+AG102+AG103+AG104+AG105-AG106</f>
        <v>0</v>
      </c>
      <c r="AH339" s="36" t="n">
        <f aca="false">AH98+AH99+AH100+AH101+AH102+AH103+AH104+AH105-AH106</f>
        <v>0</v>
      </c>
      <c r="AI339" s="36" t="n">
        <f aca="false">AI98+AI99+AI100+AI101+AI102+AI103+AI104+AI105-AI106</f>
        <v>0</v>
      </c>
      <c r="AJ339" s="36" t="n">
        <f aca="false">AJ98+AJ99+AJ100+AJ101+AJ102+AJ103+AJ104+AJ105-AJ106</f>
        <v>0</v>
      </c>
      <c r="AK339" s="36" t="n">
        <f aca="false">AK98+AK99+AK100+AK101+AK102+AK103+AK104+AK105-AK106</f>
        <v>0</v>
      </c>
      <c r="AL339" s="36" t="n">
        <f aca="false">AL98+AL99+AL100+AL101+AL102+AL103+AL104+AL105-AL106</f>
        <v>0</v>
      </c>
      <c r="AM339" s="36" t="n">
        <f aca="false">AM98+AM99+AM100+AM101+AM102+AM103+AM104+AM105-AM106</f>
        <v>0</v>
      </c>
      <c r="AN339" s="36" t="n">
        <f aca="false">AN98+AN99+AN100+AN101+AN102+AN103+AN104+AN105-AN106</f>
        <v>0</v>
      </c>
      <c r="AO339" s="36" t="n">
        <f aca="false">AO98+AO99+AO100+AO101+AO102+AO103+AO104+AO105-AO106</f>
        <v>0</v>
      </c>
      <c r="AP339" s="36" t="n">
        <f aca="false">AP98+AP99+AP100+AP101+AP102+AP103+AP104+AP105-AP106</f>
        <v>0</v>
      </c>
      <c r="AQ339" s="36" t="n">
        <f aca="false">AQ98+AQ99+AQ100+AQ101+AQ102+AQ103+AQ104+AQ105-AQ106</f>
        <v>0</v>
      </c>
      <c r="AR339" s="36" t="n">
        <f aca="false">AR98+AR99+AR100+AR101+AR102+AR103+AR104+AR105-AR106</f>
        <v>0</v>
      </c>
      <c r="AS339" s="36" t="n">
        <f aca="false">AS98+AS99+AS100+AS101+AS102+AS103+AS104+AS105-AS106</f>
        <v>0</v>
      </c>
      <c r="AT339" s="36" t="n">
        <f aca="false">AT98+AT99+AT100+AT101+AT102+AT103+AT104+AT105-AT106</f>
        <v>0</v>
      </c>
      <c r="AU339" s="36" t="n">
        <f aca="false">AU98+AU99+AU100+AU101+AU102+AU103+AU104+AU105-AU106</f>
        <v>0</v>
      </c>
      <c r="AV339" s="36" t="n">
        <f aca="false">AV98+AV99+AV100+AV101+AV102+AV103+AV104+AV105-AV106</f>
        <v>0</v>
      </c>
      <c r="AW339" s="36" t="n">
        <f aca="false">AW98+AW99+AW100+AW101+AW102+AW103+AW104+AW105-AW106</f>
        <v>0</v>
      </c>
      <c r="AX339" s="36" t="n">
        <f aca="false">AX98+AX99+AX100+AX101+AX102+AX103+AX104+AX105-AX106</f>
        <v>0</v>
      </c>
      <c r="AY339" s="36" t="n">
        <f aca="false">AY98+AY99+AY100+AY101+AY102+AY103+AY104+AY105-AY106</f>
        <v>0</v>
      </c>
      <c r="AZ339" s="36" t="n">
        <f aca="false">AZ98+AZ99+AZ100+AZ101+AZ102+AZ103+AZ104+AZ105-AZ106</f>
        <v>0</v>
      </c>
      <c r="BA339" s="36" t="n">
        <f aca="false">BA98+BA99+BA100+BA101+BA102+BA103+BA104+BA105-BA106</f>
        <v>0</v>
      </c>
      <c r="BB339" s="36" t="n">
        <f aca="false">BB98+BB99+BB100+BB101+BB102+BB103+BB104+BB105-BB106</f>
        <v>0</v>
      </c>
      <c r="BC339" s="36" t="n">
        <f aca="false">BC98+BC99+BC100+BC101+BC102+BC103+BC104+BC105-BC106</f>
        <v>0</v>
      </c>
      <c r="BD339" s="36" t="n">
        <f aca="false">BD98+BD99+BD100+BD101+BD102+BD103+BD104+BD105-BD106</f>
        <v>0</v>
      </c>
      <c r="BE339" s="36" t="n">
        <f aca="false">BE98+BE99+BE100+BE101+BE102+BE103+BE104+BE105-BE106</f>
        <v>0</v>
      </c>
      <c r="BF339" s="36" t="n">
        <f aca="false">BF98+BF99+BF100+BF101+BF102+BF103+BF104+BF105-BF106</f>
        <v>0</v>
      </c>
      <c r="BG339" s="36" t="n">
        <f aca="false">BG98+BG99+BG100+BG101+BG102+BG103+BG104+BG105-BG106</f>
        <v>0</v>
      </c>
      <c r="BH339" s="36" t="n">
        <f aca="false">BH98+BH99+BH100+BH101+BH102+BH103+BH104+BH105-BH106</f>
        <v>0</v>
      </c>
      <c r="BI339" s="36" t="n">
        <f aca="false">BI98+BI99+BI100+BI101+BI102+BI103+BI104+BI105-BI106</f>
        <v>0</v>
      </c>
      <c r="BJ339" s="36" t="n">
        <f aca="false">BJ98+BJ99+BJ100+BJ101+BJ102+BJ103+BJ104+BJ105-BJ106</f>
        <v>0</v>
      </c>
      <c r="BK339" s="36" t="n">
        <f aca="false">BK98+BK99+BK100+BK101+BK102+BK103+BK104+BK105-BK106</f>
        <v>0</v>
      </c>
      <c r="BL339" s="36" t="n">
        <f aca="false">BL98+BL99+BL100+BL101+BL102+BL103+BL104+BL105-BL106</f>
        <v>0</v>
      </c>
      <c r="BM339" s="36" t="n">
        <f aca="false">BM98+BM99+BM100+BM101+BM102+BM103+BM104+BM105-BM106</f>
        <v>0</v>
      </c>
      <c r="BN339" s="36" t="n">
        <f aca="false">BN98+BN99+BN100+BN101+BN102+BN103+BN104+BN105-BN106</f>
        <v>0</v>
      </c>
      <c r="BO339" s="36" t="n">
        <f aca="false">BO98+BO99+BO100+BO101+BO102+BO103+BO104+BO105-BO106</f>
        <v>0</v>
      </c>
      <c r="BP339" s="36" t="n">
        <f aca="false">BP98+BP99+BP100+BP101+BP102+BP103+BP104+BP105-BP106</f>
        <v>0</v>
      </c>
      <c r="BQ339" s="36" t="n">
        <f aca="false">BQ98+BQ99+BQ100+BQ101+BQ102+BQ103+BQ104+BQ105-BQ106</f>
        <v>0</v>
      </c>
      <c r="BR339" s="36" t="n">
        <f aca="false">BR98+BR99+BR100+BR101+BR102+BR103+BR104+BR105-BR106</f>
        <v>0</v>
      </c>
      <c r="BS339" s="36" t="n">
        <f aca="false">BS98+BS99+BS100+BS101+BS102+BS103+BS104+BS105-BS106</f>
        <v>0</v>
      </c>
      <c r="BT339" s="36" t="n">
        <f aca="false">BT98+BT99+BT100+BT101+BT102+BT103+BT104+BT105-BT106</f>
        <v>0</v>
      </c>
      <c r="BU339" s="36" t="n">
        <f aca="false">BU98+BU99+BU100+BU101+BU102+BU103+BU104+BU105-BU106</f>
        <v>0</v>
      </c>
      <c r="BV339" s="36" t="n">
        <f aca="false">BV98+BV99+BV100+BV101+BV102+BV103+BV104+BV105-BV106</f>
        <v>0</v>
      </c>
      <c r="BW339" s="36" t="n">
        <f aca="false">BW98+BW99+BW100+BW101+BW102+BW103+BW104+BW105-BW106</f>
        <v>0</v>
      </c>
      <c r="BX339" s="36" t="n">
        <f aca="false">BX98+BX99+BX100+BX101+BX102+BX103+BX104+BX105-BX106</f>
        <v>0</v>
      </c>
      <c r="BY339" s="36" t="n">
        <f aca="false">BY98+BY99+BY100+BY101+BY102+BY103+BY104+BY105-BY106</f>
        <v>0</v>
      </c>
      <c r="BZ339" s="36" t="n">
        <f aca="false">BZ98+BZ99+BZ100+BZ101+BZ102+BZ103+BZ104+BZ105-BZ106</f>
        <v>0</v>
      </c>
      <c r="CA339" s="36" t="n">
        <f aca="false">CA98+CA99+CA100+CA101+CA102+CA103+CA104+CA105-CA106</f>
        <v>0</v>
      </c>
      <c r="CB339" s="36" t="n">
        <f aca="false">CB98+CB99+CB100+CB101+CB102+CB103+CB104+CB105-CB106</f>
        <v>0</v>
      </c>
      <c r="CC339" s="36" t="n">
        <f aca="false">CC98+CC99+CC100+CC101+CC102+CC103+CC104+CC105-CC106</f>
        <v>0</v>
      </c>
      <c r="CD339" s="36" t="n">
        <f aca="false">CD98+CD99+CD100+CD101+CD102+CD103+CD104+CD105-CD106</f>
        <v>0</v>
      </c>
      <c r="CE339" s="36" t="n">
        <f aca="false">CE98+CE99+CE100+CE101+CE102+CE103+CE104+CE105-CE106</f>
        <v>0</v>
      </c>
      <c r="CF339" s="36" t="n">
        <f aca="false">CF98+CF99+CF100+CF101+CF102+CF103+CF104+CF105-CF106</f>
        <v>0</v>
      </c>
    </row>
    <row r="340" s="37" customFormat="true" ht="15" hidden="false" customHeight="true" outlineLevel="0" collapsed="false">
      <c r="A340" s="24" t="s">
        <v>3975</v>
      </c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 t="s">
        <v>3976</v>
      </c>
      <c r="P340" s="24"/>
      <c r="Q340" s="24"/>
      <c r="R340" s="24"/>
      <c r="S340" s="24"/>
      <c r="T340" s="24"/>
      <c r="U340" s="24" t="n">
        <v>19</v>
      </c>
      <c r="V340" s="24" t="s">
        <v>160</v>
      </c>
      <c r="W340" s="24" t="s">
        <v>161</v>
      </c>
      <c r="X340" s="24" t="s">
        <v>162</v>
      </c>
      <c r="Y340" s="24"/>
      <c r="Z340" s="24" t="s">
        <v>746</v>
      </c>
      <c r="AA340" s="24" t="s">
        <v>3405</v>
      </c>
      <c r="AB340" s="36" t="n">
        <f aca="false">AB109+AB110+AB111+AB112+AB113+AB114+AB115+AB116+AB117+AB118+AB119-AB120</f>
        <v>0</v>
      </c>
      <c r="AC340" s="36" t="n">
        <f aca="false">AC109+AC110+AC111+AC112+AC113+AC114+AC115+AC116+AC117+AC118+AC119-AC120</f>
        <v>0</v>
      </c>
      <c r="AD340" s="36" t="n">
        <f aca="false">AD109+AD110+AD111+AD112+AD113+AD114+AD115+AD116+AD117+AD118+AD119-AD120</f>
        <v>0</v>
      </c>
      <c r="AE340" s="36" t="n">
        <f aca="false">AE109+AE110+AE111+AE112+AE113+AE114+AE115+AE116+AE117+AE118+AE119-AE120</f>
        <v>0</v>
      </c>
      <c r="AF340" s="36" t="n">
        <f aca="false">AF109+AF110+AF111+AF112+AF113+AF114+AF115+AF116+AF117+AF118+AF119-AF120</f>
        <v>0</v>
      </c>
      <c r="AG340" s="36" t="n">
        <f aca="false">AG109+AG110+AG111+AG112+AG113+AG114+AG115+AG116+AG117+AG118+AG119-AG120</f>
        <v>0</v>
      </c>
      <c r="AH340" s="36" t="n">
        <f aca="false">AH109+AH110+AH111+AH112+AH113+AH114+AH115+AH116+AH117+AH118+AH119-AH120</f>
        <v>0</v>
      </c>
      <c r="AI340" s="36" t="n">
        <f aca="false">AI109+AI110+AI111+AI112+AI113+AI114+AI115+AI116+AI117+AI118+AI119-AI120</f>
        <v>0</v>
      </c>
      <c r="AJ340" s="36" t="n">
        <f aca="false">AJ109+AJ110+AJ111+AJ112+AJ113+AJ114+AJ115+AJ116+AJ117+AJ118+AJ119-AJ120</f>
        <v>0</v>
      </c>
      <c r="AK340" s="36" t="n">
        <f aca="false">AK109+AK110+AK111+AK112+AK113+AK114+AK115+AK116+AK117+AK118+AK119-AK120</f>
        <v>0</v>
      </c>
      <c r="AL340" s="36" t="n">
        <f aca="false">AL109+AL110+AL111+AL112+AL113+AL114+AL115+AL116+AL117+AL118+AL119-AL120</f>
        <v>0</v>
      </c>
      <c r="AM340" s="36" t="n">
        <f aca="false">AM109+AM110+AM111+AM112+AM113+AM114+AM115+AM116+AM117+AM118+AM119-AM120</f>
        <v>0</v>
      </c>
      <c r="AN340" s="36" t="n">
        <f aca="false">AN109+AN110+AN111+AN112+AN113+AN114+AN115+AN116+AN117+AN118+AN119-AN120</f>
        <v>0</v>
      </c>
      <c r="AO340" s="36" t="n">
        <f aca="false">AO109+AO110+AO111+AO112+AO113+AO114+AO115+AO116+AO117+AO118+AO119-AO120</f>
        <v>0</v>
      </c>
      <c r="AP340" s="36" t="n">
        <f aca="false">AP109+AP110+AP111+AP112+AP113+AP114+AP115+AP116+AP117+AP118+AP119-AP120</f>
        <v>0</v>
      </c>
      <c r="AQ340" s="36" t="n">
        <f aca="false">AQ109+AQ110+AQ111+AQ112+AQ113+AQ114+AQ115+AQ116+AQ117+AQ118+AQ119-AQ120</f>
        <v>0</v>
      </c>
      <c r="AR340" s="36" t="n">
        <f aca="false">AR109+AR110+AR111+AR112+AR113+AR114+AR115+AR116+AR117+AR118+AR119-AR120</f>
        <v>0</v>
      </c>
      <c r="AS340" s="36" t="n">
        <f aca="false">AS109+AS110+AS111+AS112+AS113+AS114+AS115+AS116+AS117+AS118+AS119-AS120</f>
        <v>0</v>
      </c>
      <c r="AT340" s="36" t="n">
        <f aca="false">AT109+AT110+AT111+AT112+AT113+AT114+AT115+AT116+AT117+AT118+AT119-AT120</f>
        <v>0</v>
      </c>
      <c r="AU340" s="36" t="n">
        <f aca="false">AU109+AU110+AU111+AU112+AU113+AU114+AU115+AU116+AU117+AU118+AU119-AU120</f>
        <v>0</v>
      </c>
      <c r="AV340" s="36" t="n">
        <f aca="false">AV109+AV110+AV111+AV112+AV113+AV114+AV115+AV116+AV117+AV118+AV119-AV120</f>
        <v>0</v>
      </c>
      <c r="AW340" s="36" t="n">
        <f aca="false">AW109+AW110+AW111+AW112+AW113+AW114+AW115+AW116+AW117+AW118+AW119-AW120</f>
        <v>0</v>
      </c>
      <c r="AX340" s="36" t="n">
        <f aca="false">AX109+AX110+AX111+AX112+AX113+AX114+AX115+AX116+AX117+AX118+AX119-AX120</f>
        <v>0</v>
      </c>
      <c r="AY340" s="36" t="n">
        <f aca="false">AY109+AY110+AY111+AY112+AY113+AY114+AY115+AY116+AY117+AY118+AY119-AY120</f>
        <v>0</v>
      </c>
      <c r="AZ340" s="36" t="n">
        <f aca="false">AZ109+AZ110+AZ111+AZ112+AZ113+AZ114+AZ115+AZ116+AZ117+AZ118+AZ119-AZ120</f>
        <v>0</v>
      </c>
      <c r="BA340" s="36" t="n">
        <f aca="false">BA109+BA110+BA111+BA112+BA113+BA114+BA115+BA116+BA117+BA118+BA119-BA120</f>
        <v>0</v>
      </c>
      <c r="BB340" s="36" t="n">
        <f aca="false">BB109+BB110+BB111+BB112+BB113+BB114+BB115+BB116+BB117+BB118+BB119-BB120</f>
        <v>0</v>
      </c>
      <c r="BC340" s="36" t="n">
        <f aca="false">BC109+BC110+BC111+BC112+BC113+BC114+BC115+BC116+BC117+BC118+BC119-BC120</f>
        <v>0</v>
      </c>
      <c r="BD340" s="36" t="n">
        <f aca="false">BD109+BD110+BD111+BD112+BD113+BD114+BD115+BD116+BD117+BD118+BD119-BD120</f>
        <v>0</v>
      </c>
      <c r="BE340" s="36" t="n">
        <f aca="false">BE109+BE110+BE111+BE112+BE113+BE114+BE115+BE116+BE117+BE118+BE119-BE120</f>
        <v>0</v>
      </c>
      <c r="BF340" s="36" t="n">
        <f aca="false">BF109+BF110+BF111+BF112+BF113+BF114+BF115+BF116+BF117+BF118+BF119-BF120</f>
        <v>0</v>
      </c>
      <c r="BG340" s="36" t="n">
        <f aca="false">BG109+BG110+BG111+BG112+BG113+BG114+BG115+BG116+BG117+BG118+BG119-BG120</f>
        <v>0</v>
      </c>
      <c r="BH340" s="36" t="n">
        <f aca="false">BH109+BH110+BH111+BH112+BH113+BH114+BH115+BH116+BH117+BH118+BH119-BH120</f>
        <v>0</v>
      </c>
      <c r="BI340" s="36" t="n">
        <f aca="false">BI109+BI110+BI111+BI112+BI113+BI114+BI115+BI116+BI117+BI118+BI119-BI120</f>
        <v>0</v>
      </c>
      <c r="BJ340" s="36" t="n">
        <f aca="false">BJ109+BJ110+BJ111+BJ112+BJ113+BJ114+BJ115+BJ116+BJ117+BJ118+BJ119-BJ120</f>
        <v>0</v>
      </c>
      <c r="BK340" s="36" t="n">
        <f aca="false">BK109+BK110+BK111+BK112+BK113+BK114+BK115+BK116+BK117+BK118+BK119-BK120</f>
        <v>0</v>
      </c>
      <c r="BL340" s="36" t="n">
        <f aca="false">BL109+BL110+BL111+BL112+BL113+BL114+BL115+BL116+BL117+BL118+BL119-BL120</f>
        <v>0</v>
      </c>
      <c r="BM340" s="36" t="n">
        <f aca="false">BM109+BM110+BM111+BM112+BM113+BM114+BM115+BM116+BM117+BM118+BM119-BM120</f>
        <v>0</v>
      </c>
      <c r="BN340" s="36" t="n">
        <f aca="false">BN109+BN110+BN111+BN112+BN113+BN114+BN115+BN116+BN117+BN118+BN119-BN120</f>
        <v>0</v>
      </c>
      <c r="BO340" s="36" t="n">
        <f aca="false">BO109+BO110+BO111+BO112+BO113+BO114+BO115+BO116+BO117+BO118+BO119-BO120</f>
        <v>0</v>
      </c>
      <c r="BP340" s="36" t="n">
        <f aca="false">BP109+BP110+BP111+BP112+BP113+BP114+BP115+BP116+BP117+BP118+BP119-BP120</f>
        <v>0</v>
      </c>
      <c r="BQ340" s="36" t="n">
        <f aca="false">BQ109+BQ110+BQ111+BQ112+BQ113+BQ114+BQ115+BQ116+BQ117+BQ118+BQ119-BQ120</f>
        <v>0</v>
      </c>
      <c r="BR340" s="36" t="n">
        <f aca="false">BR109+BR110+BR111+BR112+BR113+BR114+BR115+BR116+BR117+BR118+BR119-BR120</f>
        <v>0</v>
      </c>
      <c r="BS340" s="36" t="n">
        <f aca="false">BS109+BS110+BS111+BS112+BS113+BS114+BS115+BS116+BS117+BS118+BS119-BS120</f>
        <v>0</v>
      </c>
      <c r="BT340" s="36" t="n">
        <f aca="false">BT109+BT110+BT111+BT112+BT113+BT114+BT115+BT116+BT117+BT118+BT119-BT120</f>
        <v>0</v>
      </c>
      <c r="BU340" s="36" t="n">
        <f aca="false">BU109+BU110+BU111+BU112+BU113+BU114+BU115+BU116+BU117+BU118+BU119-BU120</f>
        <v>0</v>
      </c>
      <c r="BV340" s="36" t="n">
        <f aca="false">BV109+BV110+BV111+BV112+BV113+BV114+BV115+BV116+BV117+BV118+BV119-BV120</f>
        <v>0</v>
      </c>
      <c r="BW340" s="36" t="n">
        <f aca="false">BW109+BW110+BW111+BW112+BW113+BW114+BW115+BW116+BW117+BW118+BW119-BW120</f>
        <v>0</v>
      </c>
      <c r="BX340" s="36" t="n">
        <f aca="false">BX109+BX110+BX111+BX112+BX113+BX114+BX115+BX116+BX117+BX118+BX119-BX120</f>
        <v>0</v>
      </c>
      <c r="BY340" s="36" t="n">
        <f aca="false">BY109+BY110+BY111+BY112+BY113+BY114+BY115+BY116+BY117+BY118+BY119-BY120</f>
        <v>0</v>
      </c>
      <c r="BZ340" s="36" t="n">
        <f aca="false">BZ109+BZ110+BZ111+BZ112+BZ113+BZ114+BZ115+BZ116+BZ117+BZ118+BZ119-BZ120</f>
        <v>0</v>
      </c>
      <c r="CA340" s="36" t="n">
        <f aca="false">CA109+CA110+CA111+CA112+CA113+CA114+CA115+CA116+CA117+CA118+CA119-CA120</f>
        <v>0</v>
      </c>
      <c r="CB340" s="36" t="n">
        <f aca="false">CB109+CB110+CB111+CB112+CB113+CB114+CB115+CB116+CB117+CB118+CB119-CB120</f>
        <v>0</v>
      </c>
      <c r="CC340" s="36" t="n">
        <f aca="false">CC109+CC110+CC111+CC112+CC113+CC114+CC115+CC116+CC117+CC118+CC119-CC120</f>
        <v>0</v>
      </c>
      <c r="CD340" s="36" t="n">
        <f aca="false">CD109+CD110+CD111+CD112+CD113+CD114+CD115+CD116+CD117+CD118+CD119-CD120</f>
        <v>0</v>
      </c>
      <c r="CE340" s="36" t="n">
        <f aca="false">CE109+CE110+CE111+CE112+CE113+CE114+CE115+CE116+CE117+CE118+CE119-CE120</f>
        <v>0</v>
      </c>
      <c r="CF340" s="36" t="n">
        <f aca="false">CF109+CF110+CF111+CF112+CF113+CF114+CF115+CF116+CF117+CF118+CF119-CF120</f>
        <v>0</v>
      </c>
    </row>
    <row r="341" s="37" customFormat="true" ht="15" hidden="false" customHeight="true" outlineLevel="0" collapsed="false">
      <c r="A341" s="24" t="s">
        <v>3977</v>
      </c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 t="s">
        <v>3978</v>
      </c>
      <c r="P341" s="24"/>
      <c r="Q341" s="24"/>
      <c r="R341" s="24"/>
      <c r="S341" s="24"/>
      <c r="T341" s="24"/>
      <c r="U341" s="24" t="n">
        <v>19</v>
      </c>
      <c r="V341" s="24" t="s">
        <v>160</v>
      </c>
      <c r="W341" s="24" t="s">
        <v>161</v>
      </c>
      <c r="X341" s="24" t="s">
        <v>162</v>
      </c>
      <c r="Y341" s="24"/>
      <c r="Z341" s="24" t="s">
        <v>746</v>
      </c>
      <c r="AA341" s="24" t="s">
        <v>3869</v>
      </c>
      <c r="AB341" s="36" t="n">
        <f aca="false">AB292+AB294+AB295+AB296-AB297</f>
        <v>0</v>
      </c>
      <c r="AC341" s="36" t="n">
        <f aca="false">AC292+AC294+AC295+AC296-AC297</f>
        <v>0</v>
      </c>
      <c r="AD341" s="36" t="n">
        <f aca="false">AD292+AD294+AD295+AD296-AD297</f>
        <v>0</v>
      </c>
      <c r="AE341" s="36" t="n">
        <f aca="false">AE292+AE294+AE295+AE296-AE297</f>
        <v>0</v>
      </c>
      <c r="AF341" s="36" t="n">
        <f aca="false">AF292+AF294+AF295+AF296-AF297</f>
        <v>0</v>
      </c>
      <c r="AG341" s="36" t="n">
        <f aca="false">AG292+AG294+AG295+AG296-AG297</f>
        <v>0</v>
      </c>
      <c r="AH341" s="36" t="n">
        <f aca="false">AH292+AH294+AH295+AH296-AH297</f>
        <v>0</v>
      </c>
      <c r="AI341" s="36" t="n">
        <f aca="false">AI292+AI294+AI295+AI296-AI297</f>
        <v>0</v>
      </c>
      <c r="AJ341" s="36" t="n">
        <f aca="false">AJ292+AJ294+AJ295+AJ296-AJ297</f>
        <v>0</v>
      </c>
      <c r="AK341" s="36" t="n">
        <f aca="false">AK292+AK294+AK295+AK296-AK297</f>
        <v>0</v>
      </c>
      <c r="AL341" s="36" t="n">
        <f aca="false">AL292+AL294+AL295+AL296-AL297</f>
        <v>0</v>
      </c>
      <c r="AM341" s="36" t="n">
        <f aca="false">AM292+AM294+AM295+AM296-AM297</f>
        <v>0</v>
      </c>
      <c r="AN341" s="36" t="n">
        <f aca="false">AN292+AN294+AN295+AN296-AN297</f>
        <v>0</v>
      </c>
      <c r="AO341" s="36" t="n">
        <f aca="false">AO292+AO294+AO295+AO296-AO297</f>
        <v>0</v>
      </c>
      <c r="AP341" s="36" t="n">
        <f aca="false">AP292+AP294+AP295+AP296-AP297</f>
        <v>0</v>
      </c>
      <c r="AQ341" s="36" t="n">
        <f aca="false">AQ292+AQ294+AQ295+AQ296-AQ297</f>
        <v>0</v>
      </c>
      <c r="AR341" s="36" t="n">
        <f aca="false">AR292+AR294+AR295+AR296-AR297</f>
        <v>0</v>
      </c>
      <c r="AS341" s="36" t="n">
        <f aca="false">AS292+AS294+AS295+AS296-AS297</f>
        <v>0</v>
      </c>
      <c r="AT341" s="36" t="n">
        <f aca="false">AT292+AT294+AT295+AT296-AT297</f>
        <v>0</v>
      </c>
      <c r="AU341" s="36" t="n">
        <f aca="false">AU292+AU294+AU295+AU296-AU297</f>
        <v>0</v>
      </c>
      <c r="AV341" s="36" t="n">
        <f aca="false">AV292+AV294+AV295+AV296-AV297</f>
        <v>0</v>
      </c>
      <c r="AW341" s="36" t="n">
        <f aca="false">AW292+AW294+AW295+AW296-AW297</f>
        <v>0</v>
      </c>
      <c r="AX341" s="36" t="n">
        <f aca="false">AX292+AX294+AX295+AX296-AX297</f>
        <v>0</v>
      </c>
      <c r="AY341" s="36" t="n">
        <f aca="false">AY292+AY294+AY295+AY296-AY297</f>
        <v>0</v>
      </c>
      <c r="AZ341" s="36" t="n">
        <f aca="false">AZ292+AZ294+AZ295+AZ296-AZ297</f>
        <v>0</v>
      </c>
      <c r="BA341" s="36" t="n">
        <f aca="false">BA292+BA294+BA295+BA296-BA297</f>
        <v>0</v>
      </c>
      <c r="BB341" s="36" t="n">
        <f aca="false">BB292+BB294+BB295+BB296-BB297</f>
        <v>0</v>
      </c>
      <c r="BC341" s="36" t="n">
        <f aca="false">BC292+BC294+BC295+BC296-BC297</f>
        <v>0</v>
      </c>
      <c r="BD341" s="36" t="n">
        <f aca="false">BD292+BD294+BD295+BD296-BD297</f>
        <v>0</v>
      </c>
      <c r="BE341" s="36" t="n">
        <f aca="false">BE292+BE294+BE295+BE296-BE297</f>
        <v>0</v>
      </c>
      <c r="BF341" s="36" t="n">
        <f aca="false">BF292+BF294+BF295+BF296-BF297</f>
        <v>0</v>
      </c>
      <c r="BG341" s="36" t="n">
        <f aca="false">BG292+BG294+BG295+BG296-BG297</f>
        <v>0</v>
      </c>
      <c r="BH341" s="36" t="n">
        <f aca="false">BH292+BH294+BH295+BH296-BH297</f>
        <v>0</v>
      </c>
      <c r="BI341" s="36" t="n">
        <f aca="false">BI292+BI294+BI295+BI296-BI297</f>
        <v>0</v>
      </c>
      <c r="BJ341" s="36" t="n">
        <f aca="false">BJ292+BJ294+BJ295+BJ296-BJ297</f>
        <v>0</v>
      </c>
      <c r="BK341" s="36" t="n">
        <f aca="false">BK292+BK294+BK295+BK296-BK297</f>
        <v>0</v>
      </c>
      <c r="BL341" s="36" t="n">
        <f aca="false">BL292+BL294+BL295+BL296-BL297</f>
        <v>0</v>
      </c>
      <c r="BM341" s="36" t="n">
        <f aca="false">BM292+BM294+BM295+BM296-BM297</f>
        <v>0</v>
      </c>
      <c r="BN341" s="36" t="n">
        <f aca="false">BN292+BN294+BN295+BN296-BN297</f>
        <v>0</v>
      </c>
      <c r="BO341" s="36" t="n">
        <f aca="false">BO292+BO294+BO295+BO296-BO297</f>
        <v>0</v>
      </c>
      <c r="BP341" s="36" t="n">
        <f aca="false">BP292+BP294+BP295+BP296-BP297</f>
        <v>0</v>
      </c>
      <c r="BQ341" s="36" t="n">
        <f aca="false">BQ292+BQ294+BQ295+BQ296-BQ297</f>
        <v>0</v>
      </c>
      <c r="BR341" s="36" t="n">
        <f aca="false">BR292+BR294+BR295+BR296-BR297</f>
        <v>0</v>
      </c>
      <c r="BS341" s="36" t="n">
        <f aca="false">BS292+BS294+BS295+BS296-BS297</f>
        <v>0</v>
      </c>
      <c r="BT341" s="36" t="n">
        <f aca="false">BT292+BT294+BT295+BT296-BT297</f>
        <v>0</v>
      </c>
      <c r="BU341" s="36" t="n">
        <f aca="false">BU292+BU294+BU295+BU296-BU297</f>
        <v>0</v>
      </c>
      <c r="BV341" s="36" t="n">
        <f aca="false">BV292+BV294+BV295+BV296-BV297</f>
        <v>0</v>
      </c>
      <c r="BW341" s="36" t="n">
        <f aca="false">BW292+BW294+BW295+BW296-BW297</f>
        <v>0</v>
      </c>
      <c r="BX341" s="36" t="n">
        <f aca="false">BX292+BX294+BX295+BX296-BX297</f>
        <v>0</v>
      </c>
      <c r="BY341" s="36" t="n">
        <f aca="false">BY292+BY294+BY295+BY296-BY297</f>
        <v>0</v>
      </c>
      <c r="BZ341" s="36" t="n">
        <f aca="false">BZ292+BZ294+BZ295+BZ296-BZ297</f>
        <v>0</v>
      </c>
      <c r="CA341" s="36" t="n">
        <f aca="false">CA292+CA294+CA295+CA296-CA297</f>
        <v>0</v>
      </c>
      <c r="CB341" s="36" t="n">
        <f aca="false">CB292+CB294+CB295+CB296-CB297</f>
        <v>0</v>
      </c>
      <c r="CC341" s="36" t="n">
        <f aca="false">CC292+CC294+CC295+CC296-CC297</f>
        <v>0</v>
      </c>
      <c r="CD341" s="36" t="n">
        <f aca="false">CD292+CD294+CD295+CD296-CD297</f>
        <v>0</v>
      </c>
      <c r="CE341" s="36" t="n">
        <f aca="false">CE292+CE294+CE295+CE296-CE297</f>
        <v>0</v>
      </c>
      <c r="CF341" s="36" t="n">
        <f aca="false">CF292+CF294+CF295+CF296-CF297</f>
        <v>0</v>
      </c>
    </row>
    <row r="342" s="37" customFormat="true" ht="15" hidden="false" customHeight="true" outlineLevel="0" collapsed="false">
      <c r="A342" s="24" t="s">
        <v>3979</v>
      </c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 t="s">
        <v>3980</v>
      </c>
      <c r="P342" s="24"/>
      <c r="Q342" s="24"/>
      <c r="R342" s="24"/>
      <c r="S342" s="24"/>
      <c r="T342" s="24"/>
      <c r="U342" s="24" t="n">
        <v>19</v>
      </c>
      <c r="V342" s="24" t="s">
        <v>160</v>
      </c>
      <c r="W342" s="24" t="s">
        <v>161</v>
      </c>
      <c r="X342" s="24" t="s">
        <v>162</v>
      </c>
      <c r="Y342" s="24"/>
      <c r="Z342" s="24" t="s">
        <v>746</v>
      </c>
      <c r="AA342" s="24" t="s">
        <v>3471</v>
      </c>
      <c r="AB342" s="36" t="n">
        <f aca="false">AB142+AB141-AB143</f>
        <v>0</v>
      </c>
      <c r="AC342" s="36" t="n">
        <f aca="false">AC142+AC141-AC143</f>
        <v>0</v>
      </c>
      <c r="AD342" s="36" t="n">
        <f aca="false">AD142+AD141-AD143</f>
        <v>0</v>
      </c>
      <c r="AE342" s="36" t="n">
        <f aca="false">AE142+AE141-AE143</f>
        <v>0</v>
      </c>
      <c r="AF342" s="36" t="n">
        <f aca="false">AF142+AF141-AF143</f>
        <v>0</v>
      </c>
      <c r="AG342" s="36" t="n">
        <f aca="false">AG142+AG141-AG143</f>
        <v>0</v>
      </c>
      <c r="AH342" s="36" t="n">
        <f aca="false">AH142+AH141-AH143</f>
        <v>0</v>
      </c>
      <c r="AI342" s="36" t="n">
        <f aca="false">AI142+AI141-AI143</f>
        <v>0</v>
      </c>
      <c r="AJ342" s="36" t="n">
        <f aca="false">AJ142+AJ141-AJ143</f>
        <v>0</v>
      </c>
      <c r="AK342" s="36" t="n">
        <f aca="false">AK142+AK141-AK143</f>
        <v>0</v>
      </c>
      <c r="AL342" s="36" t="n">
        <f aca="false">AL142+AL141-AL143</f>
        <v>0</v>
      </c>
      <c r="AM342" s="36" t="n">
        <f aca="false">AM142+AM141-AM143</f>
        <v>0</v>
      </c>
      <c r="AN342" s="36" t="n">
        <f aca="false">AN142+AN141-AN143</f>
        <v>0</v>
      </c>
      <c r="AO342" s="36" t="n">
        <f aca="false">AO142+AO141-AO143</f>
        <v>0</v>
      </c>
      <c r="AP342" s="36" t="n">
        <f aca="false">AP142+AP141-AP143</f>
        <v>0</v>
      </c>
      <c r="AQ342" s="36" t="n">
        <f aca="false">AQ142+AQ141-AQ143</f>
        <v>0</v>
      </c>
      <c r="AR342" s="36" t="n">
        <f aca="false">AR142+AR141-AR143</f>
        <v>0</v>
      </c>
      <c r="AS342" s="36" t="n">
        <f aca="false">AS142+AS141-AS143</f>
        <v>0</v>
      </c>
      <c r="AT342" s="36" t="n">
        <f aca="false">AT142+AT141-AT143</f>
        <v>0</v>
      </c>
      <c r="AU342" s="36" t="n">
        <f aca="false">AU142+AU141-AU143</f>
        <v>0</v>
      </c>
      <c r="AV342" s="36" t="n">
        <f aca="false">AV142+AV141-AV143</f>
        <v>0</v>
      </c>
      <c r="AW342" s="36" t="n">
        <f aca="false">AW142+AW141-AW143</f>
        <v>0</v>
      </c>
      <c r="AX342" s="36" t="n">
        <f aca="false">AX142+AX141-AX143</f>
        <v>0</v>
      </c>
      <c r="AY342" s="36" t="n">
        <f aca="false">AY142+AY141-AY143</f>
        <v>0</v>
      </c>
      <c r="AZ342" s="36" t="n">
        <f aca="false">AZ142+AZ141-AZ143</f>
        <v>0</v>
      </c>
      <c r="BA342" s="36" t="n">
        <f aca="false">BA142+BA141-BA143</f>
        <v>0</v>
      </c>
      <c r="BB342" s="36" t="n">
        <f aca="false">BB142+BB141-BB143</f>
        <v>0</v>
      </c>
      <c r="BC342" s="36" t="n">
        <f aca="false">BC142+BC141-BC143</f>
        <v>0</v>
      </c>
      <c r="BD342" s="36" t="n">
        <f aca="false">BD142+BD141-BD143</f>
        <v>0</v>
      </c>
      <c r="BE342" s="36" t="n">
        <f aca="false">BE142+BE141-BE143</f>
        <v>0</v>
      </c>
      <c r="BF342" s="36" t="n">
        <f aca="false">BF142+BF141-BF143</f>
        <v>0</v>
      </c>
      <c r="BG342" s="36" t="n">
        <f aca="false">BG142+BG141-BG143</f>
        <v>0</v>
      </c>
      <c r="BH342" s="36" t="n">
        <f aca="false">BH142+BH141-BH143</f>
        <v>0</v>
      </c>
      <c r="BI342" s="36" t="n">
        <f aca="false">BI142+BI141-BI143</f>
        <v>0</v>
      </c>
      <c r="BJ342" s="36" t="n">
        <f aca="false">BJ142+BJ141-BJ143</f>
        <v>0</v>
      </c>
      <c r="BK342" s="36" t="n">
        <f aca="false">BK142+BK141-BK143</f>
        <v>0</v>
      </c>
      <c r="BL342" s="36" t="n">
        <f aca="false">BL142+BL141-BL143</f>
        <v>0</v>
      </c>
      <c r="BM342" s="36" t="n">
        <f aca="false">BM142+BM141-BM143</f>
        <v>0</v>
      </c>
      <c r="BN342" s="36" t="n">
        <f aca="false">BN142+BN141-BN143</f>
        <v>0</v>
      </c>
      <c r="BO342" s="36" t="n">
        <f aca="false">BO142+BO141-BO143</f>
        <v>0</v>
      </c>
      <c r="BP342" s="36" t="n">
        <f aca="false">BP142+BP141-BP143</f>
        <v>0</v>
      </c>
      <c r="BQ342" s="36" t="n">
        <f aca="false">BQ142+BQ141-BQ143</f>
        <v>0</v>
      </c>
      <c r="BR342" s="36" t="n">
        <f aca="false">BR142+BR141-BR143</f>
        <v>0</v>
      </c>
      <c r="BS342" s="36" t="n">
        <f aca="false">BS142+BS141-BS143</f>
        <v>0</v>
      </c>
      <c r="BT342" s="36" t="n">
        <f aca="false">BT142+BT141-BT143</f>
        <v>0</v>
      </c>
      <c r="BU342" s="36" t="n">
        <f aca="false">BU142+BU141-BU143</f>
        <v>0</v>
      </c>
      <c r="BV342" s="36" t="n">
        <f aca="false">BV142+BV141-BV143</f>
        <v>0</v>
      </c>
      <c r="BW342" s="36" t="n">
        <f aca="false">BW142+BW141-BW143</f>
        <v>0</v>
      </c>
      <c r="BX342" s="36" t="n">
        <f aca="false">BX142+BX141-BX143</f>
        <v>0</v>
      </c>
      <c r="BY342" s="36" t="n">
        <f aca="false">BY142+BY141-BY143</f>
        <v>0</v>
      </c>
      <c r="BZ342" s="36" t="n">
        <f aca="false">BZ142+BZ141-BZ143</f>
        <v>0</v>
      </c>
      <c r="CA342" s="36" t="n">
        <f aca="false">CA142+CA141-CA143</f>
        <v>0</v>
      </c>
      <c r="CB342" s="36" t="n">
        <f aca="false">CB142+CB141-CB143</f>
        <v>0</v>
      </c>
      <c r="CC342" s="36" t="n">
        <f aca="false">CC142+CC141-CC143</f>
        <v>0</v>
      </c>
      <c r="CD342" s="36" t="n">
        <f aca="false">CD142+CD141-CD143</f>
        <v>0</v>
      </c>
      <c r="CE342" s="36" t="n">
        <f aca="false">CE142+CE141-CE143</f>
        <v>0</v>
      </c>
      <c r="CF342" s="36" t="n">
        <f aca="false">CF142+CF141-CF143</f>
        <v>0</v>
      </c>
    </row>
    <row r="343" s="37" customFormat="true" ht="15" hidden="false" customHeight="true" outlineLevel="0" collapsed="false">
      <c r="A343" s="24" t="s">
        <v>3981</v>
      </c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 t="s">
        <v>3982</v>
      </c>
      <c r="P343" s="24"/>
      <c r="Q343" s="24"/>
      <c r="R343" s="24"/>
      <c r="S343" s="24"/>
      <c r="T343" s="24"/>
      <c r="U343" s="24" t="n">
        <v>19</v>
      </c>
      <c r="V343" s="24" t="s">
        <v>160</v>
      </c>
      <c r="W343" s="24" t="s">
        <v>161</v>
      </c>
      <c r="X343" s="24" t="s">
        <v>162</v>
      </c>
      <c r="Y343" s="24"/>
      <c r="Z343" s="24" t="s">
        <v>746</v>
      </c>
      <c r="AA343" s="24" t="s">
        <v>3527</v>
      </c>
      <c r="AB343" s="36" t="n">
        <f aca="false">AB150+AB152+AB153+AB154+AB155+AB156+AB157+AB158+AB159-AB164</f>
        <v>0</v>
      </c>
      <c r="AC343" s="36" t="n">
        <f aca="false">AC150+AC152+AC153+AC154+AC155+AC156+AC157+AC158+AC159-AC164</f>
        <v>0</v>
      </c>
      <c r="AD343" s="36" t="n">
        <f aca="false">AD150+AD152+AD153+AD154+AD155+AD156+AD157+AD158+AD159-AD164</f>
        <v>0</v>
      </c>
      <c r="AE343" s="36" t="n">
        <f aca="false">AE150+AE152+AE153+AE154+AE155+AE156+AE157+AE158+AE159-AE164</f>
        <v>0</v>
      </c>
      <c r="AF343" s="36" t="n">
        <f aca="false">AF150+AF152+AF153+AF154+AF155+AF156+AF157+AF158+AF159+AF160+AF161+AF162+AF163-AF164</f>
        <v>0</v>
      </c>
      <c r="AG343" s="36" t="n">
        <f aca="false">AG150+AG152+AG153+AG154+AG155+AG156+AG157+AG158+AG159+AG160+AG161+AG162+AG163-AG164</f>
        <v>0</v>
      </c>
      <c r="AH343" s="36" t="n">
        <f aca="false">AH150+AH152+AH153+AH154+AH155+AH156+AH157+AH158+AH159+AH160+AH161+AH162+AH163-AH164</f>
        <v>0</v>
      </c>
      <c r="AI343" s="36" t="n">
        <f aca="false">AI150+AI152+AI153+AI154+AI155+AI156+AI157+AI158+AI159+AI160+AI161+AI162+AI163-AI164</f>
        <v>0</v>
      </c>
      <c r="AJ343" s="36" t="n">
        <f aca="false">AJ150+AJ152+AJ153+AJ154+AJ155+AJ156+AJ157+AJ158+AJ159+AJ160+AJ161+AJ162+AJ163-AJ164</f>
        <v>0</v>
      </c>
      <c r="AK343" s="36" t="n">
        <f aca="false">AK150+AK152+AK153+AK154+AK155+AK156+AK157+AK158+AK159+AK160+AK161+AK162+AK163-AK164</f>
        <v>0</v>
      </c>
      <c r="AL343" s="36" t="n">
        <f aca="false">AL150+AL152+AL153+AL154+AL155+AL156+AL157+AL158+AL159+AL160+AL161+AL162+AL163-AL164</f>
        <v>0</v>
      </c>
      <c r="AM343" s="36" t="n">
        <f aca="false">AM150+AM152+AM153+AM154+AM155+AM156+AM157+AM158+AM159+AM160+AM161+AM162+AM163-AM164</f>
        <v>0</v>
      </c>
      <c r="AN343" s="36" t="n">
        <f aca="false">AN150+AN152+AN153+AN154+AN155+AN156+AN157+AN158+AN159+AN160+AN161+AN162+AN163-AN164</f>
        <v>0</v>
      </c>
      <c r="AO343" s="36" t="n">
        <f aca="false">AO150+AO152+AO153+AO154+AO155+AO156+AO157+AO158+AO159+AO160+AO161+AO162+AO163-AO164</f>
        <v>0</v>
      </c>
      <c r="AP343" s="36" t="n">
        <f aca="false">AP150+AP152+AP153+AP154+AP155+AP156+AP157+AP158+AP159+AP160+AP161+AP162+AP163-AP164</f>
        <v>0</v>
      </c>
      <c r="AQ343" s="36" t="n">
        <f aca="false">AQ150+AQ152+AQ153+AQ154+AQ155+AQ156+AQ157+AQ158+AQ159+AQ160+AQ161+AQ162+AQ163-AQ164</f>
        <v>0</v>
      </c>
      <c r="AR343" s="36" t="n">
        <f aca="false">AR150+AR152+AR153+AR154+AR155+AR156+AR157+AR158+AR159+AR160+AR161+AR162+AR163-AR164</f>
        <v>0</v>
      </c>
      <c r="AS343" s="36" t="n">
        <f aca="false">AS150+AS152+AS153+AS154+AS155+AS156+AS157+AS158+AS159+AS160+AS161+AS162+AS163-AS164</f>
        <v>0</v>
      </c>
      <c r="AT343" s="36" t="n">
        <f aca="false">AT150+AT152+AT153+AT154+AT155+AT156+AT157+AT158+AT159+AT160+AT161+AT162+AT163-AT164</f>
        <v>0</v>
      </c>
      <c r="AU343" s="36" t="n">
        <f aca="false">AU150+AU152+AU153+AU154+AU155+AU156+AU157+AU158+AU159+AU160+AU161+AU162+AU163-AU164</f>
        <v>0</v>
      </c>
      <c r="AV343" s="36" t="n">
        <f aca="false">AV150+AV152+AV153+AV154+AV155+AV156+AV157+AV158+AV159+AV160+AV161+AV162+AV163-AV164</f>
        <v>0</v>
      </c>
      <c r="AW343" s="36" t="n">
        <f aca="false">AW150+AW152+AW153+AW154+AW155+AW156+AW157+AW158+AW159+AW160+AW161+AW162+AW163-AW164</f>
        <v>0</v>
      </c>
      <c r="AX343" s="36" t="n">
        <f aca="false">AX150+AX152+AX153+AX154+AX155+AX156+AX157+AX158+AX159+AX160+AX161+AX162+AX163-AX164</f>
        <v>0</v>
      </c>
      <c r="AY343" s="36" t="n">
        <f aca="false">AY150+AY152+AY153+AY154+AY155+AY156+AY157+AY158+AY159+AY160+AY161+AY162+AY163-AY164</f>
        <v>0</v>
      </c>
      <c r="AZ343" s="36" t="n">
        <f aca="false">AZ150+AZ152+AZ153+AZ154+AZ155+AZ156+AZ157+AZ158+AZ159+AZ160+AZ161+AZ162+AZ163-AZ164</f>
        <v>0</v>
      </c>
      <c r="BA343" s="36" t="n">
        <f aca="false">BA150+BA152+BA153+BA154+BA155+BA156+BA157+BA158+BA159+BA160+BA161+BA162+BA163-BA164</f>
        <v>0</v>
      </c>
      <c r="BB343" s="36" t="n">
        <f aca="false">BB150+BB152+BB153+BB154+BB155+BB156+BB157+BB158+BB159+BB160+BB161+BB162+BB163-BB164</f>
        <v>0</v>
      </c>
      <c r="BC343" s="36" t="n">
        <f aca="false">BC150+BC152+BC153+BC154+BC155+BC156+BC157+BC158+BC159+BC160+BC161+BC162+BC163-BC164</f>
        <v>0</v>
      </c>
      <c r="BD343" s="36" t="n">
        <f aca="false">BD150+BD152+BD153+BD154+BD155+BD156+BD157+BD158+BD159+BD160+BD161+BD162+BD163-BD164</f>
        <v>0</v>
      </c>
      <c r="BE343" s="36" t="n">
        <f aca="false">BE150+BE152+BE153+BE154+BE155+BE156+BE157+BE158+BE159+BE160+BE161+BE162+BE163-BE164</f>
        <v>0</v>
      </c>
      <c r="BF343" s="36" t="n">
        <f aca="false">BF150+BF152+BF153+BF154+BF155+BF156+BF157+BF158+BF159+BF160+BF161+BF162+BF163-BF164</f>
        <v>0</v>
      </c>
      <c r="BG343" s="36" t="n">
        <f aca="false">BG150+BG152+BG153+BG154+BG155+BG156+BG157+BG158+BG159+BG160+BG161+BG162+BG163-BG164</f>
        <v>0</v>
      </c>
      <c r="BH343" s="36" t="n">
        <f aca="false">BH150+BH152+BH153+BH154+BH155+BH156+BH157+BH158+BH159+BH160+BH161+BH162+BH163-BH164</f>
        <v>0</v>
      </c>
      <c r="BI343" s="36" t="n">
        <f aca="false">BI150+BI152+BI153+BI154+BI155+BI156+BI157+BI158+BI159+BI160+BI161+BI162+BI163-BI164</f>
        <v>0</v>
      </c>
      <c r="BJ343" s="36" t="n">
        <f aca="false">BJ150+BJ152+BJ153+BJ154+BJ155+BJ156+BJ157+BJ158+BJ159+BJ160+BJ161+BJ162+BJ163-BJ164</f>
        <v>0</v>
      </c>
      <c r="BK343" s="36" t="n">
        <f aca="false">BK150+BK152+BK153+BK154+BK155+BK156+BK157+BK158+BK159+BK160+BK161+BK162+BK163-BK164</f>
        <v>0</v>
      </c>
      <c r="BL343" s="36" t="n">
        <f aca="false">BL150+BL152+BL153+BL154+BL155+BL156+BL157+BL158+BL159+BL160+BL161+BL162+BL163-BL164</f>
        <v>0</v>
      </c>
      <c r="BM343" s="36" t="n">
        <f aca="false">BM150+BM152+BM153+BM154+BM155+BM156+BM157+BM158+BM159+BM160+BM161+BM162+BM163-BM164</f>
        <v>0</v>
      </c>
      <c r="BN343" s="36" t="n">
        <f aca="false">BN150+BN152+BN153+BN154+BN155+BN156+BN157+BN158+BN159+BN160+BN161+BN162+BN163-BN164</f>
        <v>0</v>
      </c>
      <c r="BO343" s="36" t="n">
        <f aca="false">BO150+BO152+BO153+BO154+BO155+BO156+BO157+BO158+BO159+BO160+BO161+BO162+BO163-BO164</f>
        <v>0</v>
      </c>
      <c r="BP343" s="36" t="n">
        <f aca="false">BP150+BP152+BP153+BP154+BP155+BP156+BP157+BP158+BP159+BP160+BP161+BP162+BP163-BP164</f>
        <v>0</v>
      </c>
      <c r="BQ343" s="36" t="n">
        <f aca="false">BQ150+BQ152+BQ153+BQ154+BQ155+BQ156+BQ157+BQ158+BQ159+BQ160+BQ161+BQ162+BQ163-BQ164</f>
        <v>0</v>
      </c>
      <c r="BR343" s="36" t="n">
        <f aca="false">BR150+BR152+BR153+BR154+BR155+BR156+BR157+BR158+BR159+BR160+BR161+BR162+BR163-BR164</f>
        <v>0</v>
      </c>
      <c r="BS343" s="36" t="n">
        <f aca="false">BS150+BS152+BS153+BS154+BS155+BS156+BS157+BS158+BS159+BS160+BS161+BS162+BS163-BS164</f>
        <v>0</v>
      </c>
      <c r="BT343" s="36" t="n">
        <f aca="false">BT150+BT152+BT153+BT154+BT155+BT156+BT157+BT158+BT159+BT160+BT161+BT162+BT163-BT164</f>
        <v>0</v>
      </c>
      <c r="BU343" s="36" t="n">
        <f aca="false">BU150+BU152+BU153+BU154+BU155+BU156+BU157+BU158+BU159+BU160+BU161+BU162+BU163-BU164</f>
        <v>0</v>
      </c>
      <c r="BV343" s="36" t="n">
        <f aca="false">BV150+BV152+BV153+BV154+BV155+BV156+BV157+BV158+BV159+BV160+BV161+BV162+BV163-BV164</f>
        <v>0</v>
      </c>
      <c r="BW343" s="36" t="n">
        <f aca="false">BW150+BW152+BW153+BW154+BW155+BW156+BW157+BW158+BW159+BW160+BW161+BW162+BW163-BW164</f>
        <v>0</v>
      </c>
      <c r="BX343" s="36" t="n">
        <f aca="false">BX150+BX152+BX153+BX154+BX155+BX156+BX157+BX158+BX159+BX160+BX161+BX162+BX163-BX164</f>
        <v>0</v>
      </c>
      <c r="BY343" s="36" t="n">
        <f aca="false">BY150+BY152+BY153+BY154+BY155+BY156+BY157+BY158+BY159+BY160+BY161+BY162+BY163-BY164</f>
        <v>0</v>
      </c>
      <c r="BZ343" s="36" t="n">
        <f aca="false">BZ150+BZ152+BZ153+BZ154+BZ155+BZ156+BZ157+BZ158+BZ159+BZ160+BZ161+BZ162+BZ163-BZ164</f>
        <v>0</v>
      </c>
      <c r="CA343" s="36" t="n">
        <f aca="false">CA150+CA152+CA153+CA154+CA155+CA156+CA157+CA158+CA159+CA160+CA161+CA162+CA163-CA164</f>
        <v>0</v>
      </c>
      <c r="CB343" s="36" t="n">
        <f aca="false">CB150+CB152+CB153+CB154+CB155+CB156+CB157+CB158+CB159+CB160+CB161+CB162+CB163-CB164</f>
        <v>0</v>
      </c>
      <c r="CC343" s="36" t="n">
        <f aca="false">CC150+CC152+CC153+CC154+CC155+CC156+CC157+CC158+CC159+CC160+CC161+CC162+CC163-CC164</f>
        <v>0</v>
      </c>
      <c r="CD343" s="36" t="n">
        <f aca="false">CD150+CD152+CD153+CD154+CD155+CD156+CD157+CD158+CD159+CD160+CD161+CD162+CD163-CD164</f>
        <v>0</v>
      </c>
      <c r="CE343" s="36" t="n">
        <f aca="false">CE150+CE152+CE153+CE154+CE155+CE156+CE157+CE158+CE159+CE160+CE161+CE162+CE163-CE164</f>
        <v>0</v>
      </c>
      <c r="CF343" s="36" t="n">
        <f aca="false">CF150+CF152+CF153+CF154+CF155+CF156+CF157+CF158+CF159+CF160+CF161+CF162+CF163-CF164</f>
        <v>0</v>
      </c>
    </row>
    <row r="344" s="37" customFormat="true" ht="15" hidden="false" customHeight="true" outlineLevel="0" collapsed="false">
      <c r="A344" s="24" t="s">
        <v>3983</v>
      </c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 t="s">
        <v>3984</v>
      </c>
      <c r="P344" s="24"/>
      <c r="Q344" s="24"/>
      <c r="R344" s="24"/>
      <c r="S344" s="24"/>
      <c r="T344" s="24"/>
      <c r="U344" s="24" t="n">
        <v>19</v>
      </c>
      <c r="V344" s="24" t="s">
        <v>160</v>
      </c>
      <c r="W344" s="24" t="s">
        <v>161</v>
      </c>
      <c r="X344" s="24" t="s">
        <v>162</v>
      </c>
      <c r="Y344" s="24"/>
      <c r="Z344" s="24" t="s">
        <v>746</v>
      </c>
      <c r="AA344" s="24" t="s">
        <v>346</v>
      </c>
      <c r="AB344" s="36" t="n">
        <f aca="false">AB169+AB170+AB171+AB172+AB173+AB174+AB175+AB176+AB177+AB178+AB179+AB180+AB182+AB183+AB185+AB186+AB187-AB188</f>
        <v>0</v>
      </c>
      <c r="AC344" s="36" t="n">
        <f aca="false">AC169+AC170+AC171+AC172+AC173+AC174+AC175+AC176+AC177+AC178+AC179+AC180+AC182+AC183+AC185+AC186+AC187-AC188</f>
        <v>0</v>
      </c>
      <c r="AD344" s="36" t="n">
        <f aca="false">AD169+AD170+AD171+AD172+AD173+AD174+AD175+AD176+AD177+AD178+AD179+AD180+AD182+AD183+AD185+AD186+AD187-AD188</f>
        <v>0</v>
      </c>
      <c r="AE344" s="36" t="n">
        <f aca="false">AE169+AE170+AE171+AE172+AE173+AE174+AE175+AE176+AE177+AE178+AE179+AE180+AE182+AE183+AE185+AE186+AE187-AE188</f>
        <v>0</v>
      </c>
      <c r="AF344" s="36" t="n">
        <f aca="false">AF169+AF170+AF171+AF172+AF173+AF174+AF175+AF176+AF177+AF178+AF179+AF180+AF181+AF182+AF183+AF185+AF186+AF187-AF188</f>
        <v>0</v>
      </c>
      <c r="AG344" s="36" t="n">
        <f aca="false">AG169+AG170+AG171+AG172+AG173+AG174+AG175+AG176+AG177+AG178+AG179+AG180+AG181+AG182+AG183+AG185+AG186+AG187-AG188</f>
        <v>0</v>
      </c>
      <c r="AH344" s="36" t="n">
        <f aca="false">AH169+AH170+AH171+AH172+AH173+AH174+AH175+AH176+AH177+AH178+AH179+AH180+AH181+AH182+AH183+AH185+AH186+AH187-AH188</f>
        <v>0</v>
      </c>
      <c r="AI344" s="36" t="n">
        <f aca="false">AI169+AI170+AI171+AI172+AI173+AI174+AI175+AI176+AI177+AI178+AI179+AI180+AI181+AI182+AI183+AI185+AI186+AI187-AI188</f>
        <v>0</v>
      </c>
      <c r="AJ344" s="36" t="n">
        <f aca="false">AJ169+AJ170+AJ171+AJ172+AJ173+AJ174+AJ175+AJ176+AJ177+AJ178+AJ179+AJ180+AJ181+AJ182+AJ183+AJ185+AJ186+AJ187-AJ188</f>
        <v>0</v>
      </c>
      <c r="AK344" s="36" t="n">
        <f aca="false">AK169+AK170+AK171+AK172+AK173+AK174+AK175+AK176+AK177+AK178+AK179+AK180+AK181+AK182+AK183+AK185+AK186+AK187-AK188</f>
        <v>0</v>
      </c>
      <c r="AL344" s="36" t="n">
        <f aca="false">AL169+AL170+AL171+AL172+AL173+AL174+AL175+AL176+AL177+AL178+AL179+AL180+AL181+AL182+AL183+AL185+AL186+AL187-AL188</f>
        <v>0</v>
      </c>
      <c r="AM344" s="36" t="n">
        <f aca="false">AM169+AM170+AM171+AM172+AM173+AM174+AM175+AM176+AM177+AM178+AM179+AM180+AM181+AM182+AM183+AM185+AM186+AM187-AM188</f>
        <v>0</v>
      </c>
      <c r="AN344" s="36" t="n">
        <f aca="false">AN169+AN170+AN171+AN172+AN173+AN174+AN175+AN176+AN177+AN178+AN179+AN180+AN181+AN182+AN183+AN185+AN186+AN187-AN188</f>
        <v>650.348999999999</v>
      </c>
      <c r="AO344" s="36" t="n">
        <f aca="false">AO169+AO170+AO171+AO172+AO173+AO174+AO175+AO176+AO177+AO178+AO179+AO180+AO181+AO182+AO183+AO185+AO186+AO187-AO188</f>
        <v>0</v>
      </c>
      <c r="AP344" s="36" t="n">
        <f aca="false">AP169+AP170+AP171+AP172+AP173+AP174+AP175+AP176+AP177+AP178+AP179+AP180+AP181+AP182+AP183+AP185+AP186+AP187-AP188</f>
        <v>0</v>
      </c>
      <c r="AQ344" s="36" t="n">
        <f aca="false">AQ169+AQ170+AQ171+AQ172+AQ173+AQ174+AQ175+AQ176+AQ177+AQ178+AQ179+AQ180+AQ181+AQ182+AQ183+AQ185+AQ186+AQ187-AQ188</f>
        <v>0</v>
      </c>
      <c r="AR344" s="36" t="n">
        <f aca="false">AR169+AR170+AR171+AR172+AR173+AR174+AR175+AR176+AR177+AR178+AR179+AR180+AR181+AR182+AR183+AR185+AR186+AR187-AR188</f>
        <v>0</v>
      </c>
      <c r="AS344" s="36" t="n">
        <f aca="false">AS169+AS170+AS171+AS172+AS173+AS174+AS175+AS176+AS177+AS178+AS179+AS180+AS181+AS182+AS183+AS185+AS186+AS187-AS188</f>
        <v>0</v>
      </c>
      <c r="AT344" s="36" t="n">
        <f aca="false">AT169+AT170+AT171+AT172+AT173+AT174+AT175+AT176+AT177+AT178+AT179+AT180+AT181+AT182+AT183+AT185+AT186+AT187-AT188</f>
        <v>0</v>
      </c>
      <c r="AU344" s="36" t="n">
        <f aca="false">AU169+AU170+AU171+AU172+AU173+AU174+AU175+AU176+AU177+AU178+AU179+AU180+AU181+AU182+AU183+AU185+AU186+AU187-AU188</f>
        <v>0</v>
      </c>
      <c r="AV344" s="36" t="n">
        <f aca="false">AV169+AV170+AV171+AV172+AV173+AV174+AV175+AV176+AV177+AV178+AV179+AV180+AV181+AV182+AV183+AV185+AV186+AV187-AV188</f>
        <v>0</v>
      </c>
      <c r="AW344" s="36" t="n">
        <f aca="false">AW169+AW170+AW171+AW172+AW173+AW174+AW175+AW176+AW177+AW178+AW179+AW180+AW181+AW182+AW183+AW185+AW186+AW187-AW188</f>
        <v>0</v>
      </c>
      <c r="AX344" s="36" t="n">
        <f aca="false">AX169+AX170+AX171+AX172+AX173+AX174+AX175+AX176+AX177+AX178+AX179+AX180+AX181+AX182+AX183+AX185+AX186+AX187-AX188</f>
        <v>0</v>
      </c>
      <c r="AY344" s="36" t="n">
        <f aca="false">AY169+AY170+AY171+AY172+AY173+AY174+AY175+AY176+AY177+AY178+AY179+AY180+AY181+AY182+AY183+AY185+AY186+AY187-AY188</f>
        <v>0</v>
      </c>
      <c r="AZ344" s="36" t="n">
        <f aca="false">AZ169+AZ170+AZ171+AZ172+AZ173+AZ174+AZ175+AZ176+AZ177+AZ178+AZ179+AZ180+AZ181+AZ182+AZ183+AZ185+AZ186+AZ187-AZ188</f>
        <v>0</v>
      </c>
      <c r="BA344" s="36" t="n">
        <f aca="false">BA169+BA170+BA171+BA172+BA173+BA174+BA175+BA176+BA177+BA178+BA179+BA180+BA181+BA182+BA183+BA185+BA186+BA187-BA188</f>
        <v>0</v>
      </c>
      <c r="BB344" s="36" t="n">
        <f aca="false">BB169+BB170+BB171+BB172+BB173+BB174+BB175+BB176+BB177+BB178+BB179+BB180+BB181+BB182+BB183+BB185+BB186+BB187-BB188</f>
        <v>0</v>
      </c>
      <c r="BC344" s="36" t="n">
        <f aca="false">BC169+BC170+BC171+BC172+BC173+BC174+BC175+BC176+BC177+BC178+BC179+BC180+BC181+BC182+BC183+BC185+BC186+BC187-BC188</f>
        <v>0</v>
      </c>
      <c r="BD344" s="36" t="n">
        <f aca="false">BD169+BD170+BD171+BD172+BD173+BD174+BD175+BD176+BD177+BD178+BD179+BD180+BD181+BD182+BD183+BD185+BD186+BD187-BD188</f>
        <v>0</v>
      </c>
      <c r="BE344" s="36" t="n">
        <f aca="false">BE169+BE170+BE171+BE172+BE173+BE174+BE175+BE176+BE177+BE178+BE179+BE180+BE181+BE182+BE183+BE185+BE186+BE187-BE188</f>
        <v>0</v>
      </c>
      <c r="BF344" s="36" t="n">
        <f aca="false">BF169+BF170+BF171+BF172+BF173+BF174+BF175+BF176+BF177+BF178+BF179+BF180+BF181+BF182+BF183+BF185+BF186+BF187-BF188</f>
        <v>0</v>
      </c>
      <c r="BG344" s="36" t="n">
        <f aca="false">BG169+BG170+BG171+BG172+BG173+BG174+BG175+BG176+BG177+BG178+BG179+BG180+BG181+BG182+BG183+BG185+BG186+BG187-BG188</f>
        <v>0</v>
      </c>
      <c r="BH344" s="36" t="n">
        <f aca="false">BH169+BH170+BH171+BH172+BH173+BH174+BH175+BH176+BH177+BH178+BH179+BH180+BH181+BH182+BH183+BH185+BH186+BH187-BH188</f>
        <v>0</v>
      </c>
      <c r="BI344" s="36" t="n">
        <f aca="false">BI169+BI170+BI171+BI172+BI173+BI174+BI175+BI176+BI177+BI178+BI179+BI180+BI181+BI182+BI183+BI185+BI186+BI187-BI188</f>
        <v>0</v>
      </c>
      <c r="BJ344" s="36" t="n">
        <f aca="false">BJ169+BJ170+BJ171+BJ172+BJ173+BJ174+BJ175+BJ176+BJ177+BJ178+BJ179+BJ180+BJ181+BJ182+BJ183+BJ185+BJ186+BJ187-BJ188</f>
        <v>0</v>
      </c>
      <c r="BK344" s="36" t="n">
        <f aca="false">BK169+BK170+BK171+BK172+BK173+BK174+BK175+BK176+BK177+BK178+BK179+BK180+BK181+BK182+BK183+BK185+BK186+BK187-BK188</f>
        <v>0</v>
      </c>
      <c r="BL344" s="36" t="n">
        <f aca="false">BL169+BL170+BL171+BL172+BL173+BL174+BL175+BL176+BL177+BL178+BL179+BL180+BL181+BL182+BL183+BL185+BL186+BL187-BL188</f>
        <v>0</v>
      </c>
      <c r="BM344" s="36" t="n">
        <f aca="false">BM169+BM170+BM171+BM172+BM173+BM174+BM175+BM176+BM177+BM178+BM179+BM180+BM181+BM182+BM183+BM185+BM186+BM187-BM188</f>
        <v>0</v>
      </c>
      <c r="BN344" s="36" t="n">
        <f aca="false">BN169+BN170+BN171+BN172+BN173+BN174+BN175+BN176+BN177+BN178+BN179+BN180+BN181+BN182+BN183+BN185+BN186+BN187-BN188</f>
        <v>0</v>
      </c>
      <c r="BO344" s="36" t="n">
        <f aca="false">BO169+BO170+BO171+BO172+BO173+BO174+BO175+BO176+BO177+BO178+BO179+BO180+BO181+BO182+BO183+BO185+BO186+BO187-BO188</f>
        <v>0</v>
      </c>
      <c r="BP344" s="36" t="n">
        <f aca="false">BP169+BP170+BP171+BP172+BP173+BP174+BP175+BP176+BP177+BP178+BP179+BP180+BP181+BP182+BP183+BP185+BP186+BP187-BP188</f>
        <v>0</v>
      </c>
      <c r="BQ344" s="36" t="n">
        <f aca="false">BQ169+BQ170+BQ171+BQ172+BQ173+BQ174+BQ175+BQ176+BQ177+BQ178+BQ179+BQ180+BQ181+BQ182+BQ183+BQ185+BQ186+BQ187-BQ188</f>
        <v>0</v>
      </c>
      <c r="BR344" s="36" t="n">
        <f aca="false">BR169+BR170+BR171+BR172+BR173+BR174+BR175+BR176+BR177+BR178+BR179+BR180+BR181+BR182+BR183+BR185+BR186+BR187-BR188</f>
        <v>0</v>
      </c>
      <c r="BS344" s="36" t="n">
        <f aca="false">BS169+BS170+BS171+BS172+BS173+BS174+BS175+BS176+BS177+BS178+BS179+BS180+BS181+BS182+BS183+BS185+BS186+BS187-BS188</f>
        <v>0</v>
      </c>
      <c r="BT344" s="36" t="n">
        <f aca="false">BT169+BT170+BT171+BT172+BT173+BT174+BT175+BT176+BT177+BT178+BT179+BT180+BT181+BT182+BT183+BT185+BT186+BT187-BT188</f>
        <v>0</v>
      </c>
      <c r="BU344" s="36" t="n">
        <f aca="false">BU169+BU170+BU171+BU172+BU173+BU174+BU175+BU176+BU177+BU178+BU179+BU180+BU181+BU182+BU183+BU185+BU186+BU187-BU188</f>
        <v>0</v>
      </c>
      <c r="BV344" s="36" t="n">
        <f aca="false">BV169+BV170+BV171+BV172+BV173+BV174+BV175+BV176+BV177+BV178+BV179+BV180+BV181+BV182+BV183+BV185+BV186+BV187-BV188</f>
        <v>0</v>
      </c>
      <c r="BW344" s="36" t="n">
        <f aca="false">BW169+BW170+BW171+BW172+BW173+BW174+BW175+BW176+BW177+BW178+BW179+BW180+BW181+BW182+BW183+BW185+BW186+BW187-BW188</f>
        <v>0</v>
      </c>
      <c r="BX344" s="36" t="n">
        <f aca="false">BX169+BX170+BX171+BX172+BX173+BX174+BX175+BX176+BX177+BX178+BX179+BX180+BX181+BX182+BX183+BX185+BX186+BX187-BX188</f>
        <v>0</v>
      </c>
      <c r="BY344" s="36" t="n">
        <f aca="false">BY169+BY170+BY171+BY172+BY173+BY174+BY175+BY176+BY177+BY178+BY179+BY180+BY181+BY182+BY183+BY185+BY186+BY187-BY188</f>
        <v>0</v>
      </c>
      <c r="BZ344" s="36" t="n">
        <f aca="false">BZ169+BZ170+BZ171+BZ172+BZ173+BZ174+BZ175+BZ176+BZ177+BZ178+BZ179+BZ180+BZ181+BZ182+BZ183+BZ185+BZ186+BZ187-BZ188</f>
        <v>0</v>
      </c>
      <c r="CA344" s="36" t="n">
        <f aca="false">CA169+CA170+CA171+CA172+CA173+CA174+CA175+CA176+CA177+CA178+CA179+CA180+CA181+CA182+CA183+CA185+CA186+CA187-CA188</f>
        <v>0</v>
      </c>
      <c r="CB344" s="36" t="n">
        <f aca="false">CB169+CB170+CB171+CB172+CB173+CB174+CB175+CB176+CB177+CB178+CB179+CB180+CB181+CB182+CB183+CB185+CB186+CB187-CB188</f>
        <v>0</v>
      </c>
      <c r="CC344" s="36" t="n">
        <f aca="false">CC169+CC170+CC171+CC172+CC173+CC174+CC175+CC176+CC177+CC178+CC179+CC180+CC181+CC182+CC183+CC185+CC186+CC187-CC188</f>
        <v>0</v>
      </c>
      <c r="CD344" s="36" t="n">
        <f aca="false">CD169+CD170+CD171+CD172+CD173+CD174+CD175+CD176+CD177+CD178+CD179+CD180+CD181+CD182+CD183+CD185+CD186+CD187-CD188</f>
        <v>0</v>
      </c>
      <c r="CE344" s="36" t="n">
        <f aca="false">CE169+CE170+CE171+CE172+CE173+CE174+CE175+CE176+CE177+CE178+CE179+CE180+CE181+CE182+CE183+CE185+CE186+CE187-CE188</f>
        <v>0</v>
      </c>
      <c r="CF344" s="36" t="n">
        <f aca="false">CF169+CF170+CF171+CF172+CF173+CF174+CF175+CF176+CF177+CF178+CF179+CF180+CF181+CF182+CF183+CF185+CF186+CF187-CF188</f>
        <v>0</v>
      </c>
    </row>
    <row r="345" s="37" customFormat="true" ht="15" hidden="false" customHeight="true" outlineLevel="0" collapsed="false">
      <c r="A345" s="24" t="s">
        <v>3985</v>
      </c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 t="s">
        <v>3986</v>
      </c>
      <c r="P345" s="24"/>
      <c r="Q345" s="24"/>
      <c r="R345" s="24"/>
      <c r="S345" s="24"/>
      <c r="T345" s="24"/>
      <c r="U345" s="24" t="n">
        <v>19</v>
      </c>
      <c r="V345" s="24" t="s">
        <v>160</v>
      </c>
      <c r="W345" s="24" t="s">
        <v>161</v>
      </c>
      <c r="X345" s="24" t="s">
        <v>162</v>
      </c>
      <c r="Y345" s="24"/>
      <c r="Z345" s="24" t="s">
        <v>746</v>
      </c>
      <c r="AA345" s="24" t="s">
        <v>3603</v>
      </c>
      <c r="AB345" s="36" t="n">
        <f aca="false">AB192+AB193+AB194+AB195+AB196+AB197-AB198</f>
        <v>0</v>
      </c>
      <c r="AC345" s="36" t="n">
        <f aca="false">AC192+AC193+AC194+AC195+AC196+AC197-AC198</f>
        <v>0</v>
      </c>
      <c r="AD345" s="36" t="n">
        <f aca="false">AD192+AD193+AD194+AD195+AD196+AD197-AD198</f>
        <v>0</v>
      </c>
      <c r="AE345" s="36" t="n">
        <f aca="false">AE192+AE193+AE194+AE195+AE196+AE197-AE198</f>
        <v>0</v>
      </c>
      <c r="AF345" s="36" t="n">
        <f aca="false">AF192+AF193+AF194+AF195+AF196+AF197-AF198</f>
        <v>0</v>
      </c>
      <c r="AG345" s="36" t="n">
        <f aca="false">AG192+AG193+AG194+AG195+AG196+AG197-AG198</f>
        <v>0</v>
      </c>
      <c r="AH345" s="36" t="n">
        <f aca="false">AH192+AH193+AH194+AH195+AH196+AH197-AH198</f>
        <v>0</v>
      </c>
      <c r="AI345" s="36" t="n">
        <f aca="false">AI192+AI193+AI194+AI195+AI196+AI197-AI198</f>
        <v>0</v>
      </c>
      <c r="AJ345" s="36" t="n">
        <f aca="false">AJ192+AJ193+AJ194+AJ195+AJ196+AJ197-AJ198</f>
        <v>0</v>
      </c>
      <c r="AK345" s="36" t="n">
        <f aca="false">AK192+AK193+AK194+AK195+AK196+AK197-AK198</f>
        <v>0</v>
      </c>
      <c r="AL345" s="36" t="n">
        <f aca="false">AL192+AL193+AL194+AL195+AL196+AL197-AL198</f>
        <v>0</v>
      </c>
      <c r="AM345" s="36" t="n">
        <f aca="false">AM192+AM193+AM194+AM195+AM196+AM197-AM198</f>
        <v>0</v>
      </c>
      <c r="AN345" s="36" t="n">
        <f aca="false">AN192+AN193+AN194+AN195+AN196+AN197-AN198</f>
        <v>0</v>
      </c>
      <c r="AO345" s="36" t="n">
        <f aca="false">AO192+AO193+AO194+AO195+AO196+AO197-AO198</f>
        <v>0</v>
      </c>
      <c r="AP345" s="36" t="n">
        <f aca="false">AP192+AP193+AP194+AP195+AP196+AP197-AP198</f>
        <v>0</v>
      </c>
      <c r="AQ345" s="36" t="n">
        <f aca="false">AQ192+AQ193+AQ194+AQ195+AQ196+AQ197-AQ198</f>
        <v>0</v>
      </c>
      <c r="AR345" s="36" t="n">
        <f aca="false">AR192+AR193+AR194+AR195+AR196+AR197-AR198</f>
        <v>0</v>
      </c>
      <c r="AS345" s="36" t="n">
        <f aca="false">AS192+AS193+AS194+AS195+AS196+AS197-AS198</f>
        <v>0</v>
      </c>
      <c r="AT345" s="36" t="n">
        <f aca="false">AT192+AT193+AT194+AT195+AT196+AT197-AT198</f>
        <v>0</v>
      </c>
      <c r="AU345" s="36" t="n">
        <f aca="false">AU192+AU193+AU194+AU195+AU196+AU197-AU198</f>
        <v>0</v>
      </c>
      <c r="AV345" s="36" t="n">
        <f aca="false">AV192+AV193+AV194+AV195+AV196+AV197-AV198</f>
        <v>0</v>
      </c>
      <c r="AW345" s="36" t="n">
        <f aca="false">AW192+AW193+AW194+AW195+AW196+AW197-AW198</f>
        <v>0</v>
      </c>
      <c r="AX345" s="36" t="n">
        <f aca="false">AX192+AX193+AX194+AX195+AX196+AX197-AX198</f>
        <v>0</v>
      </c>
      <c r="AY345" s="36" t="n">
        <f aca="false">AY192+AY193+AY194+AY195+AY196+AY197-AY198</f>
        <v>0</v>
      </c>
      <c r="AZ345" s="36" t="n">
        <f aca="false">AZ192+AZ193+AZ194+AZ195+AZ196+AZ197-AZ198</f>
        <v>0</v>
      </c>
      <c r="BA345" s="36" t="n">
        <f aca="false">BA192+BA193+BA194+BA195+BA196+BA197-BA198</f>
        <v>0</v>
      </c>
      <c r="BB345" s="36" t="n">
        <f aca="false">BB192+BB193+BB194+BB195+BB196+BB197-BB198</f>
        <v>0</v>
      </c>
      <c r="BC345" s="36" t="n">
        <f aca="false">BC192+BC193+BC194+BC195+BC196+BC197-BC198</f>
        <v>0</v>
      </c>
      <c r="BD345" s="36" t="n">
        <f aca="false">BD192+BD193+BD194+BD195+BD196+BD197-BD198</f>
        <v>0</v>
      </c>
      <c r="BE345" s="36" t="n">
        <f aca="false">BE192+BE193+BE194+BE195+BE196+BE197-BE198</f>
        <v>0</v>
      </c>
      <c r="BF345" s="36" t="n">
        <f aca="false">BF192+BF193+BF194+BF195+BF196+BF197-BF198</f>
        <v>0</v>
      </c>
      <c r="BG345" s="36" t="n">
        <f aca="false">BG192+BG193+BG194+BG195+BG196+BG197-BG198</f>
        <v>0</v>
      </c>
      <c r="BH345" s="36" t="n">
        <f aca="false">BH192+BH193+BH194+BH195+BH196+BH197-BH198</f>
        <v>0</v>
      </c>
      <c r="BI345" s="36" t="n">
        <f aca="false">BI192+BI193+BI194+BI195+BI196+BI197-BI198</f>
        <v>0</v>
      </c>
      <c r="BJ345" s="36" t="n">
        <f aca="false">BJ192+BJ193+BJ194+BJ195+BJ196+BJ197-BJ198</f>
        <v>0</v>
      </c>
      <c r="BK345" s="36" t="n">
        <f aca="false">BK192+BK193+BK194+BK195+BK196+BK197-BK198</f>
        <v>0</v>
      </c>
      <c r="BL345" s="36" t="n">
        <f aca="false">BL192+BL193+BL194+BL195+BL196+BL197-BL198</f>
        <v>0</v>
      </c>
      <c r="BM345" s="36" t="n">
        <f aca="false">BM192+BM193+BM194+BM195+BM196+BM197-BM198</f>
        <v>0</v>
      </c>
      <c r="BN345" s="36" t="n">
        <f aca="false">BN192+BN193+BN194+BN195+BN196+BN197-BN198</f>
        <v>0</v>
      </c>
      <c r="BO345" s="36" t="n">
        <f aca="false">BO192+BO193+BO194+BO195+BO196+BO197-BO198</f>
        <v>0</v>
      </c>
      <c r="BP345" s="36" t="n">
        <f aca="false">BP192+BP193+BP194+BP195+BP196+BP197-BP198</f>
        <v>0</v>
      </c>
      <c r="BQ345" s="36" t="n">
        <f aca="false">BQ192+BQ193+BQ194+BQ195+BQ196+BQ197-BQ198</f>
        <v>0</v>
      </c>
      <c r="BR345" s="36" t="n">
        <f aca="false">BR192+BR193+BR194+BR195+BR196+BR197-BR198</f>
        <v>0</v>
      </c>
      <c r="BS345" s="36" t="n">
        <f aca="false">BS192+BS193+BS194+BS195+BS196+BS197-BS198</f>
        <v>0</v>
      </c>
      <c r="BT345" s="36" t="n">
        <f aca="false">BT192+BT193+BT194+BT195+BT196+BT197-BT198</f>
        <v>0</v>
      </c>
      <c r="BU345" s="36" t="n">
        <f aca="false">BU192+BU193+BU194+BU195+BU196+BU197-BU198</f>
        <v>0</v>
      </c>
      <c r="BV345" s="36" t="n">
        <f aca="false">BV192+BV193+BV194+BV195+BV196+BV197-BV198</f>
        <v>0</v>
      </c>
      <c r="BW345" s="36" t="n">
        <f aca="false">BW192+BW193+BW194+BW195+BW196+BW197-BW198</f>
        <v>0</v>
      </c>
      <c r="BX345" s="36" t="n">
        <f aca="false">BX192+BX193+BX194+BX195+BX196+BX197-BX198</f>
        <v>0</v>
      </c>
      <c r="BY345" s="36" t="n">
        <f aca="false">BY192+BY193+BY194+BY195+BY196+BY197-BY198</f>
        <v>0</v>
      </c>
      <c r="BZ345" s="36" t="n">
        <f aca="false">BZ192+BZ193+BZ194+BZ195+BZ196+BZ197-BZ198</f>
        <v>0</v>
      </c>
      <c r="CA345" s="36" t="n">
        <f aca="false">CA192+CA193+CA194+CA195+CA196+CA197-CA198</f>
        <v>0</v>
      </c>
      <c r="CB345" s="36" t="n">
        <f aca="false">CB192+CB193+CB194+CB195+CB196+CB197-CB198</f>
        <v>0</v>
      </c>
      <c r="CC345" s="36" t="n">
        <f aca="false">CC192+CC193+CC194+CC195+CC196+CC197-CC198</f>
        <v>0</v>
      </c>
      <c r="CD345" s="36" t="n">
        <f aca="false">CD192+CD193+CD194+CD195+CD196+CD197-CD198</f>
        <v>0</v>
      </c>
      <c r="CE345" s="36" t="n">
        <f aca="false">CE192+CE193+CE194+CE195+CE196+CE197-CE198</f>
        <v>0</v>
      </c>
      <c r="CF345" s="36" t="n">
        <f aca="false">CF192+CF193+CF194+CF195+CF196+CF197-CF198</f>
        <v>0</v>
      </c>
    </row>
    <row r="346" s="37" customFormat="true" ht="15" hidden="false" customHeight="true" outlineLevel="0" collapsed="false">
      <c r="A346" s="24" t="s">
        <v>3987</v>
      </c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 t="s">
        <v>3988</v>
      </c>
      <c r="P346" s="24"/>
      <c r="Q346" s="24"/>
      <c r="R346" s="24"/>
      <c r="S346" s="24"/>
      <c r="T346" s="24"/>
      <c r="U346" s="24" t="n">
        <v>19</v>
      </c>
      <c r="V346" s="24" t="s">
        <v>160</v>
      </c>
      <c r="W346" s="24" t="s">
        <v>161</v>
      </c>
      <c r="X346" s="24" t="s">
        <v>162</v>
      </c>
      <c r="Y346" s="24"/>
      <c r="Z346" s="24" t="s">
        <v>746</v>
      </c>
      <c r="AA346" s="24" t="s">
        <v>2591</v>
      </c>
      <c r="AB346" s="36" t="n">
        <f aca="false">AB200+AB201+AB202+AB203+AB204+AB205-AB206</f>
        <v>0</v>
      </c>
      <c r="AC346" s="36" t="n">
        <f aca="false">AC200+AC201+AC202+AC203+AC204+AC205-AC206</f>
        <v>0</v>
      </c>
      <c r="AD346" s="36" t="n">
        <f aca="false">AD200+AD201+AD202+AD203+AD204+AD205-AD206</f>
        <v>0</v>
      </c>
      <c r="AE346" s="36" t="n">
        <f aca="false">AE200+AE201+AE202+AE203+AE204+AE205-AE206</f>
        <v>0</v>
      </c>
      <c r="AF346" s="36" t="n">
        <f aca="false">AF200+AF201+AF202+AF203+AF204+AF205-AF206</f>
        <v>0</v>
      </c>
      <c r="AG346" s="36" t="n">
        <f aca="false">AG200+AG201+AG202+AG203+AG204+AG205-AG206</f>
        <v>0</v>
      </c>
      <c r="AH346" s="36" t="n">
        <f aca="false">AH200+AH201+AH202+AH203+AH204+AH205-AH206</f>
        <v>0</v>
      </c>
      <c r="AI346" s="36" t="n">
        <f aca="false">AI200+AI201+AI202+AI203+AI204+AI205-AI206</f>
        <v>0</v>
      </c>
      <c r="AJ346" s="36" t="n">
        <f aca="false">AJ200+AJ201+AJ202+AJ203+AJ204+AJ205-AJ206</f>
        <v>0</v>
      </c>
      <c r="AK346" s="36" t="n">
        <f aca="false">AK200+AK201+AK202+AK203+AK204+AK205-AK206</f>
        <v>0</v>
      </c>
      <c r="AL346" s="36" t="n">
        <f aca="false">AL200+AL201+AL202+AL203+AL204+AL205-AL206</f>
        <v>0</v>
      </c>
      <c r="AM346" s="36" t="n">
        <f aca="false">AM200+AM201+AM202+AM203+AM204+AM205-AM206</f>
        <v>0</v>
      </c>
      <c r="AN346" s="36" t="n">
        <f aca="false">AN200+AN201+AN202+AN203+AN204+AN205-AN206</f>
        <v>0</v>
      </c>
      <c r="AO346" s="36" t="n">
        <f aca="false">AO200+AO201+AO202+AO203+AO204+AO205-AO206</f>
        <v>0</v>
      </c>
      <c r="AP346" s="36" t="n">
        <f aca="false">AP200+AP201+AP202+AP203+AP204+AP205-AP206</f>
        <v>0</v>
      </c>
      <c r="AQ346" s="36" t="n">
        <f aca="false">AQ200+AQ201+AQ202+AQ203+AQ204+AQ205-AQ206</f>
        <v>0</v>
      </c>
      <c r="AR346" s="36" t="n">
        <f aca="false">AR200+AR201+AR202+AR203+AR204+AR205-AR206</f>
        <v>0</v>
      </c>
      <c r="AS346" s="36" t="n">
        <f aca="false">AS200+AS201+AS202+AS203+AS204+AS205-AS206</f>
        <v>0</v>
      </c>
      <c r="AT346" s="36" t="n">
        <f aca="false">AT200+AT201+AT202+AT203+AT204+AT205-AT206</f>
        <v>0</v>
      </c>
      <c r="AU346" s="36" t="n">
        <f aca="false">AU200+AU201+AU202+AU203+AU204+AU205-AU206</f>
        <v>0</v>
      </c>
      <c r="AV346" s="36" t="n">
        <f aca="false">AV200+AV201+AV202+AV203+AV204+AV205-AV206</f>
        <v>0</v>
      </c>
      <c r="AW346" s="36" t="n">
        <f aca="false">AW200+AW201+AW202+AW203+AW204+AW205-AW206</f>
        <v>0</v>
      </c>
      <c r="AX346" s="36" t="n">
        <f aca="false">AX200+AX201+AX202+AX203+AX204+AX205-AX206</f>
        <v>0</v>
      </c>
      <c r="AY346" s="36" t="n">
        <f aca="false">AY200+AY201+AY202+AY203+AY204+AY205-AY206</f>
        <v>0</v>
      </c>
      <c r="AZ346" s="36" t="n">
        <f aca="false">AZ200+AZ201+AZ202+AZ203+AZ204+AZ205-AZ206</f>
        <v>0</v>
      </c>
      <c r="BA346" s="36" t="n">
        <f aca="false">BA200+BA201+BA202+BA203+BA204+BA205-BA206</f>
        <v>0</v>
      </c>
      <c r="BB346" s="36" t="n">
        <f aca="false">BB200+BB201+BB202+BB203+BB204+BB205-BB206</f>
        <v>0</v>
      </c>
      <c r="BC346" s="36" t="n">
        <f aca="false">BC200+BC201+BC202+BC203+BC204+BC205-BC206</f>
        <v>0</v>
      </c>
      <c r="BD346" s="36" t="n">
        <f aca="false">BD200+BD201+BD202+BD203+BD204+BD205-BD206</f>
        <v>0</v>
      </c>
      <c r="BE346" s="36" t="n">
        <f aca="false">BE200+BE201+BE202+BE203+BE204+BE205-BE206</f>
        <v>0</v>
      </c>
      <c r="BF346" s="36" t="n">
        <f aca="false">BF200+BF201+BF202+BF203+BF204+BF205-BF206</f>
        <v>0</v>
      </c>
      <c r="BG346" s="36" t="n">
        <f aca="false">BG200+BG201+BG202+BG203+BG204+BG205-BG206</f>
        <v>0</v>
      </c>
      <c r="BH346" s="36" t="n">
        <f aca="false">BH200+BH201+BH202+BH203+BH204+BH205-BH206</f>
        <v>0</v>
      </c>
      <c r="BI346" s="36" t="n">
        <f aca="false">BI200+BI201+BI202+BI203+BI204+BI205-BI206</f>
        <v>0</v>
      </c>
      <c r="BJ346" s="36" t="n">
        <f aca="false">BJ200+BJ201+BJ202+BJ203+BJ204+BJ205-BJ206</f>
        <v>0</v>
      </c>
      <c r="BK346" s="36" t="n">
        <f aca="false">BK200+BK201+BK202+BK203+BK204+BK205-BK206</f>
        <v>0</v>
      </c>
      <c r="BL346" s="36" t="n">
        <f aca="false">BL200+BL201+BL202+BL203+BL204+BL205-BL206</f>
        <v>0</v>
      </c>
      <c r="BM346" s="36" t="n">
        <f aca="false">BM200+BM201+BM202+BM203+BM204+BM205-BM206</f>
        <v>0</v>
      </c>
      <c r="BN346" s="36" t="n">
        <f aca="false">BN200+BN201+BN202+BN203+BN204+BN205-BN206</f>
        <v>0</v>
      </c>
      <c r="BO346" s="36" t="n">
        <f aca="false">BO200+BO201+BO202+BO203+BO204+BO205-BO206</f>
        <v>0</v>
      </c>
      <c r="BP346" s="36" t="n">
        <f aca="false">BP200+BP201+BP202+BP203+BP204+BP205-BP206</f>
        <v>0</v>
      </c>
      <c r="BQ346" s="36" t="n">
        <f aca="false">BQ200+BQ201+BQ202+BQ203+BQ204+BQ205-BQ206</f>
        <v>0</v>
      </c>
      <c r="BR346" s="36" t="n">
        <f aca="false">BR200+BR201+BR202+BR203+BR204+BR205-BR206</f>
        <v>0</v>
      </c>
      <c r="BS346" s="36" t="n">
        <f aca="false">BS200+BS201+BS202+BS203+BS204+BS205-BS206</f>
        <v>0</v>
      </c>
      <c r="BT346" s="36" t="n">
        <f aca="false">BT200+BT201+BT202+BT203+BT204+BT205-BT206</f>
        <v>0</v>
      </c>
      <c r="BU346" s="36" t="n">
        <f aca="false">BU200+BU201+BU202+BU203+BU204+BU205-BU206</f>
        <v>0</v>
      </c>
      <c r="BV346" s="36" t="n">
        <f aca="false">BV200+BV201+BV202+BV203+BV204+BV205-BV206</f>
        <v>0</v>
      </c>
      <c r="BW346" s="36" t="n">
        <f aca="false">BW200+BW201+BW202+BW203+BW204+BW205-BW206</f>
        <v>0</v>
      </c>
      <c r="BX346" s="36" t="n">
        <f aca="false">BX200+BX201+BX202+BX203+BX204+BX205-BX206</f>
        <v>0</v>
      </c>
      <c r="BY346" s="36" t="n">
        <f aca="false">BY200+BY201+BY202+BY203+BY204+BY205-BY206</f>
        <v>0</v>
      </c>
      <c r="BZ346" s="36" t="n">
        <f aca="false">BZ200+BZ201+BZ202+BZ203+BZ204+BZ205-BZ206</f>
        <v>0</v>
      </c>
      <c r="CA346" s="36" t="n">
        <f aca="false">CA200+CA201+CA202+CA203+CA204+CA205-CA206</f>
        <v>0</v>
      </c>
      <c r="CB346" s="36" t="n">
        <f aca="false">CB200+CB201+CB202+CB203+CB204+CB205-CB206</f>
        <v>0</v>
      </c>
      <c r="CC346" s="36" t="n">
        <f aca="false">CC200+CC201+CC202+CC203+CC204+CC205-CC206</f>
        <v>0</v>
      </c>
      <c r="CD346" s="36" t="n">
        <f aca="false">CD200+CD201+CD202+CD203+CD204+CD205-CD206</f>
        <v>0</v>
      </c>
      <c r="CE346" s="36" t="n">
        <f aca="false">CE200+CE201+CE202+CE203+CE204+CE205-CE206</f>
        <v>0</v>
      </c>
      <c r="CF346" s="36" t="n">
        <f aca="false">CF200+CF201+CF202+CF203+CF204+CF205-CF206</f>
        <v>0</v>
      </c>
    </row>
    <row r="347" s="37" customFormat="true" ht="15" hidden="false" customHeight="true" outlineLevel="0" collapsed="false">
      <c r="A347" s="24" t="s">
        <v>3989</v>
      </c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 t="s">
        <v>3990</v>
      </c>
      <c r="P347" s="24"/>
      <c r="Q347" s="24"/>
      <c r="R347" s="24"/>
      <c r="S347" s="24"/>
      <c r="T347" s="24"/>
      <c r="U347" s="24" t="n">
        <v>19</v>
      </c>
      <c r="V347" s="24" t="s">
        <v>160</v>
      </c>
      <c r="W347" s="24" t="s">
        <v>161</v>
      </c>
      <c r="X347" s="24" t="s">
        <v>162</v>
      </c>
      <c r="Y347" s="24"/>
      <c r="Z347" s="24" t="s">
        <v>746</v>
      </c>
      <c r="AA347" s="24" t="s">
        <v>3637</v>
      </c>
      <c r="AB347" s="36" t="n">
        <f aca="false">AB208+AB209+AB210+AB211+AB212+AB213-AB214</f>
        <v>0</v>
      </c>
      <c r="AC347" s="36" t="n">
        <f aca="false">AC208+AC209+AC210+AC211+AC212+AC213-AC214</f>
        <v>0</v>
      </c>
      <c r="AD347" s="36" t="n">
        <f aca="false">AD208+AD209+AD210+AD211+AD212+AD213-AD214</f>
        <v>0</v>
      </c>
      <c r="AE347" s="36" t="n">
        <f aca="false">AE208+AE209+AE210+AE211+AE212+AE213-AE214</f>
        <v>0</v>
      </c>
      <c r="AF347" s="36" t="n">
        <f aca="false">AF208+AF209+AF210+AF211+AF212+AF213-AF214</f>
        <v>0</v>
      </c>
      <c r="AG347" s="36" t="n">
        <f aca="false">AG208+AG209+AG210+AG211+AG212+AG213-AG214</f>
        <v>0</v>
      </c>
      <c r="AH347" s="36" t="n">
        <f aca="false">AH208+AH209+AH210+AH211+AH212+AH213-AH214</f>
        <v>0</v>
      </c>
      <c r="AI347" s="36" t="n">
        <f aca="false">AI208+AI209+AI210+AI211+AI212+AI213-AI214</f>
        <v>0</v>
      </c>
      <c r="AJ347" s="36" t="n">
        <f aca="false">AJ208+AJ209+AJ210+AJ211+AJ212+AJ213-AJ214</f>
        <v>0</v>
      </c>
      <c r="AK347" s="36" t="n">
        <f aca="false">AK208+AK209+AK210+AK211+AK212+AK213-AK214</f>
        <v>0</v>
      </c>
      <c r="AL347" s="36" t="n">
        <f aca="false">AL208+AL209+AL210+AL211+AL212+AL213-AL214</f>
        <v>0</v>
      </c>
      <c r="AM347" s="36" t="n">
        <f aca="false">AM208+AM209+AM210+AM211+AM212+AM213-AM214</f>
        <v>0</v>
      </c>
      <c r="AN347" s="36" t="n">
        <f aca="false">AN208+AN209+AN210+AN211+AN212+AN213-AN214</f>
        <v>0</v>
      </c>
      <c r="AO347" s="36" t="n">
        <f aca="false">AO208+AO209+AO210+AO211+AO212+AO213-AO214</f>
        <v>0</v>
      </c>
      <c r="AP347" s="36" t="n">
        <f aca="false">AP208+AP209+AP210+AP211+AP212+AP213-AP214</f>
        <v>0</v>
      </c>
      <c r="AQ347" s="36" t="n">
        <f aca="false">AQ208+AQ209+AQ210+AQ211+AQ212+AQ213-AQ214</f>
        <v>0</v>
      </c>
      <c r="AR347" s="36" t="n">
        <f aca="false">AR208+AR209+AR210+AR211+AR212+AR213-AR214</f>
        <v>0</v>
      </c>
      <c r="AS347" s="36" t="n">
        <f aca="false">AS208+AS209+AS210+AS211+AS212+AS213-AS214</f>
        <v>0</v>
      </c>
      <c r="AT347" s="36" t="n">
        <f aca="false">AT208+AT209+AT210+AT211+AT212+AT213-AT214</f>
        <v>0</v>
      </c>
      <c r="AU347" s="36" t="n">
        <f aca="false">AU208+AU209+AU210+AU211+AU212+AU213-AU214</f>
        <v>0</v>
      </c>
      <c r="AV347" s="36" t="n">
        <f aca="false">AV208+AV209+AV210+AV211+AV212+AV213-AV214</f>
        <v>0</v>
      </c>
      <c r="AW347" s="36" t="n">
        <f aca="false">AW208+AW209+AW210+AW211+AW212+AW213-AW214</f>
        <v>0</v>
      </c>
      <c r="AX347" s="36" t="n">
        <f aca="false">AX208+AX209+AX210+AX211+AX212+AX213-AX214</f>
        <v>0</v>
      </c>
      <c r="AY347" s="36" t="n">
        <f aca="false">AY208+AY209+AY210+AY211+AY212+AY213-AY214</f>
        <v>0</v>
      </c>
      <c r="AZ347" s="36" t="n">
        <f aca="false">AZ208+AZ209+AZ210+AZ211+AZ212+AZ213-AZ214</f>
        <v>0</v>
      </c>
      <c r="BA347" s="36" t="n">
        <f aca="false">BA208+BA209+BA210+BA211+BA212+BA213-BA214</f>
        <v>0</v>
      </c>
      <c r="BB347" s="36" t="n">
        <f aca="false">BB208+BB209+BB210+BB211+BB212+BB213-BB214</f>
        <v>0</v>
      </c>
      <c r="BC347" s="36" t="n">
        <f aca="false">BC208+BC209+BC210+BC211+BC212+BC213-BC214</f>
        <v>0</v>
      </c>
      <c r="BD347" s="36" t="n">
        <f aca="false">BD208+BD209+BD210+BD211+BD212+BD213-BD214</f>
        <v>0</v>
      </c>
      <c r="BE347" s="36" t="n">
        <f aca="false">BE208+BE209+BE210+BE211+BE212+BE213-BE214</f>
        <v>0</v>
      </c>
      <c r="BF347" s="36" t="n">
        <f aca="false">BF208+BF209+BF210+BF211+BF212+BF213-BF214</f>
        <v>0</v>
      </c>
      <c r="BG347" s="36" t="n">
        <f aca="false">BG208+BG209+BG210+BG211+BG212+BG213-BG214</f>
        <v>0</v>
      </c>
      <c r="BH347" s="36" t="n">
        <f aca="false">BH208+BH209+BH210+BH211+BH212+BH213-BH214</f>
        <v>0</v>
      </c>
      <c r="BI347" s="36" t="n">
        <f aca="false">BI208+BI209+BI210+BI211+BI212+BI213-BI214</f>
        <v>0</v>
      </c>
      <c r="BJ347" s="36" t="n">
        <f aca="false">BJ208+BJ209+BJ210+BJ211+BJ212+BJ213-BJ214</f>
        <v>0</v>
      </c>
      <c r="BK347" s="36" t="n">
        <f aca="false">BK208+BK209+BK210+BK211+BK212+BK213-BK214</f>
        <v>0</v>
      </c>
      <c r="BL347" s="36" t="n">
        <f aca="false">BL208+BL209+BL210+BL211+BL212+BL213-BL214</f>
        <v>0</v>
      </c>
      <c r="BM347" s="36" t="n">
        <f aca="false">BM208+BM209+BM210+BM211+BM212+BM213-BM214</f>
        <v>0</v>
      </c>
      <c r="BN347" s="36" t="n">
        <f aca="false">BN208+BN209+BN210+BN211+BN212+BN213-BN214</f>
        <v>0</v>
      </c>
      <c r="BO347" s="36" t="n">
        <f aca="false">BO208+BO209+BO210+BO211+BO212+BO213-BO214</f>
        <v>0</v>
      </c>
      <c r="BP347" s="36" t="n">
        <f aca="false">BP208+BP209+BP210+BP211+BP212+BP213-BP214</f>
        <v>0</v>
      </c>
      <c r="BQ347" s="36" t="n">
        <f aca="false">BQ208+BQ209+BQ210+BQ211+BQ212+BQ213-BQ214</f>
        <v>0</v>
      </c>
      <c r="BR347" s="36" t="n">
        <f aca="false">BR208+BR209+BR210+BR211+BR212+BR213-BR214</f>
        <v>0</v>
      </c>
      <c r="BS347" s="36" t="n">
        <f aca="false">BS208+BS209+BS210+BS211+BS212+BS213-BS214</f>
        <v>0</v>
      </c>
      <c r="BT347" s="36" t="n">
        <f aca="false">BT208+BT209+BT210+BT211+BT212+BT213-BT214</f>
        <v>0</v>
      </c>
      <c r="BU347" s="36" t="n">
        <f aca="false">BU208+BU209+BU210+BU211+BU212+BU213-BU214</f>
        <v>0</v>
      </c>
      <c r="BV347" s="36" t="n">
        <f aca="false">BV208+BV209+BV210+BV211+BV212+BV213-BV214</f>
        <v>0</v>
      </c>
      <c r="BW347" s="36" t="n">
        <f aca="false">BW208+BW209+BW210+BW211+BW212+BW213-BW214</f>
        <v>0</v>
      </c>
      <c r="BX347" s="36" t="n">
        <f aca="false">BX208+BX209+BX210+BX211+BX212+BX213-BX214</f>
        <v>0</v>
      </c>
      <c r="BY347" s="36" t="n">
        <f aca="false">BY208+BY209+BY210+BY211+BY212+BY213-BY214</f>
        <v>0</v>
      </c>
      <c r="BZ347" s="36" t="n">
        <f aca="false">BZ208+BZ209+BZ210+BZ211+BZ212+BZ213-BZ214</f>
        <v>0</v>
      </c>
      <c r="CA347" s="36" t="n">
        <f aca="false">CA208+CA209+CA210+CA211+CA212+CA213-CA214</f>
        <v>0</v>
      </c>
      <c r="CB347" s="36" t="n">
        <f aca="false">CB208+CB209+CB210+CB211+CB212+CB213-CB214</f>
        <v>0</v>
      </c>
      <c r="CC347" s="36" t="n">
        <f aca="false">CC208+CC209+CC210+CC211+CC212+CC213-CC214</f>
        <v>0</v>
      </c>
      <c r="CD347" s="36" t="n">
        <f aca="false">CD208+CD209+CD210+CD211+CD212+CD213-CD214</f>
        <v>0</v>
      </c>
      <c r="CE347" s="36" t="n">
        <f aca="false">CE208+CE209+CE210+CE211+CE212+CE213-CE214</f>
        <v>0</v>
      </c>
      <c r="CF347" s="36" t="n">
        <f aca="false">CF208+CF209+CF210+CF211+CF212+CF213-CF214</f>
        <v>0</v>
      </c>
    </row>
    <row r="348" s="37" customFormat="true" ht="15" hidden="false" customHeight="true" outlineLevel="0" collapsed="false">
      <c r="A348" s="24" t="s">
        <v>3991</v>
      </c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 t="s">
        <v>3992</v>
      </c>
      <c r="P348" s="24"/>
      <c r="Q348" s="24"/>
      <c r="R348" s="24"/>
      <c r="S348" s="24"/>
      <c r="T348" s="24"/>
      <c r="U348" s="24" t="n">
        <v>19</v>
      </c>
      <c r="V348" s="24" t="s">
        <v>160</v>
      </c>
      <c r="W348" s="24" t="s">
        <v>781</v>
      </c>
      <c r="X348" s="24" t="s">
        <v>162</v>
      </c>
      <c r="Y348" s="24"/>
      <c r="Z348" s="24" t="s">
        <v>746</v>
      </c>
      <c r="AA348" s="24" t="s">
        <v>3771</v>
      </c>
      <c r="AB348" s="36" t="n">
        <f aca="false">AB255+AB257+-AB258</f>
        <v>0</v>
      </c>
      <c r="AC348" s="36" t="n">
        <f aca="false">AC255+AC257+-AC258</f>
        <v>0</v>
      </c>
      <c r="AD348" s="36" t="n">
        <f aca="false">AD255+AD257+-AD258</f>
        <v>0</v>
      </c>
      <c r="AE348" s="36" t="n">
        <f aca="false">AE255+AE257+-AE258</f>
        <v>0</v>
      </c>
      <c r="AF348" s="36" t="n">
        <f aca="false">AF255+AF257+-AF258</f>
        <v>0</v>
      </c>
      <c r="AG348" s="36" t="n">
        <f aca="false">AG255+AG257+-AG258</f>
        <v>0</v>
      </c>
      <c r="AH348" s="36" t="n">
        <f aca="false">AH255+AH257+-AH258</f>
        <v>0</v>
      </c>
      <c r="AI348" s="36" t="n">
        <f aca="false">AI255+AI257+-AI258</f>
        <v>0</v>
      </c>
      <c r="AJ348" s="36" t="n">
        <f aca="false">AJ255+AJ257+-AJ258</f>
        <v>0</v>
      </c>
      <c r="AK348" s="36" t="n">
        <f aca="false">AK255+AK257+-AK258</f>
        <v>0</v>
      </c>
      <c r="AL348" s="36" t="n">
        <f aca="false">AL255+AL257+-AL258</f>
        <v>0</v>
      </c>
      <c r="AM348" s="36" t="n">
        <f aca="false">AM255+AM257+-AM258</f>
        <v>0</v>
      </c>
      <c r="AN348" s="36" t="n">
        <f aca="false">AN255+AN257+-AN258</f>
        <v>0</v>
      </c>
      <c r="AO348" s="36" t="n">
        <f aca="false">AO255+AO257+-AO258</f>
        <v>0</v>
      </c>
      <c r="AP348" s="36" t="n">
        <f aca="false">AP255+AP257+-AP258</f>
        <v>0</v>
      </c>
      <c r="AQ348" s="36" t="n">
        <f aca="false">AQ255+AQ257+-AQ258</f>
        <v>0</v>
      </c>
      <c r="AR348" s="36" t="n">
        <f aca="false">AR255+AR257+-AR258</f>
        <v>0</v>
      </c>
      <c r="AS348" s="36" t="n">
        <f aca="false">AS255+AS257+-AS258</f>
        <v>0</v>
      </c>
      <c r="AT348" s="36" t="n">
        <f aca="false">AT255+AT257+-AT258</f>
        <v>0.438999999999965</v>
      </c>
      <c r="AU348" s="36" t="n">
        <f aca="false">AU255+AU257+-AU258</f>
        <v>0.0619999999998981</v>
      </c>
      <c r="AV348" s="36" t="n">
        <f aca="false">AV255+AV257+-AV258</f>
        <v>0</v>
      </c>
      <c r="AW348" s="36" t="n">
        <f aca="false">AW255+AW257+-AW258</f>
        <v>0</v>
      </c>
      <c r="AX348" s="36" t="n">
        <f aca="false">AX255+AX257+-AX258</f>
        <v>0</v>
      </c>
      <c r="AY348" s="36" t="n">
        <f aca="false">AY255+AY257+-AY258</f>
        <v>0</v>
      </c>
      <c r="AZ348" s="36" t="n">
        <f aca="false">AZ255+AZ257+-AZ258</f>
        <v>0</v>
      </c>
      <c r="BA348" s="36" t="n">
        <f aca="false">BA255+BA257+-BA258</f>
        <v>0</v>
      </c>
      <c r="BB348" s="36" t="n">
        <f aca="false">BB255+BB257+-BB258</f>
        <v>412.989</v>
      </c>
      <c r="BC348" s="36" t="n">
        <f aca="false">BC255+BC257+-BC258</f>
        <v>0</v>
      </c>
      <c r="BD348" s="36" t="n">
        <f aca="false">BD255+BD257+-BD258</f>
        <v>0</v>
      </c>
      <c r="BE348" s="36" t="n">
        <f aca="false">BE255+BE257+-BE258</f>
        <v>0</v>
      </c>
      <c r="BF348" s="36" t="n">
        <f aca="false">BF255+BF257+-BF258</f>
        <v>0</v>
      </c>
      <c r="BG348" s="36" t="n">
        <f aca="false">BG255+BG257+-BG258</f>
        <v>0</v>
      </c>
      <c r="BH348" s="36" t="n">
        <f aca="false">BH255+BH257+-BH258</f>
        <v>0</v>
      </c>
      <c r="BI348" s="36" t="n">
        <f aca="false">BI255+BI257+-BI258</f>
        <v>0</v>
      </c>
      <c r="BJ348" s="36" t="n">
        <f aca="false">BJ255+BJ257+-BJ258</f>
        <v>0</v>
      </c>
      <c r="BK348" s="36" t="n">
        <f aca="false">BK255+BK257+-BK258</f>
        <v>0</v>
      </c>
      <c r="BL348" s="36" t="n">
        <f aca="false">BL255+BL257+-BL258</f>
        <v>0</v>
      </c>
      <c r="BM348" s="36" t="n">
        <f aca="false">BM255+BM257+-BM258</f>
        <v>0</v>
      </c>
      <c r="BN348" s="36" t="n">
        <f aca="false">BN255+BN257+-BN258</f>
        <v>0</v>
      </c>
      <c r="BO348" s="36" t="n">
        <f aca="false">BO255+BO257+-BO258</f>
        <v>0</v>
      </c>
      <c r="BP348" s="36" t="n">
        <f aca="false">BP255+BP257+-BP258</f>
        <v>0</v>
      </c>
      <c r="BQ348" s="36" t="n">
        <f aca="false">BQ255+BQ257+-BQ258</f>
        <v>0.0599999999999454</v>
      </c>
      <c r="BR348" s="36" t="n">
        <f aca="false">BR255+BR257+-BR258</f>
        <v>0</v>
      </c>
      <c r="BS348" s="36" t="n">
        <f aca="false">BS255+BS257+-BS258</f>
        <v>0</v>
      </c>
      <c r="BT348" s="36" t="n">
        <f aca="false">BT255+BT257+-BT258</f>
        <v>0</v>
      </c>
      <c r="BU348" s="36" t="n">
        <f aca="false">BU255+BU257+-BU258</f>
        <v>0</v>
      </c>
      <c r="BV348" s="36" t="n">
        <f aca="false">BV255+BV257+-BV258</f>
        <v>0</v>
      </c>
      <c r="BW348" s="36" t="n">
        <f aca="false">BW255+BW257+-BW258</f>
        <v>0</v>
      </c>
      <c r="BX348" s="36" t="n">
        <f aca="false">BX255+BX257+-BX258</f>
        <v>0</v>
      </c>
      <c r="BY348" s="36" t="n">
        <f aca="false">BY255+BY257+-BY258</f>
        <v>0</v>
      </c>
      <c r="BZ348" s="36" t="n">
        <f aca="false">BZ255+BZ257+-BZ258</f>
        <v>0</v>
      </c>
      <c r="CA348" s="36" t="n">
        <f aca="false">CA255+CA257+-CA258</f>
        <v>0</v>
      </c>
      <c r="CB348" s="36" t="n">
        <f aca="false">CB255+CB257+-CB258</f>
        <v>0</v>
      </c>
      <c r="CC348" s="36" t="n">
        <f aca="false">CC255+CC257+-CC258</f>
        <v>0</v>
      </c>
      <c r="CD348" s="36" t="n">
        <f aca="false">CD255+CD257+-CD258</f>
        <v>0</v>
      </c>
      <c r="CE348" s="36" t="n">
        <f aca="false">CE255+CE257+-CE258</f>
        <v>0</v>
      </c>
      <c r="CF348" s="36" t="n">
        <f aca="false">CF255+CF257+-CF258</f>
        <v>0</v>
      </c>
    </row>
    <row r="349" s="37" customFormat="true" ht="15" hidden="false" customHeight="true" outlineLevel="0" collapsed="false">
      <c r="A349" s="24" t="s">
        <v>3993</v>
      </c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 t="s">
        <v>3994</v>
      </c>
      <c r="P349" s="24"/>
      <c r="Q349" s="24"/>
      <c r="R349" s="24"/>
      <c r="S349" s="24"/>
      <c r="T349" s="24"/>
      <c r="U349" s="24" t="n">
        <v>19</v>
      </c>
      <c r="V349" s="24" t="s">
        <v>160</v>
      </c>
      <c r="W349" s="24" t="s">
        <v>781</v>
      </c>
      <c r="X349" s="24" t="s">
        <v>162</v>
      </c>
      <c r="Y349" s="24"/>
      <c r="Z349" s="24" t="s">
        <v>746</v>
      </c>
      <c r="AA349" s="24" t="s">
        <v>3835</v>
      </c>
      <c r="AB349" s="36" t="n">
        <f aca="false">AB279+AB280+AB281-AB282</f>
        <v>0</v>
      </c>
      <c r="AC349" s="36" t="n">
        <f aca="false">AC279+AC280+AC281-AC282</f>
        <v>0</v>
      </c>
      <c r="AD349" s="36" t="n">
        <f aca="false">AD279+AD280+AD281-AD282</f>
        <v>0</v>
      </c>
      <c r="AE349" s="36" t="n">
        <f aca="false">AE279+AE280+AE281-AE282</f>
        <v>0</v>
      </c>
      <c r="AF349" s="36" t="n">
        <f aca="false">AF279+AF280+AF281-AF282</f>
        <v>0</v>
      </c>
      <c r="AG349" s="36" t="n">
        <f aca="false">AG279+AG280+AG281-AG282</f>
        <v>0</v>
      </c>
      <c r="AH349" s="36" t="n">
        <f aca="false">AH279+AH280+AH281-AH282</f>
        <v>0</v>
      </c>
      <c r="AI349" s="36" t="n">
        <f aca="false">AI279+AI280+AI281-AI282</f>
        <v>0</v>
      </c>
      <c r="AJ349" s="36" t="n">
        <f aca="false">AJ279+AJ280+AJ281-AJ282</f>
        <v>0</v>
      </c>
      <c r="AK349" s="36" t="n">
        <f aca="false">AK279+AK280+AK281-AK282</f>
        <v>0</v>
      </c>
      <c r="AL349" s="36" t="n">
        <f aca="false">AL279+AL280+AL281-AL282</f>
        <v>0</v>
      </c>
      <c r="AM349" s="36" t="n">
        <f aca="false">AM279+AM280+AM281-AM282</f>
        <v>0</v>
      </c>
      <c r="AN349" s="36" t="n">
        <f aca="false">AN279+AN280+AN281-AN282</f>
        <v>0</v>
      </c>
      <c r="AO349" s="36" t="n">
        <f aca="false">AO279+AO280+AO281-AO282</f>
        <v>0</v>
      </c>
      <c r="AP349" s="36" t="n">
        <f aca="false">AP279+AP280+AP281-AP282</f>
        <v>0</v>
      </c>
      <c r="AQ349" s="36" t="n">
        <f aca="false">AQ279+AQ280+AQ281-AQ282</f>
        <v>0</v>
      </c>
      <c r="AR349" s="36" t="n">
        <f aca="false">AR279+AR280+AR281-AR282</f>
        <v>0</v>
      </c>
      <c r="AS349" s="36" t="n">
        <f aca="false">AS279+AS280+AS281-AS282</f>
        <v>0</v>
      </c>
      <c r="AT349" s="36" t="n">
        <f aca="false">AT279+AT280+AT281-AT282</f>
        <v>0</v>
      </c>
      <c r="AU349" s="36" t="n">
        <f aca="false">AU279+AU280+AU281-AU282</f>
        <v>0</v>
      </c>
      <c r="AV349" s="36" t="n">
        <f aca="false">AV279+AV280+AV281-AV282</f>
        <v>0</v>
      </c>
      <c r="AW349" s="36" t="n">
        <f aca="false">AW279+AW280+AW281-AW282</f>
        <v>0</v>
      </c>
      <c r="AX349" s="36" t="n">
        <f aca="false">AX279+AX280+AX281-AX282</f>
        <v>0</v>
      </c>
      <c r="AY349" s="36" t="n">
        <f aca="false">AY279+AY280+AY281-AY282</f>
        <v>0</v>
      </c>
      <c r="AZ349" s="36" t="n">
        <f aca="false">AZ279+AZ280+AZ281-AZ282</f>
        <v>0</v>
      </c>
      <c r="BA349" s="36" t="n">
        <f aca="false">BA279+BA280+BA281-BA282</f>
        <v>1</v>
      </c>
      <c r="BB349" s="36" t="n">
        <f aca="false">BB279+BB280+BB281-BB282</f>
        <v>0</v>
      </c>
      <c r="BC349" s="36" t="n">
        <f aca="false">BC279+BC280+BC281-BC282</f>
        <v>0</v>
      </c>
      <c r="BD349" s="36" t="n">
        <f aca="false">BD279+BD280+BD281-BD282</f>
        <v>0</v>
      </c>
      <c r="BE349" s="36" t="n">
        <f aca="false">BE279+BE280+BE281-BE282</f>
        <v>0</v>
      </c>
      <c r="BF349" s="36" t="n">
        <f aca="false">BF279+BF280+BF281-BF282</f>
        <v>0</v>
      </c>
      <c r="BG349" s="36" t="n">
        <f aca="false">BG279+BG280+BG281-BG282</f>
        <v>0</v>
      </c>
      <c r="BH349" s="36" t="n">
        <f aca="false">BH279+BH280+BH281-BH282</f>
        <v>0</v>
      </c>
      <c r="BI349" s="36" t="n">
        <f aca="false">BI279+BI280+BI281-BI282</f>
        <v>0</v>
      </c>
      <c r="BJ349" s="36" t="n">
        <f aca="false">BJ279+BJ280+BJ281-BJ282</f>
        <v>0</v>
      </c>
      <c r="BK349" s="36" t="n">
        <f aca="false">BK279+BK280+BK281-BK282</f>
        <v>0</v>
      </c>
      <c r="BL349" s="36" t="n">
        <f aca="false">BL279+BL280+BL281-BL282</f>
        <v>0</v>
      </c>
      <c r="BM349" s="36" t="n">
        <f aca="false">BM279+BM280+BM281-BM282</f>
        <v>0</v>
      </c>
      <c r="BN349" s="36" t="n">
        <f aca="false">BN279+BN280+BN281-BN282</f>
        <v>0</v>
      </c>
      <c r="BO349" s="36" t="n">
        <f aca="false">BO279+BO280+BO281-BO282</f>
        <v>0</v>
      </c>
      <c r="BP349" s="36" t="n">
        <f aca="false">BP279+BP280+BP281-BP282</f>
        <v>0</v>
      </c>
      <c r="BQ349" s="36" t="n">
        <f aca="false">BQ279+BQ280+BQ281-BQ282</f>
        <v>0</v>
      </c>
      <c r="BR349" s="36" t="n">
        <f aca="false">BR279+BR280+BR281-BR282</f>
        <v>0</v>
      </c>
      <c r="BS349" s="36" t="n">
        <f aca="false">BS279+BS280+BS281-BS282</f>
        <v>0</v>
      </c>
      <c r="BT349" s="36" t="n">
        <f aca="false">BT279+BT280+BT281-BT282</f>
        <v>0</v>
      </c>
      <c r="BU349" s="36" t="n">
        <f aca="false">BU279+BU280+BU281-BU282</f>
        <v>0</v>
      </c>
      <c r="BV349" s="36" t="n">
        <f aca="false">BV279+BV280+BV281-BV282</f>
        <v>1</v>
      </c>
      <c r="BW349" s="36" t="n">
        <f aca="false">BW279+BW280+BW281-BW282</f>
        <v>0</v>
      </c>
      <c r="BX349" s="36" t="n">
        <f aca="false">BX279+BX280+BX281-BX282</f>
        <v>0</v>
      </c>
      <c r="BY349" s="36" t="n">
        <f aca="false">BY279+BY280+BY281-BY282</f>
        <v>0</v>
      </c>
      <c r="BZ349" s="36" t="n">
        <f aca="false">BZ279+BZ280+BZ281-BZ282</f>
        <v>0</v>
      </c>
      <c r="CA349" s="36" t="n">
        <f aca="false">CA279+CA280+CA281-CA282</f>
        <v>0</v>
      </c>
      <c r="CB349" s="36" t="n">
        <f aca="false">CB279+CB280+CB281-CB282</f>
        <v>0</v>
      </c>
      <c r="CC349" s="36" t="n">
        <f aca="false">CC279+CC280+CC281-CC282</f>
        <v>0</v>
      </c>
      <c r="CD349" s="36" t="n">
        <f aca="false">CD279+CD280+CD281-CD282</f>
        <v>0</v>
      </c>
      <c r="CE349" s="36" t="n">
        <f aca="false">CE279+CE280+CE281-CE282</f>
        <v>0</v>
      </c>
      <c r="CF349" s="36" t="n">
        <f aca="false">CF279+CF280+CF281-CF282</f>
        <v>0</v>
      </c>
    </row>
    <row r="350" s="37" customFormat="true" ht="15" hidden="false" customHeight="true" outlineLevel="0" collapsed="false">
      <c r="A350" s="24" t="s">
        <v>3995</v>
      </c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 t="s">
        <v>3996</v>
      </c>
      <c r="P350" s="24"/>
      <c r="Q350" s="24"/>
      <c r="R350" s="24"/>
      <c r="S350" s="24"/>
      <c r="T350" s="24"/>
      <c r="U350" s="24" t="n">
        <v>19</v>
      </c>
      <c r="V350" s="24" t="s">
        <v>160</v>
      </c>
      <c r="W350" s="24" t="s">
        <v>781</v>
      </c>
      <c r="X350" s="24" t="s">
        <v>162</v>
      </c>
      <c r="Y350" s="24"/>
      <c r="Z350" s="24" t="s">
        <v>746</v>
      </c>
      <c r="AA350" s="24" t="s">
        <v>3850</v>
      </c>
      <c r="AB350" s="36" t="n">
        <f aca="false">AB285+AB286+AB287+AB288-AB289</f>
        <v>0</v>
      </c>
      <c r="AC350" s="36" t="n">
        <f aca="false">AC285+AC286+AC287+AC288-AC289</f>
        <v>0</v>
      </c>
      <c r="AD350" s="36" t="n">
        <f aca="false">AD285+AD286+AD287+AD288-AD289</f>
        <v>0</v>
      </c>
      <c r="AE350" s="36" t="n">
        <f aca="false">AE285+AE286+AE287+AE288-AE289</f>
        <v>0</v>
      </c>
      <c r="AF350" s="36" t="n">
        <f aca="false">AF285+AF286+AF287+AF288-AF289</f>
        <v>0</v>
      </c>
      <c r="AG350" s="36" t="n">
        <f aca="false">AG285+AG286+AG287+AG288-AG289</f>
        <v>0</v>
      </c>
      <c r="AH350" s="36" t="n">
        <f aca="false">AH285+AH286+AH287+AH288-AH289</f>
        <v>0</v>
      </c>
      <c r="AI350" s="36" t="n">
        <f aca="false">AI285+AI286+AI287+AI288-AI289</f>
        <v>0</v>
      </c>
      <c r="AJ350" s="36" t="n">
        <f aca="false">AJ285+AJ286+AJ287+AJ288-AJ289</f>
        <v>0</v>
      </c>
      <c r="AK350" s="36" t="n">
        <f aca="false">AK285+AK286+AK287+AK288-AK289</f>
        <v>0</v>
      </c>
      <c r="AL350" s="36" t="n">
        <f aca="false">AL285+AL286+AL287+AL288-AL289</f>
        <v>0</v>
      </c>
      <c r="AM350" s="36" t="n">
        <f aca="false">AM285+AM286+AM287+AM288-AM289</f>
        <v>0</v>
      </c>
      <c r="AN350" s="36" t="n">
        <f aca="false">AN285+AN286+AN287+AN288-AN289</f>
        <v>0</v>
      </c>
      <c r="AO350" s="36" t="n">
        <f aca="false">AO285+AO286+AO287+AO288-AO289</f>
        <v>0</v>
      </c>
      <c r="AP350" s="36" t="n">
        <f aca="false">AP285+AP286+AP287+AP288-AP289</f>
        <v>0</v>
      </c>
      <c r="AQ350" s="36" t="n">
        <f aca="false">AQ285+AQ286+AQ287+AQ288-AQ289</f>
        <v>0</v>
      </c>
      <c r="AR350" s="36" t="n">
        <f aca="false">AR285+AR286+AR287+AR288-AR289</f>
        <v>0</v>
      </c>
      <c r="AS350" s="36" t="n">
        <f aca="false">AS285+AS286+AS287+AS288-AS289</f>
        <v>0</v>
      </c>
      <c r="AT350" s="36" t="n">
        <f aca="false">AT285+AT286+AT287+AT288-AT289</f>
        <v>0</v>
      </c>
      <c r="AU350" s="36" t="n">
        <f aca="false">AU285+AU286+AU287+AU288-AU289</f>
        <v>0</v>
      </c>
      <c r="AV350" s="36" t="n">
        <f aca="false">AV285+AV286+AV287+AV288-AV289</f>
        <v>0</v>
      </c>
      <c r="AW350" s="36" t="n">
        <f aca="false">AW285+AW286+AW287+AW288-AW289</f>
        <v>0</v>
      </c>
      <c r="AX350" s="36" t="n">
        <f aca="false">AX285+AX286+AX287+AX288-AX289</f>
        <v>0</v>
      </c>
      <c r="AY350" s="36" t="n">
        <f aca="false">AY285+AY286+AY287+AY288-AY289</f>
        <v>0</v>
      </c>
      <c r="AZ350" s="36" t="n">
        <f aca="false">AZ285+AZ286+AZ287+AZ288-AZ289</f>
        <v>0</v>
      </c>
      <c r="BA350" s="36" t="n">
        <f aca="false">BA285+BA286+BA287+BA288-BA289</f>
        <v>0</v>
      </c>
      <c r="BB350" s="36" t="n">
        <f aca="false">BB285+BB286+BB287+BB288-BB289</f>
        <v>0</v>
      </c>
      <c r="BC350" s="36" t="n">
        <f aca="false">BC285+BC286+BC287+BC288-BC289</f>
        <v>0</v>
      </c>
      <c r="BD350" s="36" t="n">
        <f aca="false">BD285+BD286+BD287+BD288-BD289</f>
        <v>0</v>
      </c>
      <c r="BE350" s="36" t="n">
        <f aca="false">BE285+BE286+BE287+BE288-BE289</f>
        <v>0</v>
      </c>
      <c r="BF350" s="36" t="n">
        <f aca="false">BF285+BF286+BF287+BF288-BF289</f>
        <v>0</v>
      </c>
      <c r="BG350" s="36" t="n">
        <f aca="false">BG285+BG286+BG287+BG288-BG289</f>
        <v>0</v>
      </c>
      <c r="BH350" s="36" t="n">
        <f aca="false">BH285+BH286+BH287+BH288-BH289</f>
        <v>0</v>
      </c>
      <c r="BI350" s="36" t="n">
        <f aca="false">BI285+BI286+BI287+BI288-BI289</f>
        <v>0</v>
      </c>
      <c r="BJ350" s="36" t="n">
        <f aca="false">BJ285+BJ286+BJ287+BJ288-BJ289</f>
        <v>0</v>
      </c>
      <c r="BK350" s="36" t="n">
        <f aca="false">BK285+BK286+BK287+BK288-BK289</f>
        <v>0</v>
      </c>
      <c r="BL350" s="36" t="n">
        <f aca="false">BL285+BL286+BL287+BL288-BL289</f>
        <v>0</v>
      </c>
      <c r="BM350" s="36" t="n">
        <f aca="false">BM285+BM286+BM287+BM288-BM289</f>
        <v>0</v>
      </c>
      <c r="BN350" s="36" t="n">
        <f aca="false">BN285+BN286+BN287+BN288-BN289</f>
        <v>0</v>
      </c>
      <c r="BO350" s="36" t="n">
        <f aca="false">BO285+BO286+BO287+BO288-BO289</f>
        <v>0</v>
      </c>
      <c r="BP350" s="36" t="n">
        <f aca="false">BP285+BP286+BP287+BP288-BP289</f>
        <v>0</v>
      </c>
      <c r="BQ350" s="36" t="n">
        <f aca="false">BQ285+BQ286+BQ287+BQ288-BQ289</f>
        <v>0</v>
      </c>
      <c r="BR350" s="36" t="n">
        <f aca="false">BR285+BR286+BR287+BR288-BR289</f>
        <v>0</v>
      </c>
      <c r="BS350" s="36" t="n">
        <f aca="false">BS285+BS286+BS287+BS288-BS289</f>
        <v>0</v>
      </c>
      <c r="BT350" s="36" t="n">
        <f aca="false">BT285+BT286+BT287+BT288-BT289</f>
        <v>0</v>
      </c>
      <c r="BU350" s="36" t="n">
        <f aca="false">BU285+BU286+BU287+BU288-BU289</f>
        <v>0</v>
      </c>
      <c r="BV350" s="36" t="n">
        <f aca="false">BV285+BV286+BV287+BV288-BV289</f>
        <v>0</v>
      </c>
      <c r="BW350" s="36" t="n">
        <f aca="false">BW285+BW286+BW287+BW288-BW289</f>
        <v>0</v>
      </c>
      <c r="BX350" s="36" t="n">
        <f aca="false">BX285+BX286+BX287+BX288-BX289</f>
        <v>0</v>
      </c>
      <c r="BY350" s="36" t="n">
        <f aca="false">BY285+BY286+BY287+BY288-BY289</f>
        <v>0</v>
      </c>
      <c r="BZ350" s="36" t="n">
        <f aca="false">BZ285+BZ286+BZ287+BZ288-BZ289</f>
        <v>0</v>
      </c>
      <c r="CA350" s="36" t="n">
        <f aca="false">CA285+CA286+CA287+CA288-CA289</f>
        <v>0</v>
      </c>
      <c r="CB350" s="36" t="n">
        <f aca="false">CB285+CB286+CB287+CB288-CB289</f>
        <v>0</v>
      </c>
      <c r="CC350" s="36" t="n">
        <f aca="false">CC285+CC286+CC287+CC288-CC289</f>
        <v>0</v>
      </c>
      <c r="CD350" s="36" t="n">
        <f aca="false">CD285+CD286+CD287+CD288-CD289</f>
        <v>0</v>
      </c>
      <c r="CE350" s="36" t="n">
        <f aca="false">CE285+CE286+CE287+CE288-CE289</f>
        <v>0</v>
      </c>
      <c r="CF350" s="36" t="n">
        <f aca="false">CF285+CF286+CF287+CF288-CF289</f>
        <v>0</v>
      </c>
    </row>
    <row r="351" s="37" customFormat="true" ht="15" hidden="false" customHeight="true" outlineLevel="0" collapsed="false">
      <c r="A351" s="24" t="s">
        <v>3997</v>
      </c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 t="s">
        <v>3998</v>
      </c>
      <c r="P351" s="24"/>
      <c r="Q351" s="24"/>
      <c r="R351" s="24"/>
      <c r="S351" s="24"/>
      <c r="T351" s="24"/>
      <c r="U351" s="24" t="n">
        <v>19</v>
      </c>
      <c r="V351" s="24" t="s">
        <v>160</v>
      </c>
      <c r="W351" s="24" t="s">
        <v>781</v>
      </c>
      <c r="X351" s="24" t="s">
        <v>162</v>
      </c>
      <c r="Y351" s="24"/>
      <c r="Z351" s="24" t="s">
        <v>746</v>
      </c>
      <c r="AA351" s="24" t="s">
        <v>3883</v>
      </c>
      <c r="AB351" s="36" t="n">
        <f aca="false">AB300+AB301-AB302</f>
        <v>0</v>
      </c>
      <c r="AC351" s="36" t="n">
        <f aca="false">AC300+AC301-AC302</f>
        <v>0</v>
      </c>
      <c r="AD351" s="36" t="n">
        <f aca="false">AD300+AD301-AD302</f>
        <v>0</v>
      </c>
      <c r="AE351" s="36" t="n">
        <f aca="false">AE300+AE301-AE302</f>
        <v>0</v>
      </c>
      <c r="AF351" s="36" t="n">
        <f aca="false">AF300+AF301-AF302</f>
        <v>0</v>
      </c>
      <c r="AG351" s="36" t="n">
        <f aca="false">AG300+AG301-AG302</f>
        <v>0</v>
      </c>
      <c r="AH351" s="36" t="n">
        <f aca="false">AH300+AH301-AH302</f>
        <v>0</v>
      </c>
      <c r="AI351" s="36" t="n">
        <f aca="false">AI300+AI301-AI302</f>
        <v>0</v>
      </c>
      <c r="AJ351" s="36" t="n">
        <f aca="false">AJ300+AJ301-AJ302</f>
        <v>0</v>
      </c>
      <c r="AK351" s="36" t="n">
        <f aca="false">AK300+AK301-AK302</f>
        <v>0</v>
      </c>
      <c r="AL351" s="36" t="n">
        <f aca="false">AL300+AL301-AL302</f>
        <v>0</v>
      </c>
      <c r="AM351" s="36" t="n">
        <f aca="false">AM300+AM301-AM302</f>
        <v>0</v>
      </c>
      <c r="AN351" s="36" t="n">
        <f aca="false">AN300+AN301-AN302</f>
        <v>0</v>
      </c>
      <c r="AO351" s="36" t="n">
        <f aca="false">AO300+AO301-AO302</f>
        <v>0</v>
      </c>
      <c r="AP351" s="36" t="n">
        <f aca="false">AP300+AP301-AP302</f>
        <v>0</v>
      </c>
      <c r="AQ351" s="36" t="n">
        <f aca="false">AQ300+AQ301-AQ302</f>
        <v>0</v>
      </c>
      <c r="AR351" s="36" t="n">
        <f aca="false">AR300+AR301-AR302</f>
        <v>0</v>
      </c>
      <c r="AS351" s="36" t="n">
        <f aca="false">AS300+AS301-AS302</f>
        <v>0</v>
      </c>
      <c r="AT351" s="36" t="n">
        <f aca="false">AT300+AT301-AT302</f>
        <v>0</v>
      </c>
      <c r="AU351" s="36" t="n">
        <f aca="false">AU300+AU301-AU302</f>
        <v>0</v>
      </c>
      <c r="AV351" s="36" t="n">
        <f aca="false">AV300+AV301-AV302</f>
        <v>0</v>
      </c>
      <c r="AW351" s="36" t="n">
        <f aca="false">AW300+AW301-AW302</f>
        <v>0</v>
      </c>
      <c r="AX351" s="36" t="n">
        <f aca="false">AX300+AX301-AX302</f>
        <v>0</v>
      </c>
      <c r="AY351" s="36" t="n">
        <f aca="false">AY300+AY301-AY302</f>
        <v>0</v>
      </c>
      <c r="AZ351" s="36" t="n">
        <f aca="false">AZ300+AZ301-AZ302</f>
        <v>0</v>
      </c>
      <c r="BA351" s="36" t="n">
        <f aca="false">BA300+BA301-BA302</f>
        <v>0</v>
      </c>
      <c r="BB351" s="36" t="n">
        <f aca="false">BB300+BB301-BB302</f>
        <v>0</v>
      </c>
      <c r="BC351" s="36" t="n">
        <f aca="false">BC300+BC301-BC302</f>
        <v>0</v>
      </c>
      <c r="BD351" s="36" t="n">
        <f aca="false">BD300+BD301-BD302</f>
        <v>0</v>
      </c>
      <c r="BE351" s="36" t="n">
        <f aca="false">BE300+BE301-BE302</f>
        <v>0</v>
      </c>
      <c r="BF351" s="36" t="n">
        <f aca="false">BF300+BF301-BF302</f>
        <v>0</v>
      </c>
      <c r="BG351" s="36" t="n">
        <f aca="false">BG300+BG301-BG302</f>
        <v>0</v>
      </c>
      <c r="BH351" s="36" t="n">
        <f aca="false">BH300+BH301-BH302</f>
        <v>0</v>
      </c>
      <c r="BI351" s="36" t="n">
        <f aca="false">BI300+BI301-BI302</f>
        <v>0</v>
      </c>
      <c r="BJ351" s="36" t="n">
        <f aca="false">BJ300+BJ301-BJ302</f>
        <v>0</v>
      </c>
      <c r="BK351" s="36" t="n">
        <f aca="false">BK300+BK301-BK302</f>
        <v>0</v>
      </c>
      <c r="BL351" s="36" t="n">
        <f aca="false">BL300+BL301-BL302</f>
        <v>0</v>
      </c>
      <c r="BM351" s="36" t="n">
        <f aca="false">BM300+BM301-BM302</f>
        <v>0</v>
      </c>
      <c r="BN351" s="36" t="n">
        <f aca="false">BN300+BN301-BN302</f>
        <v>0</v>
      </c>
      <c r="BO351" s="36" t="n">
        <f aca="false">BO300+BO301-BO302</f>
        <v>0</v>
      </c>
      <c r="BP351" s="36" t="n">
        <f aca="false">BP300+BP301-BP302</f>
        <v>0</v>
      </c>
      <c r="BQ351" s="36" t="n">
        <f aca="false">BQ300+BQ301-BQ302</f>
        <v>0</v>
      </c>
      <c r="BR351" s="36" t="n">
        <f aca="false">BR300+BR301-BR302</f>
        <v>0</v>
      </c>
      <c r="BS351" s="36" t="n">
        <f aca="false">BS300+BS301-BS302</f>
        <v>0</v>
      </c>
      <c r="BT351" s="36" t="n">
        <f aca="false">BT300+BT301-BT302</f>
        <v>0</v>
      </c>
      <c r="BU351" s="36" t="n">
        <f aca="false">BU300+BU301-BU302</f>
        <v>0</v>
      </c>
      <c r="BV351" s="36" t="n">
        <f aca="false">BV300+BV301-BV302</f>
        <v>0</v>
      </c>
      <c r="BW351" s="36" t="n">
        <f aca="false">BW300+BW301-BW302</f>
        <v>0</v>
      </c>
      <c r="BX351" s="36" t="n">
        <f aca="false">BX300+BX301-BX302</f>
        <v>0</v>
      </c>
      <c r="BY351" s="36" t="n">
        <f aca="false">BY300+BY301-BY302</f>
        <v>0</v>
      </c>
      <c r="BZ351" s="36" t="n">
        <f aca="false">BZ300+BZ301-BZ302</f>
        <v>0</v>
      </c>
      <c r="CA351" s="36" t="n">
        <f aca="false">CA300+CA301-CA302</f>
        <v>0</v>
      </c>
      <c r="CB351" s="36" t="n">
        <f aca="false">CB300+CB301-CB302</f>
        <v>0</v>
      </c>
      <c r="CC351" s="36" t="n">
        <f aca="false">CC300+CC301-CC302</f>
        <v>0</v>
      </c>
      <c r="CD351" s="36" t="n">
        <f aca="false">CD300+CD301-CD302</f>
        <v>0</v>
      </c>
      <c r="CE351" s="36" t="n">
        <f aca="false">CE300+CE301-CE302</f>
        <v>0</v>
      </c>
      <c r="CF351" s="36" t="n">
        <f aca="false">CF300+CF301-CF302</f>
        <v>0</v>
      </c>
    </row>
    <row r="352" s="37" customFormat="true" ht="15" hidden="false" customHeight="true" outlineLevel="0" collapsed="false">
      <c r="A352" s="24" t="s">
        <v>3999</v>
      </c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 t="s">
        <v>4000</v>
      </c>
      <c r="P352" s="24"/>
      <c r="Q352" s="24"/>
      <c r="R352" s="24"/>
      <c r="S352" s="24"/>
      <c r="T352" s="24"/>
      <c r="U352" s="24" t="n">
        <v>19</v>
      </c>
      <c r="V352" s="24" t="s">
        <v>160</v>
      </c>
      <c r="W352" s="24" t="s">
        <v>781</v>
      </c>
      <c r="X352" s="24" t="s">
        <v>162</v>
      </c>
      <c r="Y352" s="24"/>
      <c r="Z352" s="24" t="s">
        <v>746</v>
      </c>
      <c r="AA352" s="24" t="s">
        <v>3076</v>
      </c>
      <c r="AB352" s="36" t="n">
        <f aca="false">AB304+AB305+AB306-AB307</f>
        <v>0</v>
      </c>
      <c r="AC352" s="36" t="n">
        <f aca="false">AC304+AC305+AC306-AC307</f>
        <v>0</v>
      </c>
      <c r="AD352" s="36" t="n">
        <f aca="false">AD304+AD305+AD306-AD307</f>
        <v>0</v>
      </c>
      <c r="AE352" s="36" t="n">
        <f aca="false">AE304+AE305+AE306-AE307</f>
        <v>0</v>
      </c>
      <c r="AF352" s="36" t="n">
        <f aca="false">AF304+AF305+AF306-AF307</f>
        <v>0</v>
      </c>
      <c r="AG352" s="36" t="n">
        <f aca="false">AG304+AG305+AG306-AG307</f>
        <v>0</v>
      </c>
      <c r="AH352" s="36" t="n">
        <f aca="false">AH304+AH305+AH306-AH307</f>
        <v>0</v>
      </c>
      <c r="AI352" s="36" t="n">
        <f aca="false">AI304+AI305+AI306-AI307</f>
        <v>0</v>
      </c>
      <c r="AJ352" s="36" t="n">
        <f aca="false">AJ304+AJ305+AJ306-AJ307</f>
        <v>0</v>
      </c>
      <c r="AK352" s="36" t="n">
        <f aca="false">AK304+AK305+AK306-AK307</f>
        <v>0</v>
      </c>
      <c r="AL352" s="36" t="n">
        <f aca="false">AL304+AL305+AL306-AL307</f>
        <v>0</v>
      </c>
      <c r="AM352" s="36" t="n">
        <f aca="false">AM304+AM305+AM306-AM307</f>
        <v>0</v>
      </c>
      <c r="AN352" s="36" t="n">
        <f aca="false">AN304+AN305+AN306-AN307</f>
        <v>0</v>
      </c>
      <c r="AO352" s="36" t="n">
        <f aca="false">AO304+AO305+AO306-AO307</f>
        <v>0</v>
      </c>
      <c r="AP352" s="36" t="n">
        <f aca="false">AP304+AP305+AP306-AP307</f>
        <v>0</v>
      </c>
      <c r="AQ352" s="36" t="n">
        <f aca="false">AQ304+AQ305+AQ306-AQ307</f>
        <v>0</v>
      </c>
      <c r="AR352" s="36" t="n">
        <f aca="false">AR304+AR305+AR306-AR307</f>
        <v>0</v>
      </c>
      <c r="AS352" s="36" t="n">
        <f aca="false">AS304+AS305+AS306-AS307</f>
        <v>0</v>
      </c>
      <c r="AT352" s="36" t="n">
        <f aca="false">AT304+AT305+AT306-AT307</f>
        <v>0</v>
      </c>
      <c r="AU352" s="36" t="n">
        <f aca="false">AU304+AU305+AU306-AU307</f>
        <v>0</v>
      </c>
      <c r="AV352" s="36" t="n">
        <f aca="false">AV304+AV305+AV306-AV307</f>
        <v>0</v>
      </c>
      <c r="AW352" s="36" t="n">
        <f aca="false">AW304+AW305+AW306-AW307</f>
        <v>0</v>
      </c>
      <c r="AX352" s="36" t="n">
        <f aca="false">AX304+AX305+AX306-AX307</f>
        <v>0</v>
      </c>
      <c r="AY352" s="36" t="n">
        <f aca="false">AY304+AY305+AY306-AY307</f>
        <v>0</v>
      </c>
      <c r="AZ352" s="36" t="n">
        <f aca="false">AZ304+AZ305+AZ306-AZ307</f>
        <v>0</v>
      </c>
      <c r="BA352" s="36" t="n">
        <f aca="false">BA304+BA305+BA306-BA307</f>
        <v>0</v>
      </c>
      <c r="BB352" s="36" t="n">
        <f aca="false">BB304+BB305+BB306-BB307</f>
        <v>0</v>
      </c>
      <c r="BC352" s="36" t="n">
        <f aca="false">BC304+BC305+BC306-BC307</f>
        <v>0</v>
      </c>
      <c r="BD352" s="36" t="n">
        <f aca="false">BD304+BD305+BD306-BD307</f>
        <v>0</v>
      </c>
      <c r="BE352" s="36" t="n">
        <f aca="false">BE304+BE305+BE306-BE307</f>
        <v>0</v>
      </c>
      <c r="BF352" s="36" t="n">
        <f aca="false">BF304+BF305+BF306-BF307</f>
        <v>0</v>
      </c>
      <c r="BG352" s="36" t="n">
        <f aca="false">BG304+BG305+BG306-BG307</f>
        <v>0</v>
      </c>
      <c r="BH352" s="36" t="n">
        <f aca="false">BH304+BH305+BH306-BH307</f>
        <v>0</v>
      </c>
      <c r="BI352" s="36" t="n">
        <f aca="false">BI304+BI305+BI306-BI307</f>
        <v>0</v>
      </c>
      <c r="BJ352" s="36" t="n">
        <f aca="false">BJ304+BJ305+BJ306-BJ307</f>
        <v>0</v>
      </c>
      <c r="BK352" s="36" t="n">
        <f aca="false">BK304+BK305+BK306-BK307</f>
        <v>0</v>
      </c>
      <c r="BL352" s="36" t="n">
        <f aca="false">BL304+BL305+BL306-BL307</f>
        <v>0</v>
      </c>
      <c r="BM352" s="36" t="n">
        <f aca="false">BM304+BM305+BM306-BM307</f>
        <v>0</v>
      </c>
      <c r="BN352" s="36" t="n">
        <f aca="false">BN304+BN305+BN306-BN307</f>
        <v>0</v>
      </c>
      <c r="BO352" s="36" t="n">
        <f aca="false">BO304+BO305+BO306-BO307</f>
        <v>0</v>
      </c>
      <c r="BP352" s="36" t="n">
        <f aca="false">BP304+BP305+BP306-BP307</f>
        <v>0</v>
      </c>
      <c r="BQ352" s="36" t="n">
        <f aca="false">BQ304+BQ305+BQ306-BQ307</f>
        <v>0</v>
      </c>
      <c r="BR352" s="36" t="n">
        <f aca="false">BR304+BR305+BR306-BR307</f>
        <v>0</v>
      </c>
      <c r="BS352" s="36" t="n">
        <f aca="false">BS304+BS305+BS306-BS307</f>
        <v>0</v>
      </c>
      <c r="BT352" s="36" t="n">
        <f aca="false">BT304+BT305+BT306-BT307</f>
        <v>0</v>
      </c>
      <c r="BU352" s="36" t="n">
        <f aca="false">BU304+BU305+BU306-BU307</f>
        <v>0</v>
      </c>
      <c r="BV352" s="36" t="n">
        <f aca="false">BV304+BV305+BV306-BV307</f>
        <v>0</v>
      </c>
      <c r="BW352" s="36" t="n">
        <f aca="false">BW304+BW305+BW306-BW307</f>
        <v>0</v>
      </c>
      <c r="BX352" s="36" t="n">
        <f aca="false">BX304+BX305+BX306-BX307</f>
        <v>0</v>
      </c>
      <c r="BY352" s="36" t="n">
        <f aca="false">BY304+BY305+BY306-BY307</f>
        <v>0</v>
      </c>
      <c r="BZ352" s="36" t="n">
        <f aca="false">BZ304+BZ305+BZ306-BZ307</f>
        <v>0</v>
      </c>
      <c r="CA352" s="36" t="n">
        <f aca="false">CA304+CA305+CA306-CA307</f>
        <v>0</v>
      </c>
      <c r="CB352" s="36" t="n">
        <f aca="false">CB304+CB305+CB306-CB307</f>
        <v>0</v>
      </c>
      <c r="CC352" s="36" t="n">
        <f aca="false">CC304+CC305+CC306-CC307</f>
        <v>0</v>
      </c>
      <c r="CD352" s="36" t="n">
        <f aca="false">CD304+CD305+CD306-CD307</f>
        <v>0</v>
      </c>
      <c r="CE352" s="36" t="n">
        <f aca="false">CE304+CE305+CE306-CE307</f>
        <v>0</v>
      </c>
      <c r="CF352" s="36" t="n">
        <f aca="false">CF304+CF305+CF306-CF307</f>
        <v>0</v>
      </c>
    </row>
    <row r="353" s="37" customFormat="true" ht="15" hidden="false" customHeight="true" outlineLevel="0" collapsed="false">
      <c r="A353" s="24" t="s">
        <v>4001</v>
      </c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 t="s">
        <v>4002</v>
      </c>
      <c r="P353" s="24"/>
      <c r="Q353" s="24"/>
      <c r="R353" s="24"/>
      <c r="S353" s="24"/>
      <c r="T353" s="24"/>
      <c r="U353" s="24" t="n">
        <v>19</v>
      </c>
      <c r="V353" s="24" t="s">
        <v>160</v>
      </c>
      <c r="W353" s="24" t="s">
        <v>781</v>
      </c>
      <c r="X353" s="24" t="s">
        <v>162</v>
      </c>
      <c r="Y353" s="24"/>
      <c r="Z353" s="24" t="s">
        <v>746</v>
      </c>
      <c r="AA353" s="24" t="s">
        <v>3076</v>
      </c>
      <c r="AB353" s="36" t="n">
        <f aca="false">AB309+AB310+AB311-AB312</f>
        <v>0</v>
      </c>
      <c r="AC353" s="36" t="n">
        <f aca="false">AC309+AC310+AC311-AC312</f>
        <v>0</v>
      </c>
      <c r="AD353" s="36" t="n">
        <f aca="false">AD309+AD310+AD311-AD312</f>
        <v>0</v>
      </c>
      <c r="AE353" s="36" t="n">
        <f aca="false">AE309+AE310+AE311-AE312</f>
        <v>0</v>
      </c>
      <c r="AF353" s="36" t="n">
        <f aca="false">AF309+AF310+AF311-AF312</f>
        <v>0</v>
      </c>
      <c r="AG353" s="36" t="n">
        <f aca="false">AG309+AG310+AG311-AG312</f>
        <v>0</v>
      </c>
      <c r="AH353" s="36" t="n">
        <f aca="false">AH309+AH310+AH311-AH312</f>
        <v>0</v>
      </c>
      <c r="AI353" s="36" t="n">
        <f aca="false">AI309+AI310+AI311-AI312</f>
        <v>0</v>
      </c>
      <c r="AJ353" s="36" t="n">
        <f aca="false">AJ309+AJ310+AJ311-AJ312</f>
        <v>0</v>
      </c>
      <c r="AK353" s="36" t="n">
        <f aca="false">AK309+AK310+AK311-AK312</f>
        <v>0</v>
      </c>
      <c r="AL353" s="36" t="n">
        <f aca="false">AL309+AL310+AL311-AL312</f>
        <v>0</v>
      </c>
      <c r="AM353" s="36" t="n">
        <f aca="false">AM309+AM310+AM311-AM312</f>
        <v>0</v>
      </c>
      <c r="AN353" s="36" t="n">
        <f aca="false">AN309+AN310+AN311-AN312</f>
        <v>0</v>
      </c>
      <c r="AO353" s="36" t="n">
        <f aca="false">AO309+AO310+AO311-AO312</f>
        <v>0</v>
      </c>
      <c r="AP353" s="36" t="n">
        <f aca="false">AP309+AP310+AP311-AP312</f>
        <v>0</v>
      </c>
      <c r="AQ353" s="36" t="n">
        <f aca="false">AQ309+AQ310+AQ311-AQ312</f>
        <v>0</v>
      </c>
      <c r="AR353" s="36" t="n">
        <f aca="false">AR309+AR310+AR311-AR312</f>
        <v>0</v>
      </c>
      <c r="AS353" s="36" t="n">
        <f aca="false">AS309+AS310+AS311-AS312</f>
        <v>0</v>
      </c>
      <c r="AT353" s="36" t="n">
        <f aca="false">AT309+AT310+AT311-AT312</f>
        <v>0</v>
      </c>
      <c r="AU353" s="36" t="n">
        <f aca="false">AU309+AU310+AU311-AU312</f>
        <v>0</v>
      </c>
      <c r="AV353" s="36" t="n">
        <f aca="false">AV309+AV310+AV311-AV312</f>
        <v>0</v>
      </c>
      <c r="AW353" s="36" t="n">
        <f aca="false">AW309+AW310+AW311-AW312</f>
        <v>0</v>
      </c>
      <c r="AX353" s="36" t="n">
        <f aca="false">AX309+AX310+AX311-AX312</f>
        <v>0</v>
      </c>
      <c r="AY353" s="36" t="n">
        <f aca="false">AY309+AY310+AY311-AY312</f>
        <v>0</v>
      </c>
      <c r="AZ353" s="36" t="n">
        <f aca="false">AZ309+AZ310+AZ311-AZ312</f>
        <v>0</v>
      </c>
      <c r="BA353" s="36" t="n">
        <f aca="false">BA309+BA310+BA311-BA312</f>
        <v>0</v>
      </c>
      <c r="BB353" s="36" t="n">
        <f aca="false">BB309+BB310+BB311-BB312</f>
        <v>0</v>
      </c>
      <c r="BC353" s="36" t="n">
        <f aca="false">BC309+BC310+BC311-BC312</f>
        <v>0</v>
      </c>
      <c r="BD353" s="36" t="n">
        <f aca="false">BD309+BD310+BD311-BD312</f>
        <v>0</v>
      </c>
      <c r="BE353" s="36" t="n">
        <f aca="false">BE309+BE310+BE311-BE312</f>
        <v>0</v>
      </c>
      <c r="BF353" s="36" t="n">
        <f aca="false">BF309+BF310+BF311-BF312</f>
        <v>0</v>
      </c>
      <c r="BG353" s="36" t="n">
        <f aca="false">BG309+BG310+BG311-BG312</f>
        <v>0</v>
      </c>
      <c r="BH353" s="36" t="n">
        <f aca="false">BH309+BH310+BH311-BH312</f>
        <v>0</v>
      </c>
      <c r="BI353" s="36" t="n">
        <f aca="false">BI309+BI310+BI311-BI312</f>
        <v>0</v>
      </c>
      <c r="BJ353" s="36" t="n">
        <f aca="false">BJ309+BJ310+BJ311-BJ312</f>
        <v>0</v>
      </c>
      <c r="BK353" s="36" t="n">
        <f aca="false">BK309+BK310+BK311-BK312</f>
        <v>0</v>
      </c>
      <c r="BL353" s="36" t="n">
        <f aca="false">BL309+BL310+BL311-BL312</f>
        <v>0</v>
      </c>
      <c r="BM353" s="36" t="n">
        <f aca="false">BM309+BM310+BM311-BM312</f>
        <v>0</v>
      </c>
      <c r="BN353" s="36" t="n">
        <f aca="false">BN309+BN310+BN311-BN312</f>
        <v>0</v>
      </c>
      <c r="BO353" s="36" t="n">
        <f aca="false">BO309+BO310+BO311-BO312</f>
        <v>0</v>
      </c>
      <c r="BP353" s="36" t="n">
        <f aca="false">BP309+BP310+BP311-BP312</f>
        <v>0</v>
      </c>
      <c r="BQ353" s="36" t="n">
        <f aca="false">BQ309+BQ310+BQ311-BQ312</f>
        <v>0</v>
      </c>
      <c r="BR353" s="36" t="n">
        <f aca="false">BR309+BR310+BR311-BR312</f>
        <v>0</v>
      </c>
      <c r="BS353" s="36" t="n">
        <f aca="false">BS309+BS310+BS311-BS312</f>
        <v>0</v>
      </c>
      <c r="BT353" s="36" t="n">
        <f aca="false">BT309+BT310+BT311-BT312</f>
        <v>0</v>
      </c>
      <c r="BU353" s="36" t="n">
        <f aca="false">BU309+BU310+BU311-BU312</f>
        <v>0</v>
      </c>
      <c r="BV353" s="36" t="n">
        <f aca="false">BV309+BV310+BV311-BV312</f>
        <v>0</v>
      </c>
      <c r="BW353" s="36" t="n">
        <f aca="false">BW309+BW310+BW311-BW312</f>
        <v>0</v>
      </c>
      <c r="BX353" s="36" t="n">
        <f aca="false">BX309+BX310+BX311-BX312</f>
        <v>0</v>
      </c>
      <c r="BY353" s="36" t="n">
        <f aca="false">BY309+BY310+BY311-BY312</f>
        <v>0</v>
      </c>
      <c r="BZ353" s="36" t="n">
        <f aca="false">BZ309+BZ310+BZ311-BZ312</f>
        <v>0</v>
      </c>
      <c r="CA353" s="36" t="n">
        <f aca="false">CA309+CA310+CA311-CA312</f>
        <v>0</v>
      </c>
      <c r="CB353" s="36" t="n">
        <f aca="false">CB309+CB310+CB311-CB312</f>
        <v>0</v>
      </c>
      <c r="CC353" s="36" t="n">
        <f aca="false">CC309+CC310+CC311-CC312</f>
        <v>0</v>
      </c>
      <c r="CD353" s="36" t="n">
        <f aca="false">CD309+CD310+CD311-CD312</f>
        <v>0</v>
      </c>
      <c r="CE353" s="36" t="n">
        <f aca="false">CE309+CE310+CE311-CE312</f>
        <v>0</v>
      </c>
      <c r="CF353" s="36" t="n">
        <f aca="false">CF309+CF310+CF311-CF312</f>
        <v>0</v>
      </c>
    </row>
    <row r="354" s="37" customFormat="true" ht="15" hidden="false" customHeight="true" outlineLevel="0" collapsed="false">
      <c r="A354" s="24" t="s">
        <v>4003</v>
      </c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 t="s">
        <v>4004</v>
      </c>
      <c r="P354" s="24"/>
      <c r="Q354" s="24"/>
      <c r="R354" s="24"/>
      <c r="S354" s="24"/>
      <c r="T354" s="24"/>
      <c r="U354" s="24" t="n">
        <v>19</v>
      </c>
      <c r="V354" s="24" t="s">
        <v>160</v>
      </c>
      <c r="W354" s="24" t="s">
        <v>781</v>
      </c>
      <c r="X354" s="24" t="s">
        <v>162</v>
      </c>
      <c r="Y354" s="24"/>
      <c r="Z354" s="24" t="s">
        <v>746</v>
      </c>
      <c r="AA354" s="24" t="s">
        <v>3910</v>
      </c>
      <c r="AB354" s="36" t="n">
        <f aca="false">AB307+AB312-AB313</f>
        <v>0</v>
      </c>
      <c r="AC354" s="36" t="n">
        <f aca="false">AC307+AC312-AC313</f>
        <v>0</v>
      </c>
      <c r="AD354" s="36" t="n">
        <f aca="false">AD307+AD312-AD313</f>
        <v>0</v>
      </c>
      <c r="AE354" s="36" t="n">
        <f aca="false">AE307+AE312-AE313</f>
        <v>0</v>
      </c>
      <c r="AF354" s="36" t="n">
        <f aca="false">AF307+AF312-AF313</f>
        <v>0</v>
      </c>
      <c r="AG354" s="36" t="n">
        <f aca="false">AG307+AG312-AG313</f>
        <v>0</v>
      </c>
      <c r="AH354" s="36" t="n">
        <f aca="false">AH307+AH312-AH313</f>
        <v>0</v>
      </c>
      <c r="AI354" s="36" t="n">
        <f aca="false">AI307+AI312-AI313</f>
        <v>0</v>
      </c>
      <c r="AJ354" s="36" t="n">
        <f aca="false">AJ307+AJ312-AJ313</f>
        <v>0</v>
      </c>
      <c r="AK354" s="36" t="n">
        <f aca="false">AK307+AK312-AK313</f>
        <v>0</v>
      </c>
      <c r="AL354" s="36" t="n">
        <f aca="false">AL307+AL312-AL313</f>
        <v>0</v>
      </c>
      <c r="AM354" s="36" t="n">
        <f aca="false">AM307+AM312-AM313</f>
        <v>0</v>
      </c>
      <c r="AN354" s="36" t="n">
        <f aca="false">AN307+AN312-AN313</f>
        <v>0</v>
      </c>
      <c r="AO354" s="36" t="n">
        <f aca="false">AO307+AO312-AO313</f>
        <v>0</v>
      </c>
      <c r="AP354" s="36" t="n">
        <f aca="false">AP307+AP312-AP313</f>
        <v>0</v>
      </c>
      <c r="AQ354" s="36" t="n">
        <f aca="false">AQ307+AQ312-AQ313</f>
        <v>0</v>
      </c>
      <c r="AR354" s="36" t="n">
        <f aca="false">AR307+AR312-AR313</f>
        <v>0</v>
      </c>
      <c r="AS354" s="36" t="n">
        <f aca="false">AS307+AS312-AS313</f>
        <v>0</v>
      </c>
      <c r="AT354" s="36" t="n">
        <f aca="false">AT307+AT312-AT313</f>
        <v>0</v>
      </c>
      <c r="AU354" s="36" t="n">
        <f aca="false">AU307+AU312-AU313</f>
        <v>0</v>
      </c>
      <c r="AV354" s="36" t="n">
        <f aca="false">AV307+AV312-AV313</f>
        <v>0</v>
      </c>
      <c r="AW354" s="36" t="n">
        <f aca="false">AW307+AW312-AW313</f>
        <v>0</v>
      </c>
      <c r="AX354" s="36" t="n">
        <f aca="false">AX307+AX312-AX313</f>
        <v>0</v>
      </c>
      <c r="AY354" s="36" t="n">
        <f aca="false">AY307+AY312-AY313</f>
        <v>0</v>
      </c>
      <c r="AZ354" s="36" t="n">
        <f aca="false">AZ307+AZ312-AZ313</f>
        <v>0</v>
      </c>
      <c r="BA354" s="36" t="n">
        <f aca="false">BA307+BA312-BA313</f>
        <v>0</v>
      </c>
      <c r="BB354" s="36" t="n">
        <f aca="false">BB307+BB312-BB313</f>
        <v>0</v>
      </c>
      <c r="BC354" s="36" t="n">
        <f aca="false">BC307+BC312-BC313</f>
        <v>0</v>
      </c>
      <c r="BD354" s="36" t="n">
        <f aca="false">BD307+BD312-BD313</f>
        <v>0</v>
      </c>
      <c r="BE354" s="36" t="n">
        <f aca="false">BE307+BE312-BE313</f>
        <v>0</v>
      </c>
      <c r="BF354" s="36" t="n">
        <f aca="false">BF307+BF312-BF313</f>
        <v>0</v>
      </c>
      <c r="BG354" s="36" t="n">
        <f aca="false">BG307+BG312-BG313</f>
        <v>0</v>
      </c>
      <c r="BH354" s="36" t="n">
        <f aca="false">BH307+BH312-BH313</f>
        <v>0</v>
      </c>
      <c r="BI354" s="36" t="n">
        <f aca="false">BI307+BI312-BI313</f>
        <v>0</v>
      </c>
      <c r="BJ354" s="36" t="n">
        <f aca="false">BJ307+BJ312-BJ313</f>
        <v>0</v>
      </c>
      <c r="BK354" s="36" t="n">
        <f aca="false">BK307+BK312-BK313</f>
        <v>0</v>
      </c>
      <c r="BL354" s="36" t="n">
        <f aca="false">BL307+BL312-BL313</f>
        <v>0</v>
      </c>
      <c r="BM354" s="36" t="n">
        <f aca="false">BM307+BM312-BM313</f>
        <v>0</v>
      </c>
      <c r="BN354" s="36" t="n">
        <f aca="false">BN307+BN312-BN313</f>
        <v>0</v>
      </c>
      <c r="BO354" s="36" t="n">
        <f aca="false">BO307+BO312-BO313</f>
        <v>0</v>
      </c>
      <c r="BP354" s="36" t="n">
        <f aca="false">BP307+BP312-BP313</f>
        <v>0</v>
      </c>
      <c r="BQ354" s="36" t="n">
        <f aca="false">BQ307+BQ312-BQ313</f>
        <v>0</v>
      </c>
      <c r="BR354" s="36" t="n">
        <f aca="false">BR307+BR312-BR313</f>
        <v>0</v>
      </c>
      <c r="BS354" s="36" t="n">
        <f aca="false">BS307+BS312-BS313</f>
        <v>0</v>
      </c>
      <c r="BT354" s="36" t="n">
        <f aca="false">BT307+BT312-BT313</f>
        <v>0</v>
      </c>
      <c r="BU354" s="36" t="n">
        <f aca="false">BU307+BU312-BU313</f>
        <v>0</v>
      </c>
      <c r="BV354" s="36" t="n">
        <f aca="false">BV307+BV312-BV313</f>
        <v>0</v>
      </c>
      <c r="BW354" s="36" t="n">
        <f aca="false">BW307+BW312-BW313</f>
        <v>0</v>
      </c>
      <c r="BX354" s="36" t="n">
        <f aca="false">BX307+BX312-BX313</f>
        <v>0</v>
      </c>
      <c r="BY354" s="36" t="n">
        <f aca="false">BY307+BY312-BY313</f>
        <v>0</v>
      </c>
      <c r="BZ354" s="36" t="n">
        <f aca="false">BZ307+BZ312-BZ313</f>
        <v>0</v>
      </c>
      <c r="CA354" s="36" t="n">
        <f aca="false">CA307+CA312-CA313</f>
        <v>0</v>
      </c>
      <c r="CB354" s="36" t="n">
        <f aca="false">CB307+CB312-CB313</f>
        <v>0</v>
      </c>
      <c r="CC354" s="36" t="n">
        <f aca="false">CC307+CC312-CC313</f>
        <v>0</v>
      </c>
      <c r="CD354" s="36" t="n">
        <f aca="false">CD307+CD312-CD313</f>
        <v>0</v>
      </c>
      <c r="CE354" s="36" t="n">
        <f aca="false">CE307+CE312-CE313</f>
        <v>0</v>
      </c>
      <c r="CF354" s="36" t="n">
        <f aca="false">CF307+CF312-CF313</f>
        <v>0</v>
      </c>
    </row>
    <row r="355" s="37" customFormat="true" ht="15" hidden="false" customHeight="true" outlineLevel="0" collapsed="false">
      <c r="A355" s="24" t="s">
        <v>4005</v>
      </c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 t="s">
        <v>4006</v>
      </c>
      <c r="P355" s="24"/>
      <c r="Q355" s="24"/>
      <c r="R355" s="24"/>
      <c r="S355" s="24"/>
      <c r="T355" s="24"/>
      <c r="U355" s="24" t="n">
        <v>19</v>
      </c>
      <c r="V355" s="24" t="s">
        <v>160</v>
      </c>
      <c r="W355" s="24" t="s">
        <v>781</v>
      </c>
      <c r="X355" s="24" t="s">
        <v>162</v>
      </c>
      <c r="Y355" s="24"/>
      <c r="Z355" s="24" t="s">
        <v>746</v>
      </c>
      <c r="AA355" s="24" t="s">
        <v>3950</v>
      </c>
      <c r="AB355" s="36" t="n">
        <f aca="false">AB316+AB317+AB319+AB320+AB321+AB322+AB323+AB324+AB325+AB326-AB327</f>
        <v>0</v>
      </c>
      <c r="AC355" s="36" t="n">
        <f aca="false">AC316+AC317+AC319+AC320+AC321+AC322+AC323+AC324+AC325+AC326-AC327</f>
        <v>0</v>
      </c>
      <c r="AD355" s="36" t="n">
        <f aca="false">AD316+AD317+AD319+AD320+AD321+AD322+AD323+AD324+AD325+AD326-AD327</f>
        <v>0</v>
      </c>
      <c r="AE355" s="36" t="n">
        <f aca="false">AE316+AE317+AE319+AE320+AE321+AE322+AE323+AE324+AE325+AE326-AE327</f>
        <v>0</v>
      </c>
      <c r="AF355" s="36" t="n">
        <f aca="false">AF316+AF317+AF318+AF319+AF320+AF321+AF322+AF323+AF324+AF325+AF326-AF327</f>
        <v>0</v>
      </c>
      <c r="AG355" s="36" t="n">
        <f aca="false">AG316+AG317+AG318+AG319+AG320+AG321+AG322+AG323+AG324+AG325+AG326-AG327</f>
        <v>0</v>
      </c>
      <c r="AH355" s="36" t="n">
        <f aca="false">AH316+AH317+AH318+AH319+AH320+AH321+AH322+AH323+AH324+AH325+AH326-AH327</f>
        <v>0</v>
      </c>
      <c r="AI355" s="36" t="n">
        <f aca="false">AI316+AI317+AI318+AI319+AI320+AI321+AI322+AI323+AI324+AI325+AI326-AI327</f>
        <v>0</v>
      </c>
      <c r="AJ355" s="36" t="n">
        <f aca="false">AJ316+AJ317+AJ318+AJ319+AJ320+AJ321+AJ322+AJ323+AJ324+AJ325+AJ326-AJ327</f>
        <v>0</v>
      </c>
      <c r="AK355" s="36" t="n">
        <f aca="false">AK316+AK317+AK318+AK319+AK320+AK321+AK322+AK323+AK324+AK325+AK326-AK327</f>
        <v>0</v>
      </c>
      <c r="AL355" s="36" t="n">
        <f aca="false">AL316+AL317+AL318+AL319+AL320+AL321+AL322+AL323+AL324+AL325+AL326-AL327</f>
        <v>0</v>
      </c>
      <c r="AM355" s="36" t="n">
        <f aca="false">AM316+AM317+AM318+AM319+AM320+AM321+AM322+AM323+AM324+AM325+AM326-AM327</f>
        <v>0</v>
      </c>
      <c r="AN355" s="36" t="n">
        <f aca="false">AN316+AN317+AN318+AN319+AN320+AN321+AN322+AN323+AN324+AN325+AN326-AN327</f>
        <v>0</v>
      </c>
      <c r="AO355" s="36" t="n">
        <f aca="false">AO316+AO317+AO318+AO319+AO320+AO321+AO322+AO323+AO324+AO325+AO326-AO327</f>
        <v>0</v>
      </c>
      <c r="AP355" s="36" t="n">
        <f aca="false">AP316+AP317+AP318+AP319+AP320+AP321+AP322+AP323+AP324+AP325+AP326-AP327</f>
        <v>0</v>
      </c>
      <c r="AQ355" s="36" t="n">
        <f aca="false">AQ316+AQ317+AQ318+AQ319+AQ320+AQ321+AQ322+AQ323+AQ324+AQ325+AQ326-AQ327</f>
        <v>0</v>
      </c>
      <c r="AR355" s="36" t="n">
        <f aca="false">AR316+AR317+AR318+AR319+AR320+AR321+AR322+AR323+AR324+AR325+AR326-AR327</f>
        <v>0</v>
      </c>
      <c r="AS355" s="36" t="n">
        <f aca="false">AS316+AS317+AS318+AS319+AS320+AS321+AS322+AS323+AS324+AS325+AS326-AS327</f>
        <v>0</v>
      </c>
      <c r="AT355" s="36" t="n">
        <f aca="false">AT316+AT317+AT318+AT319+AT320+AT321+AT322+AT323+AT324+AT325+AT326-AT327</f>
        <v>0</v>
      </c>
      <c r="AU355" s="36" t="n">
        <f aca="false">AU316+AU317+AU318+AU319+AU320+AU321+AU322+AU323+AU324+AU325+AU326-AU327</f>
        <v>0</v>
      </c>
      <c r="AV355" s="36" t="n">
        <f aca="false">AV316+AV317+AV318+AV319+AV320+AV321+AV322+AV323+AV324+AV325+AV326-AV327</f>
        <v>0</v>
      </c>
      <c r="AW355" s="36" t="n">
        <f aca="false">AW316+AW317+AW318+AW319+AW320+AW321+AW322+AW323+AW324+AW325+AW326-AW327</f>
        <v>0</v>
      </c>
      <c r="AX355" s="36" t="n">
        <f aca="false">AX316+AX317+AX318+AX319+AX320+AX321+AX322+AX323+AX324+AX325+AX326-AX327</f>
        <v>0</v>
      </c>
      <c r="AY355" s="36" t="n">
        <f aca="false">AY316+AY317+AY318+AY319+AY320+AY321+AY322+AY323+AY324+AY325+AY326-AY327</f>
        <v>0</v>
      </c>
      <c r="AZ355" s="36" t="n">
        <f aca="false">AZ316+AZ317+AZ318+AZ319+AZ320+AZ321+AZ322+AZ323+AZ324+AZ325+AZ326-AZ327</f>
        <v>0</v>
      </c>
      <c r="BA355" s="36" t="n">
        <f aca="false">BA316+BA317+BA318+BA319+BA320+BA321+BA322+BA323+BA324+BA325+BA326-BA327</f>
        <v>0</v>
      </c>
      <c r="BB355" s="36" t="n">
        <f aca="false">BB316+BB317+BB318+BB319+BB320+BB321+BB322+BB323+BB324+BB325+BB326-BB327</f>
        <v>0</v>
      </c>
      <c r="BC355" s="36" t="n">
        <f aca="false">BC316+BC317+BC318+BC319+BC320+BC321+BC322+BC323+BC324+BC325+BC326-BC327</f>
        <v>0</v>
      </c>
      <c r="BD355" s="36" t="n">
        <f aca="false">BD316+BD317+BD318+BD319+BD320+BD321+BD322+BD323+BD324+BD325+BD326-BD327</f>
        <v>0</v>
      </c>
      <c r="BE355" s="36" t="n">
        <f aca="false">BE316+BE317+BE318+BE319+BE320+BE321+BE322+BE323+BE324+BE325+BE326-BE327</f>
        <v>0</v>
      </c>
      <c r="BF355" s="36" t="n">
        <f aca="false">BF316+BF317+BF318+BF319+BF320+BF321+BF322+BF323+BF324+BF325+BF326-BF327</f>
        <v>0</v>
      </c>
      <c r="BG355" s="36" t="n">
        <f aca="false">BG316+BG317+BG318+BG319+BG320+BG321+BG322+BG323+BG324+BG325+BG326-BG327</f>
        <v>0</v>
      </c>
      <c r="BH355" s="36" t="n">
        <f aca="false">BH316+BH317+BH318+BH319+BH320+BH321+BH322+BH323+BH324+BH325+BH326-BH327</f>
        <v>0</v>
      </c>
      <c r="BI355" s="36" t="n">
        <f aca="false">BI316+BI317+BI318+BI319+BI320+BI321+BI322+BI323+BI324+BI325+BI326-BI327</f>
        <v>0</v>
      </c>
      <c r="BJ355" s="36" t="n">
        <f aca="false">BJ316+BJ317+BJ318+BJ319+BJ320+BJ321+BJ322+BJ323+BJ324+BJ325+BJ326-BJ327</f>
        <v>0</v>
      </c>
      <c r="BK355" s="36" t="n">
        <f aca="false">BK316+BK317+BK318+BK319+BK320+BK321+BK322+BK323+BK324+BK325+BK326-BK327</f>
        <v>0</v>
      </c>
      <c r="BL355" s="36" t="n">
        <f aca="false">BL316+BL317+BL318+BL319+BL320+BL321+BL322+BL323+BL324+BL325+BL326-BL327</f>
        <v>0</v>
      </c>
      <c r="BM355" s="36" t="n">
        <f aca="false">BM316+BM317+BM318+BM319+BM320+BM321+BM322+BM323+BM324+BM325+BM326-BM327</f>
        <v>0</v>
      </c>
      <c r="BN355" s="36" t="n">
        <f aca="false">BN316+BN317+BN318+BN319+BN320+BN321+BN322+BN323+BN324+BN325+BN326-BN327</f>
        <v>0</v>
      </c>
      <c r="BO355" s="36" t="n">
        <f aca="false">BO316+BO317+BO318+BO319+BO320+BO321+BO322+BO323+BO324+BO325+BO326-BO327</f>
        <v>0</v>
      </c>
      <c r="BP355" s="36" t="n">
        <f aca="false">BP316+BP317+BP318+BP319+BP320+BP321+BP322+BP323+BP324+BP325+BP326-BP327</f>
        <v>0</v>
      </c>
      <c r="BQ355" s="36" t="n">
        <f aca="false">BQ316+BQ317+BQ318+BQ319+BQ320+BQ321+BQ322+BQ323+BQ324+BQ325+BQ326-BQ327</f>
        <v>0</v>
      </c>
      <c r="BR355" s="36" t="n">
        <f aca="false">BR316+BR317+BR318+BR319+BR320+BR321+BR322+BR323+BR324+BR325+BR326-BR327</f>
        <v>0</v>
      </c>
      <c r="BS355" s="36" t="n">
        <f aca="false">BS316+BS317+BS318+BS319+BS320+BS321+BS322+BS323+BS324+BS325+BS326-BS327</f>
        <v>0</v>
      </c>
      <c r="BT355" s="36" t="n">
        <f aca="false">BT316+BT317+BT318+BT319+BT320+BT321+BT322+BT323+BT324+BT325+BT326-BT327</f>
        <v>0</v>
      </c>
      <c r="BU355" s="36" t="n">
        <f aca="false">BU316+BU317+BU318+BU319+BU320+BU321+BU322+BU323+BU324+BU325+BU326-BU327</f>
        <v>0</v>
      </c>
      <c r="BV355" s="36" t="n">
        <f aca="false">BV316+BV317+BV318+BV319+BV320+BV321+BV322+BV323+BV324+BV325+BV326-BV327</f>
        <v>0</v>
      </c>
      <c r="BW355" s="36" t="n">
        <f aca="false">BW316+BW317+BW318+BW319+BW320+BW321+BW322+BW323+BW324+BW325+BW326-BW327</f>
        <v>0</v>
      </c>
      <c r="BX355" s="36" t="n">
        <f aca="false">BX316+BX317+BX318+BX319+BX320+BX321+BX322+BX323+BX324+BX325+BX326-BX327</f>
        <v>0</v>
      </c>
      <c r="BY355" s="36" t="n">
        <f aca="false">BY316+BY317+BY318+BY319+BY320+BY321+BY322+BY323+BY324+BY325+BY326-BY327</f>
        <v>0</v>
      </c>
      <c r="BZ355" s="36" t="n">
        <f aca="false">BZ316+BZ317+BZ318+BZ319+BZ320+BZ321+BZ322+BZ323+BZ324+BZ325+BZ326-BZ327</f>
        <v>0</v>
      </c>
      <c r="CA355" s="36" t="n">
        <f aca="false">CA316+CA317+CA318+CA319+CA320+CA321+CA322+CA323+CA324+CA325+CA326-CA327</f>
        <v>0</v>
      </c>
      <c r="CB355" s="36" t="n">
        <f aca="false">CB316+CB317+CB318+CB319+CB320+CB321+CB322+CB323+CB324+CB325+CB326-CB327</f>
        <v>0</v>
      </c>
      <c r="CC355" s="36" t="n">
        <f aca="false">CC316+CC317+CC318+CC319+CC320+CC321+CC322+CC323+CC324+CC325+CC326-CC327</f>
        <v>0</v>
      </c>
      <c r="CD355" s="36" t="n">
        <f aca="false">CD316+CD317+CD318+CD319+CD320+CD321+CD322+CD323+CD324+CD325+CD326-CD327</f>
        <v>0</v>
      </c>
      <c r="CE355" s="36" t="n">
        <f aca="false">CE316+CE317+CE318+CE319+CE320+CE321+CE322+CE323+CE324+CE325+CE326-CE327</f>
        <v>0</v>
      </c>
      <c r="CF355" s="36" t="n">
        <f aca="false">CF316+CF317+CF318+CF319+CF320+CF321+CF322+CF323+CF324+CF325+CF326-CF327</f>
        <v>0</v>
      </c>
    </row>
    <row r="356" s="37" customFormat="true" ht="15" hidden="false" customHeight="true" outlineLevel="0" collapsed="false">
      <c r="A356" s="24" t="s">
        <v>4007</v>
      </c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 t="s">
        <v>4008</v>
      </c>
      <c r="P356" s="24"/>
      <c r="Q356" s="24"/>
      <c r="R356" s="24"/>
      <c r="S356" s="24"/>
      <c r="T356" s="24"/>
      <c r="U356" s="24" t="n">
        <v>19</v>
      </c>
      <c r="V356" s="24" t="s">
        <v>160</v>
      </c>
      <c r="W356" s="24" t="s">
        <v>161</v>
      </c>
      <c r="X356" s="24" t="s">
        <v>162</v>
      </c>
      <c r="Y356" s="24"/>
      <c r="Z356" s="24" t="s">
        <v>746</v>
      </c>
      <c r="AA356" s="24" t="s">
        <v>3692</v>
      </c>
      <c r="AB356" s="36" t="n">
        <f aca="false">AB218+AB219+AB220+AB221+AB222+AB223+AB224+AB225+AB226+AB227+AB228-AB229</f>
        <v>0</v>
      </c>
      <c r="AC356" s="36" t="n">
        <f aca="false">AC218+AC219+AC220+AC221+AC222+AC223+AC224+AC225+AC226+AC227+AC228-AC229</f>
        <v>0</v>
      </c>
      <c r="AD356" s="36" t="n">
        <f aca="false">AD218+AD219+AD220+AD221+AD222+AD223+AD224+AD225+AD226+AD227+AD228-AD229</f>
        <v>0</v>
      </c>
      <c r="AE356" s="36" t="n">
        <f aca="false">AE218+AE219+AE220+AE221+AE222+AE223+AE224+AE225+AE226+AE227+AE228-AE229</f>
        <v>0</v>
      </c>
      <c r="AF356" s="36" t="n">
        <f aca="false">AF218+AF219+AF220+AF221+AF222+AF223+AF224+AF225+AF226+AF227+AF228-AF229</f>
        <v>0</v>
      </c>
      <c r="AG356" s="36" t="n">
        <f aca="false">AG218+AG219+AG220+AG221+AG222+AG223+AG224+AG225+AG226+AG227+AG228-AG229</f>
        <v>0</v>
      </c>
      <c r="AH356" s="36" t="n">
        <f aca="false">AH218+AH219+AH220+AH221+AH222+AH223+AH224+AH225+AH226+AH227+AH228-AH229</f>
        <v>0</v>
      </c>
      <c r="AI356" s="36" t="n">
        <f aca="false">AI218+AI219+AI220+AI221+AI222+AI223+AI224+AI225+AI226+AI227+AI228-AI229</f>
        <v>0</v>
      </c>
      <c r="AJ356" s="36" t="n">
        <f aca="false">AJ218+AJ219+AJ220+AJ221+AJ222+AJ223+AJ224+AJ225+AJ226+AJ227+AJ228-AJ229</f>
        <v>0</v>
      </c>
      <c r="AK356" s="36" t="n">
        <f aca="false">AK218+AK219+AK220+AK221+AK222+AK223+AK224+AK225+AK226+AK227+AK228-AK229</f>
        <v>0</v>
      </c>
      <c r="AL356" s="36" t="n">
        <f aca="false">AL218+AL219+AL220+AL221+AL222+AL223+AL224+AL225+AL226+AL227+AL228-AL229</f>
        <v>0</v>
      </c>
      <c r="AM356" s="36" t="n">
        <f aca="false">AM218+AM219+AM220+AM221+AM222+AM223+AM224+AM225+AM226+AM227+AM228-AM229</f>
        <v>0</v>
      </c>
      <c r="AN356" s="36" t="n">
        <f aca="false">AN218+AN219+AN220+AN221+AN222+AN223+AN224+AN225+AN226+AN227+AN228-AN229</f>
        <v>0</v>
      </c>
      <c r="AO356" s="36" t="n">
        <f aca="false">AO218+AO219+AO220+AO221+AO222+AO223+AO224+AO225+AO226+AO227+AO228-AO229</f>
        <v>0</v>
      </c>
      <c r="AP356" s="36" t="n">
        <f aca="false">AP218+AP219+AP220+AP221+AP222+AP223+AP224+AP225+AP226+AP227+AP228-AP229</f>
        <v>0</v>
      </c>
      <c r="AQ356" s="36" t="n">
        <f aca="false">AQ218+AQ219+AQ220+AQ221+AQ222+AQ223+AQ224+AQ225+AQ226+AQ227+AQ228-AQ229</f>
        <v>0</v>
      </c>
      <c r="AR356" s="36" t="n">
        <f aca="false">AR218+AR219+AR220+AR221+AR222+AR223+AR224+AR225+AR226+AR227+AR228-AR229</f>
        <v>0</v>
      </c>
      <c r="AS356" s="36" t="n">
        <f aca="false">AS218+AS219+AS220+AS221+AS222+AS223+AS224+AS225+AS226+AS227+AS228-AS229</f>
        <v>0</v>
      </c>
      <c r="AT356" s="36" t="n">
        <f aca="false">AT218+AT219+AT220+AT221+AT222+AT223+AT224+AT225+AT226+AT227+AT228-AT229</f>
        <v>0</v>
      </c>
      <c r="AU356" s="36" t="n">
        <f aca="false">AU218+AU219+AU220+AU221+AU222+AU223+AU224+AU225+AU226+AU227+AU228-AU229</f>
        <v>0</v>
      </c>
      <c r="AV356" s="36" t="n">
        <f aca="false">AV218+AV219+AV220+AV221+AV222+AV223+AV224+AV225+AV226+AV227+AV228-AV229</f>
        <v>0</v>
      </c>
      <c r="AW356" s="36" t="n">
        <f aca="false">AW218+AW219+AW220+AW221+AW222+AW223+AW224+AW225+AW226+AW227+AW228-AW229</f>
        <v>0</v>
      </c>
      <c r="AX356" s="36" t="n">
        <f aca="false">AX218+AX219+AX220+AX221+AX222+AX223+AX224+AX225+AX226+AX227+AX228-AX229</f>
        <v>0</v>
      </c>
      <c r="AY356" s="36" t="n">
        <f aca="false">AY218+AY219+AY220+AY221+AY222+AY223+AY224+AY225+AY226+AY227+AY228-AY229</f>
        <v>0</v>
      </c>
      <c r="AZ356" s="36" t="n">
        <f aca="false">AZ218+AZ219+AZ220+AZ221+AZ222+AZ223+AZ224+AZ225+AZ226+AZ227+AZ228-AZ229</f>
        <v>0</v>
      </c>
      <c r="BA356" s="36" t="n">
        <f aca="false">BA218+BA219+BA220+BA221+BA222+BA223+BA224+BA225+BA226+BA227+BA228-BA229</f>
        <v>0</v>
      </c>
      <c r="BB356" s="36" t="n">
        <f aca="false">BB218+BB219+BB220+BB221+BB222+BB223+BB224+BB225+BB226+BB227+BB228-BB229</f>
        <v>0</v>
      </c>
      <c r="BC356" s="36" t="n">
        <f aca="false">BC218+BC219+BC220+BC221+BC222+BC223+BC224+BC225+BC226+BC227+BC228-BC229</f>
        <v>0</v>
      </c>
      <c r="BD356" s="36" t="n">
        <f aca="false">BD218+BD219+BD220+BD221+BD222+BD223+BD224+BD225+BD226+BD227+BD228-BD229</f>
        <v>0</v>
      </c>
      <c r="BE356" s="36" t="n">
        <f aca="false">BE218+BE219+BE220+BE221+BE222+BE223+BE224+BE225+BE226+BE227+BE228-BE229</f>
        <v>0</v>
      </c>
      <c r="BF356" s="36" t="n">
        <f aca="false">BF218+BF219+BF220+BF221+BF222+BF223+BF224+BF225+BF226+BF227+BF228-BF229</f>
        <v>0</v>
      </c>
      <c r="BG356" s="36" t="n">
        <f aca="false">BG218+BG219+BG220+BG221+BG222+BG223+BG224+BG225+BG226+BG227+BG228-BG229</f>
        <v>0</v>
      </c>
      <c r="BH356" s="36" t="n">
        <f aca="false">BH218+BH219+BH220+BH221+BH222+BH223+BH224+BH225+BH226+BH227+BH228-BH229</f>
        <v>0</v>
      </c>
      <c r="BI356" s="36" t="n">
        <f aca="false">BI218+BI219+BI220+BI221+BI222+BI223+BI224+BI225+BI226+BI227+BI228-BI229</f>
        <v>0</v>
      </c>
      <c r="BJ356" s="36" t="n">
        <f aca="false">BJ218+BJ219+BJ220+BJ221+BJ222+BJ223+BJ224+BJ225+BJ226+BJ227+BJ228-BJ229</f>
        <v>0</v>
      </c>
      <c r="BK356" s="36" t="n">
        <f aca="false">BK218+BK219+BK220+BK221+BK222+BK223+BK224+BK225+BK226+BK227+BK228-BK229</f>
        <v>0</v>
      </c>
      <c r="BL356" s="36" t="n">
        <f aca="false">BL218+BL219+BL220+BL221+BL222+BL223+BL224+BL225+BL226+BL227+BL228-BL229</f>
        <v>0</v>
      </c>
      <c r="BM356" s="36" t="n">
        <f aca="false">BM218+BM219+BM220+BM221+BM222+BM223+BM224+BM225+BM226+BM227+BM228-BM229</f>
        <v>0</v>
      </c>
      <c r="BN356" s="36" t="n">
        <f aca="false">BN218+BN219+BN220+BN221+BN222+BN223+BN224+BN225+BN226+BN227+BN228-BN229</f>
        <v>0</v>
      </c>
      <c r="BO356" s="36" t="n">
        <f aca="false">BO218+BO219+BO220+BO221+BO222+BO223+BO224+BO225+BO226+BO227+BO228-BO229</f>
        <v>0</v>
      </c>
      <c r="BP356" s="36" t="n">
        <f aca="false">BP218+BP219+BP220+BP221+BP222+BP223+BP224+BP225+BP226+BP227+BP228-BP229</f>
        <v>0</v>
      </c>
      <c r="BQ356" s="36" t="n">
        <f aca="false">BQ218+BQ219+BQ220+BQ221+BQ222+BQ223+BQ224+BQ225+BQ226+BQ227+BQ228-BQ229</f>
        <v>0</v>
      </c>
      <c r="BR356" s="36" t="n">
        <f aca="false">BR218+BR219+BR220+BR221+BR222+BR223+BR224+BR225+BR226+BR227+BR228-BR229</f>
        <v>0</v>
      </c>
      <c r="BS356" s="36" t="n">
        <f aca="false">BS218+BS219+BS220+BS221+BS222+BS223+BS224+BS225+BS226+BS227+BS228-BS229</f>
        <v>0</v>
      </c>
      <c r="BT356" s="36" t="n">
        <f aca="false">BT218+BT219+BT220+BT221+BT222+BT223+BT224+BT225+BT226+BT227+BT228-BT229</f>
        <v>0</v>
      </c>
      <c r="BU356" s="36" t="n">
        <f aca="false">BU218+BU219+BU220+BU221+BU222+BU223+BU224+BU225+BU226+BU227+BU228-BU229</f>
        <v>0</v>
      </c>
      <c r="BV356" s="36" t="n">
        <f aca="false">BV218+BV219+BV220+BV221+BV222+BV223+BV224+BV225+BV226+BV227+BV228-BV229</f>
        <v>0</v>
      </c>
      <c r="BW356" s="36" t="n">
        <f aca="false">BW218+BW219+BW220+BW221+BW222+BW223+BW224+BW225+BW226+BW227+BW228-BW229</f>
        <v>0</v>
      </c>
      <c r="BX356" s="36" t="n">
        <f aca="false">BX218+BX219+BX220+BX221+BX222+BX223+BX224+BX225+BX226+BX227+BX228-BX229</f>
        <v>0</v>
      </c>
      <c r="BY356" s="36" t="n">
        <f aca="false">BY218+BY219+BY220+BY221+BY222+BY223+BY224+BY225+BY226+BY227+BY228-BY229</f>
        <v>0</v>
      </c>
      <c r="BZ356" s="36" t="n">
        <f aca="false">BZ218+BZ219+BZ220+BZ221+BZ222+BZ223+BZ224+BZ225+BZ226+BZ227+BZ228-BZ229</f>
        <v>0</v>
      </c>
      <c r="CA356" s="36" t="n">
        <f aca="false">CA218+CA219+CA220+CA221+CA222+CA223+CA224+CA225+CA226+CA227+CA228-CA229</f>
        <v>0</v>
      </c>
      <c r="CB356" s="36" t="n">
        <f aca="false">CB218+CB219+CB220+CB221+CB222+CB223+CB224+CB225+CB226+CB227+CB228-CB229</f>
        <v>0</v>
      </c>
      <c r="CC356" s="36" t="n">
        <f aca="false">CC218+CC219+CC220+CC221+CC222+CC223+CC224+CC225+CC226+CC227+CC228-CC229</f>
        <v>0</v>
      </c>
      <c r="CD356" s="36" t="n">
        <f aca="false">CD218+CD219+CD220+CD221+CD222+CD223+CD224+CD225+CD226+CD227+CD228-CD229</f>
        <v>0</v>
      </c>
      <c r="CE356" s="36" t="n">
        <f aca="false">CE218+CE219+CE220+CE221+CE222+CE223+CE224+CE225+CE226+CE227+CE228-CE229</f>
        <v>0</v>
      </c>
      <c r="CF356" s="36" t="n">
        <f aca="false">CF218+CF219+CF220+CF221+CF222+CF223+CF224+CF225+CF226+CF227+CF228-CF229</f>
        <v>0</v>
      </c>
    </row>
    <row r="357" s="37" customFormat="true" ht="15.75" hidden="false" customHeight="true" outlineLevel="0" collapsed="false">
      <c r="A357" s="24" t="s">
        <v>4009</v>
      </c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 t="s">
        <v>4010</v>
      </c>
      <c r="P357" s="24"/>
      <c r="Q357" s="24"/>
      <c r="R357" s="24"/>
      <c r="S357" s="24"/>
      <c r="T357" s="24"/>
      <c r="U357" s="24" t="n">
        <v>19</v>
      </c>
      <c r="V357" s="24" t="s">
        <v>160</v>
      </c>
      <c r="W357" s="24" t="s">
        <v>161</v>
      </c>
      <c r="X357" s="24" t="s">
        <v>162</v>
      </c>
      <c r="Y357" s="24"/>
      <c r="Z357" s="24" t="s">
        <v>746</v>
      </c>
      <c r="AA357" s="24" t="s">
        <v>3698</v>
      </c>
      <c r="AB357" s="36" t="n">
        <f aca="false">AB229+AB230-AB231</f>
        <v>0</v>
      </c>
      <c r="AC357" s="36" t="n">
        <f aca="false">AC229+AC230-AC231</f>
        <v>0</v>
      </c>
      <c r="AD357" s="36" t="n">
        <f aca="false">AD229+AD230-AD231</f>
        <v>0</v>
      </c>
      <c r="AE357" s="36" t="n">
        <f aca="false">AE229+AE230-AE231</f>
        <v>0</v>
      </c>
      <c r="AF357" s="36" t="n">
        <f aca="false">AF229+AF230-AF231</f>
        <v>0</v>
      </c>
      <c r="AG357" s="36" t="n">
        <f aca="false">AG229+AG230-AG231</f>
        <v>0</v>
      </c>
      <c r="AH357" s="36" t="n">
        <f aca="false">AH229+AH230-AH231</f>
        <v>0</v>
      </c>
      <c r="AI357" s="36" t="n">
        <f aca="false">AI229+AI230-AI231</f>
        <v>0</v>
      </c>
      <c r="AJ357" s="36" t="n">
        <f aca="false">AJ229+AJ230-AJ231</f>
        <v>0</v>
      </c>
      <c r="AK357" s="36" t="n">
        <f aca="false">AK229+AK230-AK231</f>
        <v>0</v>
      </c>
      <c r="AL357" s="36" t="n">
        <f aca="false">AL229+AL230-AL231</f>
        <v>0</v>
      </c>
      <c r="AM357" s="36" t="n">
        <f aca="false">AM229+AM230-AM231</f>
        <v>0</v>
      </c>
      <c r="AN357" s="36" t="n">
        <f aca="false">AN229+AN230-AN231</f>
        <v>0</v>
      </c>
      <c r="AO357" s="36" t="n">
        <f aca="false">AO229+AO230-AO231</f>
        <v>0</v>
      </c>
      <c r="AP357" s="36" t="n">
        <f aca="false">AP229+AP230-AP231</f>
        <v>0</v>
      </c>
      <c r="AQ357" s="36" t="n">
        <f aca="false">AQ229+AQ230-AQ231</f>
        <v>0</v>
      </c>
      <c r="AR357" s="36" t="n">
        <f aca="false">AR229+AR230-AR231</f>
        <v>0</v>
      </c>
      <c r="AS357" s="36" t="n">
        <f aca="false">AS229+AS230-AS231</f>
        <v>0</v>
      </c>
      <c r="AT357" s="36" t="n">
        <f aca="false">AT229+AT230-AT231</f>
        <v>0</v>
      </c>
      <c r="AU357" s="36" t="n">
        <f aca="false">AU229+AU230-AU231</f>
        <v>0</v>
      </c>
      <c r="AV357" s="36" t="n">
        <f aca="false">AV229+AV230-AV231</f>
        <v>0</v>
      </c>
      <c r="AW357" s="36" t="n">
        <f aca="false">AW229+AW230-AW231</f>
        <v>0</v>
      </c>
      <c r="AX357" s="36" t="n">
        <f aca="false">AX229+AX230-AX231</f>
        <v>0</v>
      </c>
      <c r="AY357" s="36" t="n">
        <f aca="false">AY229+AY230-AY231</f>
        <v>0</v>
      </c>
      <c r="AZ357" s="36" t="n">
        <f aca="false">AZ229+AZ230-AZ231</f>
        <v>0</v>
      </c>
      <c r="BA357" s="36" t="n">
        <f aca="false">BA229+BA230-BA231</f>
        <v>0</v>
      </c>
      <c r="BB357" s="36" t="n">
        <f aca="false">BB229+BB230-BB231</f>
        <v>0</v>
      </c>
      <c r="BC357" s="36" t="n">
        <f aca="false">BC229+BC230-BC231</f>
        <v>0</v>
      </c>
      <c r="BD357" s="36" t="n">
        <f aca="false">BD229+BD230-BD231</f>
        <v>0</v>
      </c>
      <c r="BE357" s="36" t="n">
        <f aca="false">BE229+BE230-BE231</f>
        <v>0</v>
      </c>
      <c r="BF357" s="36" t="n">
        <f aca="false">BF229+BF230-BF231</f>
        <v>0</v>
      </c>
      <c r="BG357" s="36" t="n">
        <f aca="false">BG229+BG230-BG231</f>
        <v>0</v>
      </c>
      <c r="BH357" s="36" t="n">
        <f aca="false">BH229+BH230-BH231</f>
        <v>0</v>
      </c>
      <c r="BI357" s="36" t="n">
        <f aca="false">BI229+BI230-BI231</f>
        <v>0</v>
      </c>
      <c r="BJ357" s="36" t="n">
        <f aca="false">BJ229+BJ230-BJ231</f>
        <v>0</v>
      </c>
      <c r="BK357" s="36" t="n">
        <f aca="false">BK229+BK230-BK231</f>
        <v>0</v>
      </c>
      <c r="BL357" s="36" t="n">
        <f aca="false">BL229+BL230-BL231</f>
        <v>0</v>
      </c>
      <c r="BM357" s="36" t="n">
        <f aca="false">BM229+BM230-BM231</f>
        <v>0</v>
      </c>
      <c r="BN357" s="36" t="n">
        <f aca="false">BN229+BN230-BN231</f>
        <v>0</v>
      </c>
      <c r="BO357" s="36" t="n">
        <f aca="false">BO229+BO230-BO231</f>
        <v>0</v>
      </c>
      <c r="BP357" s="36" t="n">
        <f aca="false">BP229+BP230-BP231</f>
        <v>0</v>
      </c>
      <c r="BQ357" s="36" t="n">
        <f aca="false">BQ229+BQ230-BQ231</f>
        <v>0</v>
      </c>
      <c r="BR357" s="36" t="n">
        <f aca="false">BR229+BR230-BR231</f>
        <v>0</v>
      </c>
      <c r="BS357" s="36" t="n">
        <f aca="false">BS229+BS230-BS231</f>
        <v>0</v>
      </c>
      <c r="BT357" s="36" t="n">
        <f aca="false">BT229+BT230-BT231</f>
        <v>0</v>
      </c>
      <c r="BU357" s="36" t="n">
        <f aca="false">BU229+BU230-BU231</f>
        <v>0</v>
      </c>
      <c r="BV357" s="36" t="n">
        <f aca="false">BV229+BV230-BV231</f>
        <v>0</v>
      </c>
      <c r="BW357" s="36" t="n">
        <f aca="false">BW229+BW230-BW231</f>
        <v>0</v>
      </c>
      <c r="BX357" s="36" t="n">
        <f aca="false">BX229+BX230-BX231</f>
        <v>0</v>
      </c>
      <c r="BY357" s="36" t="n">
        <f aca="false">BY229+BY230-BY231</f>
        <v>0</v>
      </c>
      <c r="BZ357" s="36" t="n">
        <f aca="false">BZ229+BZ230-BZ231</f>
        <v>0</v>
      </c>
      <c r="CA357" s="36" t="n">
        <f aca="false">CA229+CA230-CA231</f>
        <v>0</v>
      </c>
      <c r="CB357" s="36" t="n">
        <f aca="false">CB229+CB230-CB231</f>
        <v>0</v>
      </c>
      <c r="CC357" s="36" t="n">
        <f aca="false">CC229+CC230-CC231</f>
        <v>0</v>
      </c>
      <c r="CD357" s="36" t="n">
        <f aca="false">CD229+CD230-CD231</f>
        <v>0</v>
      </c>
      <c r="CE357" s="36" t="n">
        <f aca="false">CE229+CE230-CE231</f>
        <v>0</v>
      </c>
      <c r="CF357" s="36" t="n">
        <f aca="false">CF229+CF230-CF231</f>
        <v>0</v>
      </c>
    </row>
    <row r="358" s="37" customFormat="true" ht="15" hidden="false" customHeight="true" outlineLevel="0" collapsed="false">
      <c r="A358" s="24" t="s">
        <v>4011</v>
      </c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 t="s">
        <v>4012</v>
      </c>
      <c r="P358" s="24"/>
      <c r="Q358" s="24"/>
      <c r="R358" s="24"/>
      <c r="S358" s="24"/>
      <c r="T358" s="24"/>
      <c r="U358" s="24" t="n">
        <v>19</v>
      </c>
      <c r="V358" s="24" t="s">
        <v>160</v>
      </c>
      <c r="W358" s="24" t="s">
        <v>161</v>
      </c>
      <c r="X358" s="24" t="s">
        <v>162</v>
      </c>
      <c r="Y358" s="24"/>
      <c r="Z358" s="24" t="s">
        <v>746</v>
      </c>
      <c r="AA358" s="24" t="s">
        <v>3721</v>
      </c>
      <c r="AB358" s="36" t="n">
        <f aca="false">AB233+AB234+AB236+AB237+AB238+AB239-AB240</f>
        <v>0</v>
      </c>
      <c r="AC358" s="36" t="n">
        <f aca="false">AC233+AC234+AC236+AC237+AC238+AC239-AC240</f>
        <v>0</v>
      </c>
      <c r="AD358" s="36" t="n">
        <f aca="false">AD233+AD234+AD236+AD237+AD238+AD239-AD240</f>
        <v>0</v>
      </c>
      <c r="AE358" s="36" t="n">
        <f aca="false">AE233+AE234+AE236+AE237+AE238+AE239-AE240</f>
        <v>0</v>
      </c>
      <c r="AF358" s="36" t="n">
        <f aca="false">AF233+AF234+AF235+AF236+AF237+AF238+AF239-AF240</f>
        <v>0</v>
      </c>
      <c r="AG358" s="36" t="n">
        <f aca="false">AG233+AG234+AG235+AG236+AG237+AG238+AG239-AG240</f>
        <v>0</v>
      </c>
      <c r="AH358" s="36" t="n">
        <f aca="false">AH233+AH234+AH235+AH236+AH237+AH238+AH239-AH240</f>
        <v>0</v>
      </c>
      <c r="AI358" s="36" t="n">
        <f aca="false">AI233+AI234+AI235+AI236+AI237+AI238+AI239-AI240</f>
        <v>0</v>
      </c>
      <c r="AJ358" s="36" t="n">
        <f aca="false">AJ233+AJ234+AJ235+AJ236+AJ237+AJ238+AJ239-AJ240</f>
        <v>0</v>
      </c>
      <c r="AK358" s="36" t="n">
        <f aca="false">AK233+AK234+AK235+AK236+AK237+AK238+AK239-AK240</f>
        <v>0</v>
      </c>
      <c r="AL358" s="36" t="n">
        <f aca="false">AL233+AL234+AL235+AL236+AL237+AL238+AL239-AL240</f>
        <v>0</v>
      </c>
      <c r="AM358" s="36" t="n">
        <f aca="false">AM233+AM234+AM235+AM236+AM237+AM238+AM239-AM240</f>
        <v>0</v>
      </c>
      <c r="AN358" s="36" t="n">
        <f aca="false">AN233+AN234+AN235+AN236+AN237+AN238+AN239-AN240</f>
        <v>0</v>
      </c>
      <c r="AO358" s="36" t="n">
        <f aca="false">AO233+AO234+AO235+AO236+AO237+AO238+AO239-AO240</f>
        <v>0</v>
      </c>
      <c r="AP358" s="36" t="n">
        <f aca="false">AP233+AP234+AP235+AP236+AP237+AP238+AP239-AP240</f>
        <v>0</v>
      </c>
      <c r="AQ358" s="36" t="n">
        <f aca="false">AQ233+AQ234+AQ235+AQ236+AQ237+AQ238+AQ239-AQ240</f>
        <v>0</v>
      </c>
      <c r="AR358" s="36" t="n">
        <f aca="false">AR233+AR234+AR235+AR236+AR237+AR238+AR239-AR240</f>
        <v>0</v>
      </c>
      <c r="AS358" s="36" t="n">
        <f aca="false">AS233+AS234+AS235+AS236+AS237+AS238+AS239-AS240</f>
        <v>0</v>
      </c>
      <c r="AT358" s="36" t="n">
        <f aca="false">AT233+AT234+AT235+AT236+AT237+AT238+AT239-AT240</f>
        <v>0</v>
      </c>
      <c r="AU358" s="36" t="n">
        <f aca="false">AU233+AU234+AU235+AU236+AU237+AU238+AU239-AU240</f>
        <v>0</v>
      </c>
      <c r="AV358" s="36" t="n">
        <f aca="false">AV233+AV234+AV235+AV236+AV237+AV238+AV239-AV240</f>
        <v>0</v>
      </c>
      <c r="AW358" s="36" t="n">
        <f aca="false">AW233+AW234+AW235+AW236+AW237+AW238+AW239-AW240</f>
        <v>0</v>
      </c>
      <c r="AX358" s="36" t="n">
        <f aca="false">AX233+AX234+AX235+AX236+AX237+AX238+AX239-AX240</f>
        <v>0</v>
      </c>
      <c r="AY358" s="36" t="n">
        <f aca="false">AY233+AY234+AY235+AY236+AY237+AY238+AY239-AY240</f>
        <v>0</v>
      </c>
      <c r="AZ358" s="36" t="n">
        <f aca="false">AZ233+AZ234+AZ235+AZ236+AZ237+AZ238+AZ239-AZ240</f>
        <v>0</v>
      </c>
      <c r="BA358" s="36" t="n">
        <f aca="false">BA233+BA234+BA235+BA236+BA237+BA238+BA239-BA240</f>
        <v>0</v>
      </c>
      <c r="BB358" s="36" t="n">
        <f aca="false">BB233+BB234+BB235+BB236+BB237+BB238+BB239-BB240</f>
        <v>0</v>
      </c>
      <c r="BC358" s="36" t="n">
        <f aca="false">BC233+BC234+BC235+BC236+BC237+BC238+BC239-BC240</f>
        <v>0</v>
      </c>
      <c r="BD358" s="36" t="n">
        <f aca="false">BD233+BD234+BD235+BD236+BD237+BD238+BD239-BD240</f>
        <v>0</v>
      </c>
      <c r="BE358" s="36" t="n">
        <f aca="false">BE233+BE234+BE235+BE236+BE237+BE238+BE239-BE240</f>
        <v>0</v>
      </c>
      <c r="BF358" s="36" t="n">
        <f aca="false">BF233+BF234+BF235+BF236+BF237+BF238+BF239-BF240</f>
        <v>0</v>
      </c>
      <c r="BG358" s="36" t="n">
        <f aca="false">BG233+BG234+BG235+BG236+BG237+BG238+BG239-BG240</f>
        <v>0</v>
      </c>
      <c r="BH358" s="36" t="n">
        <f aca="false">BH233+BH234+BH235+BH236+BH237+BH238+BH239-BH240</f>
        <v>0</v>
      </c>
      <c r="BI358" s="36" t="n">
        <f aca="false">BI233+BI234+BI235+BI236+BI237+BI238+BI239-BI240</f>
        <v>0</v>
      </c>
      <c r="BJ358" s="36" t="n">
        <f aca="false">BJ233+BJ234+BJ235+BJ236+BJ237+BJ238+BJ239-BJ240</f>
        <v>0</v>
      </c>
      <c r="BK358" s="36" t="n">
        <f aca="false">BK233+BK234+BK235+BK236+BK237+BK238+BK239-BK240</f>
        <v>0</v>
      </c>
      <c r="BL358" s="36" t="n">
        <f aca="false">BL233+BL234+BL235+BL236+BL237+BL238+BL239-BL240</f>
        <v>0</v>
      </c>
      <c r="BM358" s="36" t="n">
        <f aca="false">BM233+BM234+BM235+BM236+BM237+BM238+BM239-BM240</f>
        <v>0</v>
      </c>
      <c r="BN358" s="36" t="n">
        <f aca="false">BN233+BN234+BN235+BN236+BN237+BN238+BN239-BN240</f>
        <v>0</v>
      </c>
      <c r="BO358" s="36" t="n">
        <f aca="false">BO233+BO234+BO235+BO236+BO237+BO238+BO239-BO240</f>
        <v>0</v>
      </c>
      <c r="BP358" s="36" t="n">
        <f aca="false">BP233+BP234+BP235+BP236+BP237+BP238+BP239-BP240</f>
        <v>0</v>
      </c>
      <c r="BQ358" s="36" t="n">
        <f aca="false">BQ233+BQ234+BQ235+BQ236+BQ237+BQ238+BQ239-BQ240</f>
        <v>0</v>
      </c>
      <c r="BR358" s="36" t="n">
        <f aca="false">BR233+BR234+BR235+BR236+BR237+BR238+BR239-BR240</f>
        <v>0</v>
      </c>
      <c r="BS358" s="36" t="n">
        <f aca="false">BS233+BS234+BS235+BS236+BS237+BS238+BS239-BS240</f>
        <v>0</v>
      </c>
      <c r="BT358" s="36" t="n">
        <f aca="false">BT233+BT234+BT235+BT236+BT237+BT238+BT239-BT240</f>
        <v>0</v>
      </c>
      <c r="BU358" s="36" t="n">
        <f aca="false">BU233+BU234+BU235+BU236+BU237+BU238+BU239-BU240</f>
        <v>0</v>
      </c>
      <c r="BV358" s="36" t="n">
        <f aca="false">BV233+BV234+BV235+BV236+BV237+BV238+BV239-BV240</f>
        <v>0</v>
      </c>
      <c r="BW358" s="36" t="n">
        <f aca="false">BW233+BW234+BW235+BW236+BW237+BW238+BW239-BW240</f>
        <v>0</v>
      </c>
      <c r="BX358" s="36" t="n">
        <f aca="false">BX233+BX234+BX235+BX236+BX237+BX238+BX239-BX240</f>
        <v>0</v>
      </c>
      <c r="BY358" s="36" t="n">
        <f aca="false">BY233+BY234+BY235+BY236+BY237+BY238+BY239-BY240</f>
        <v>0</v>
      </c>
      <c r="BZ358" s="36" t="n">
        <f aca="false">BZ233+BZ234+BZ235+BZ236+BZ237+BZ238+BZ239-BZ240</f>
        <v>0</v>
      </c>
      <c r="CA358" s="36" t="n">
        <f aca="false">CA233+CA234+CA235+CA236+CA237+CA238+CA239-CA240</f>
        <v>0</v>
      </c>
      <c r="CB358" s="36" t="n">
        <f aca="false">CB233+CB234+CB235+CB236+CB237+CB238+CB239-CB240</f>
        <v>0</v>
      </c>
      <c r="CC358" s="36" t="n">
        <f aca="false">CC233+CC234+CC235+CC236+CC237+CC238+CC239-CC240</f>
        <v>0</v>
      </c>
      <c r="CD358" s="36" t="n">
        <f aca="false">CD233+CD234+CD235+CD236+CD237+CD238+CD239-CD240</f>
        <v>0</v>
      </c>
      <c r="CE358" s="36" t="n">
        <f aca="false">CE233+CE234+CE235+CE236+CE237+CE238+CE239-CE240</f>
        <v>0</v>
      </c>
      <c r="CF358" s="36" t="n">
        <f aca="false">CF233+CF234+CF235+CF236+CF237+CF238+CF239-CF240</f>
        <v>0</v>
      </c>
    </row>
    <row r="359" s="37" customFormat="true" ht="15" hidden="false" customHeight="true" outlineLevel="0" collapsed="false">
      <c r="A359" s="24" t="s">
        <v>4013</v>
      </c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 t="s">
        <v>4014</v>
      </c>
      <c r="P359" s="24"/>
      <c r="Q359" s="24"/>
      <c r="R359" s="24"/>
      <c r="S359" s="24"/>
      <c r="T359" s="24"/>
      <c r="U359" s="24" t="n">
        <v>19</v>
      </c>
      <c r="V359" s="24" t="s">
        <v>160</v>
      </c>
      <c r="W359" s="24" t="s">
        <v>161</v>
      </c>
      <c r="X359" s="24" t="s">
        <v>162</v>
      </c>
      <c r="Y359" s="24"/>
      <c r="Z359" s="24" t="s">
        <v>746</v>
      </c>
      <c r="AA359" s="24" t="s">
        <v>3724</v>
      </c>
      <c r="AB359" s="36" t="n">
        <f aca="false">AB231+AB240-AB241</f>
        <v>0</v>
      </c>
      <c r="AC359" s="36" t="n">
        <f aca="false">AC231+AC240-AC241</f>
        <v>0</v>
      </c>
      <c r="AD359" s="36" t="n">
        <f aca="false">AD231+AD240-AD241</f>
        <v>0</v>
      </c>
      <c r="AE359" s="36" t="n">
        <f aca="false">AE231+AE240-AE241</f>
        <v>0</v>
      </c>
      <c r="AF359" s="36" t="n">
        <f aca="false">AF231+AF240-AF241</f>
        <v>0</v>
      </c>
      <c r="AG359" s="36" t="n">
        <f aca="false">AG231+AG240-AG241</f>
        <v>0</v>
      </c>
      <c r="AH359" s="36" t="n">
        <f aca="false">AH231+AH240-AH241</f>
        <v>0</v>
      </c>
      <c r="AI359" s="36" t="n">
        <f aca="false">AI231+AI240-AI241</f>
        <v>0</v>
      </c>
      <c r="AJ359" s="36" t="n">
        <f aca="false">AJ231+AJ240-AJ241</f>
        <v>-5.59552404411079E-014</v>
      </c>
      <c r="AK359" s="36" t="n">
        <f aca="false">AK231+AK240-AK241</f>
        <v>-5.59552404411079E-014</v>
      </c>
      <c r="AL359" s="36" t="n">
        <f aca="false">AL231+AL240-AL241</f>
        <v>0</v>
      </c>
      <c r="AM359" s="36" t="n">
        <f aca="false">AM231+AM240-AM241</f>
        <v>0</v>
      </c>
      <c r="AN359" s="36" t="n">
        <f aca="false">AN231+AN240-AN241</f>
        <v>0</v>
      </c>
      <c r="AO359" s="36" t="n">
        <f aca="false">AO231+AO240-AO241</f>
        <v>0</v>
      </c>
      <c r="AP359" s="36" t="n">
        <f aca="false">AP231+AP240-AP241</f>
        <v>0</v>
      </c>
      <c r="AQ359" s="36" t="n">
        <f aca="false">AQ231+AQ240-AQ241</f>
        <v>0</v>
      </c>
      <c r="AR359" s="36" t="n">
        <f aca="false">AR231+AR240-AR241</f>
        <v>0</v>
      </c>
      <c r="AS359" s="36" t="n">
        <f aca="false">AS231+AS240-AS241</f>
        <v>0</v>
      </c>
      <c r="AT359" s="36" t="n">
        <f aca="false">AT231+AT240-AT241</f>
        <v>0</v>
      </c>
      <c r="AU359" s="36" t="n">
        <f aca="false">AU231+AU240-AU241</f>
        <v>0</v>
      </c>
      <c r="AV359" s="36" t="n">
        <f aca="false">AV231+AV240-AV241</f>
        <v>0</v>
      </c>
      <c r="AW359" s="36" t="n">
        <f aca="false">AW231+AW240-AW241</f>
        <v>0</v>
      </c>
      <c r="AX359" s="36" t="n">
        <f aca="false">AX231+AX240-AX241</f>
        <v>0</v>
      </c>
      <c r="AY359" s="36" t="n">
        <f aca="false">AY231+AY240-AY241</f>
        <v>0</v>
      </c>
      <c r="AZ359" s="36" t="n">
        <f aca="false">AZ231+AZ240-AZ241</f>
        <v>0</v>
      </c>
      <c r="BA359" s="36" t="n">
        <f aca="false">BA231+BA240-BA241</f>
        <v>0</v>
      </c>
      <c r="BB359" s="36" t="n">
        <f aca="false">BB231+BB240-BB241</f>
        <v>0</v>
      </c>
      <c r="BC359" s="36" t="n">
        <f aca="false">BC231+BC240-BC241</f>
        <v>0</v>
      </c>
      <c r="BD359" s="36" t="n">
        <f aca="false">BD231+BD240-BD241</f>
        <v>0</v>
      </c>
      <c r="BE359" s="36" t="n">
        <f aca="false">BE231+BE240-BE241</f>
        <v>0</v>
      </c>
      <c r="BF359" s="36" t="n">
        <f aca="false">BF231+BF240-BF241</f>
        <v>0</v>
      </c>
      <c r="BG359" s="36" t="n">
        <f aca="false">BG231+BG240-BG241</f>
        <v>0</v>
      </c>
      <c r="BH359" s="36" t="n">
        <f aca="false">BH231+BH240-BH241</f>
        <v>0</v>
      </c>
      <c r="BI359" s="36" t="n">
        <f aca="false">BI231+BI240-BI241</f>
        <v>0</v>
      </c>
      <c r="BJ359" s="36" t="n">
        <f aca="false">BJ231+BJ240-BJ241</f>
        <v>0</v>
      </c>
      <c r="BK359" s="36" t="n">
        <f aca="false">BK231+BK240-BK241</f>
        <v>0</v>
      </c>
      <c r="BL359" s="36" t="n">
        <f aca="false">BL231+BL240-BL241</f>
        <v>0</v>
      </c>
      <c r="BM359" s="36" t="n">
        <f aca="false">BM231+BM240-BM241</f>
        <v>0</v>
      </c>
      <c r="BN359" s="36" t="n">
        <f aca="false">BN231+BN240-BN241</f>
        <v>0</v>
      </c>
      <c r="BO359" s="36" t="n">
        <f aca="false">BO231+BO240-BO241</f>
        <v>0</v>
      </c>
      <c r="BP359" s="36" t="n">
        <f aca="false">BP231+BP240-BP241</f>
        <v>0</v>
      </c>
      <c r="BQ359" s="36" t="n">
        <f aca="false">BQ231+BQ240-BQ241</f>
        <v>0</v>
      </c>
      <c r="BR359" s="36" t="n">
        <f aca="false">BR231+BR240-BR241</f>
        <v>0</v>
      </c>
      <c r="BS359" s="36" t="n">
        <f aca="false">BS231+BS240-BS241</f>
        <v>0</v>
      </c>
      <c r="BT359" s="36" t="n">
        <f aca="false">BT231+BT240-BT241</f>
        <v>0</v>
      </c>
      <c r="BU359" s="36" t="n">
        <f aca="false">BU231+BU240-BU241</f>
        <v>0</v>
      </c>
      <c r="BV359" s="36" t="n">
        <f aca="false">BV231+BV240-BV241</f>
        <v>0</v>
      </c>
      <c r="BW359" s="36" t="n">
        <f aca="false">BW231+BW240-BW241</f>
        <v>0</v>
      </c>
      <c r="BX359" s="36" t="n">
        <f aca="false">BX231+BX240-BX241</f>
        <v>0</v>
      </c>
      <c r="BY359" s="36" t="n">
        <f aca="false">BY231+BY240-BY241</f>
        <v>0</v>
      </c>
      <c r="BZ359" s="36" t="n">
        <f aca="false">BZ231+BZ240-BZ241</f>
        <v>0</v>
      </c>
      <c r="CA359" s="36" t="n">
        <f aca="false">CA231+CA240-CA241</f>
        <v>0</v>
      </c>
      <c r="CB359" s="36" t="n">
        <f aca="false">CB231+CB240-CB241</f>
        <v>0</v>
      </c>
      <c r="CC359" s="36" t="n">
        <f aca="false">CC231+CC240-CC241</f>
        <v>0</v>
      </c>
      <c r="CD359" s="36" t="n">
        <f aca="false">CD231+CD240-CD241</f>
        <v>0</v>
      </c>
      <c r="CE359" s="36" t="n">
        <f aca="false">CE231+CE240-CE241</f>
        <v>0</v>
      </c>
      <c r="CF359" s="36" t="n">
        <f aca="false">CF231+CF240-CF241</f>
        <v>0</v>
      </c>
    </row>
    <row r="360" s="37" customFormat="true" ht="15" hidden="false" customHeight="true" outlineLevel="0" collapsed="false">
      <c r="A360" s="24" t="s">
        <v>4015</v>
      </c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 t="s">
        <v>4016</v>
      </c>
      <c r="P360" s="24"/>
      <c r="Q360" s="24"/>
      <c r="R360" s="24"/>
      <c r="S360" s="24"/>
      <c r="T360" s="24"/>
      <c r="U360" s="24" t="n">
        <v>19</v>
      </c>
      <c r="V360" s="24" t="s">
        <v>160</v>
      </c>
      <c r="W360" s="24" t="s">
        <v>161</v>
      </c>
      <c r="X360" s="24" t="s">
        <v>162</v>
      </c>
      <c r="Y360" s="24"/>
      <c r="Z360" s="24" t="s">
        <v>746</v>
      </c>
      <c r="AA360" s="24" t="s">
        <v>3219</v>
      </c>
      <c r="AB360" s="36" t="n">
        <f aca="false">AB59-SUM(AB53,AB54,AB55,AB56,AB57,AB58)</f>
        <v>0</v>
      </c>
      <c r="AC360" s="36" t="n">
        <f aca="false">AC59-SUM(AC53,AC54,AC55,AC56,AC57,AC58)</f>
        <v>0</v>
      </c>
      <c r="AD360" s="36" t="n">
        <f aca="false">AD59-SUM(AD53,AD54,AD55,AD56,AD57,AD58)</f>
        <v>0</v>
      </c>
      <c r="AE360" s="36" t="n">
        <f aca="false">AE59-SUM(AE53,AE54,AE55,AE56,AE57,AE58)</f>
        <v>0</v>
      </c>
      <c r="AF360" s="36" t="n">
        <f aca="false">AF59-SUM(AF53,AF54,AF55,AF56,AF57,AF58)</f>
        <v>0</v>
      </c>
      <c r="AG360" s="36" t="n">
        <f aca="false">AG59-SUM(AG53,AG54,AG55,AG56,AG57,AG58)</f>
        <v>0</v>
      </c>
      <c r="AH360" s="36" t="n">
        <f aca="false">AH59-SUM(AH53,AH54,AH55,AH56,AH57,AH58)</f>
        <v>0</v>
      </c>
      <c r="AI360" s="36" t="n">
        <f aca="false">AI59-SUM(AI53,AI54,AI55,AI56,AI57,AI58)</f>
        <v>0</v>
      </c>
      <c r="AJ360" s="36" t="n">
        <f aca="false">AJ59-SUM(AJ53,AJ54,AJ55,AJ56,AJ57,AJ58)</f>
        <v>0</v>
      </c>
      <c r="AK360" s="36" t="n">
        <f aca="false">AK59-SUM(AK53,AK54,AK55,AK56,AK57,AK58)</f>
        <v>0</v>
      </c>
      <c r="AL360" s="36" t="n">
        <f aca="false">AL59-SUM(AL53,AL54,AL55,AL56,AL57,AL58)</f>
        <v>0</v>
      </c>
      <c r="AM360" s="36" t="n">
        <f aca="false">AM59-SUM(AM53,AM54,AM55,AM56,AM57,AM58)</f>
        <v>0</v>
      </c>
      <c r="AN360" s="36" t="n">
        <f aca="false">AN59-SUM(AN53,AN54,AN55,AN56,AN57,AN58)</f>
        <v>0</v>
      </c>
      <c r="AO360" s="36" t="n">
        <f aca="false">AO59-SUM(AO53,AO54,AO55,AO56,AO57,AO58)</f>
        <v>0</v>
      </c>
      <c r="AP360" s="36" t="n">
        <f aca="false">AP59-SUM(AP53,AP54,AP55,AP56,AP57,AP58)</f>
        <v>0</v>
      </c>
      <c r="AQ360" s="36" t="n">
        <f aca="false">AQ59-SUM(AQ53,AQ54,AQ55,AQ56,AQ57,AQ58)</f>
        <v>0</v>
      </c>
      <c r="AR360" s="36" t="n">
        <f aca="false">AR59-SUM(AR53,AR54,AR55,AR56,AR57,AR58)</f>
        <v>0</v>
      </c>
      <c r="AS360" s="36" t="n">
        <f aca="false">AS59-SUM(AS53,AS54,AS55,AS56,AS57,AS58)</f>
        <v>0</v>
      </c>
      <c r="AT360" s="36" t="n">
        <f aca="false">AT59-SUM(AT53,AT54,AT55,AT56,AT57,AT58)</f>
        <v>0</v>
      </c>
      <c r="AU360" s="36" t="n">
        <f aca="false">AU59-SUM(AU53,AU54,AU55,AU56,AU57,AU58)</f>
        <v>0</v>
      </c>
      <c r="AV360" s="36" t="n">
        <f aca="false">AV59-SUM(AV53,AV54,AV55,AV56,AV57,AV58)</f>
        <v>0</v>
      </c>
      <c r="AW360" s="36" t="n">
        <f aca="false">AW59-SUM(AW53,AW54,AW55,AW56,AW57,AW58)</f>
        <v>0</v>
      </c>
      <c r="AX360" s="36" t="n">
        <f aca="false">AX59-SUM(AX53,AX54,AX55,AX56,AX57,AX58)</f>
        <v>0</v>
      </c>
      <c r="AY360" s="36" t="n">
        <f aca="false">AY59-SUM(AY53,AY54,AY55,AY56,AY57,AY58)</f>
        <v>0</v>
      </c>
      <c r="AZ360" s="36" t="n">
        <f aca="false">AZ59-SUM(AZ53,AZ54,AZ55,AZ56,AZ57,AZ58)</f>
        <v>0</v>
      </c>
      <c r="BA360" s="36" t="n">
        <f aca="false">BA59-SUM(BA53,BA54,BA55,BA56,BA57,BA58)</f>
        <v>0</v>
      </c>
      <c r="BB360" s="36" t="n">
        <f aca="false">BB59-SUM(BB53,BB54,BB55,BB56,BB57,BB58)</f>
        <v>0</v>
      </c>
      <c r="BC360" s="36" t="n">
        <f aca="false">BC59-SUM(BC53,BC54,BC55,BC56,BC57,BC58)</f>
        <v>0</v>
      </c>
      <c r="BD360" s="36" t="n">
        <f aca="false">BD59-SUM(BD53,BD54,BD55,BD56,BD57,BD58)</f>
        <v>0</v>
      </c>
      <c r="BE360" s="36" t="n">
        <f aca="false">BE59-SUM(BE53,BE54,BE55,BE56,BE57,BE58)</f>
        <v>0</v>
      </c>
      <c r="BF360" s="36" t="n">
        <f aca="false">BF59-SUM(BF53,BF54,BF55,BF56,BF57,BF58)</f>
        <v>0</v>
      </c>
      <c r="BG360" s="36" t="n">
        <f aca="false">BG59-SUM(BG53,BG54,BG55,BG56,BG57,BG58)</f>
        <v>0</v>
      </c>
      <c r="BH360" s="36" t="n">
        <f aca="false">BH59-SUM(BH53,BH54,BH55,BH56,BH57,BH58)</f>
        <v>0</v>
      </c>
      <c r="BI360" s="36" t="n">
        <f aca="false">BI59-SUM(BI53,BI54,BI55,BI56,BI57,BI58)</f>
        <v>0</v>
      </c>
      <c r="BJ360" s="36" t="n">
        <f aca="false">BJ59-SUM(BJ53,BJ54,BJ55,BJ56,BJ57,BJ58)</f>
        <v>0</v>
      </c>
      <c r="BK360" s="36" t="n">
        <f aca="false">BK59-SUM(BK53,BK54,BK55,BK56,BK57,BK58)</f>
        <v>0</v>
      </c>
      <c r="BL360" s="36" t="n">
        <f aca="false">BL59-SUM(BL53,BL54,BL55,BL56,BL57,BL58)</f>
        <v>0</v>
      </c>
      <c r="BM360" s="36" t="n">
        <f aca="false">BM59-SUM(BM53,BM54,BM55,BM56,BM57,BM58)</f>
        <v>0</v>
      </c>
      <c r="BN360" s="36" t="n">
        <f aca="false">BN59-SUM(BN53,BN54,BN55,BN56,BN57,BN58)</f>
        <v>0</v>
      </c>
      <c r="BO360" s="36" t="n">
        <f aca="false">BO59-SUM(BO53,BO54,BO55,BO56,BO57,BO58)</f>
        <v>0</v>
      </c>
      <c r="BP360" s="36" t="n">
        <f aca="false">BP59-SUM(BP53,BP54,BP55,BP56,BP57,BP58)</f>
        <v>0</v>
      </c>
      <c r="BQ360" s="36" t="n">
        <f aca="false">BQ59-SUM(BQ53,BQ54,BQ55,BQ56,BQ57,BQ58)</f>
        <v>0</v>
      </c>
      <c r="BR360" s="36" t="n">
        <f aca="false">BR59-SUM(BR53,BR54,BR55,BR56,BR57,BR58)</f>
        <v>0</v>
      </c>
      <c r="BS360" s="36" t="n">
        <f aca="false">BS59-SUM(BS53,BS54,BS55,BS56,BS57,BS58)</f>
        <v>0</v>
      </c>
      <c r="BT360" s="36" t="n">
        <f aca="false">BT59-SUM(BT53,BT54,BT55,BT56,BT57,BT58)</f>
        <v>0</v>
      </c>
      <c r="BU360" s="36" t="n">
        <f aca="false">BU59-SUM(BU53,BU54,BU55,BU56,BU57,BU58)</f>
        <v>0</v>
      </c>
      <c r="BV360" s="36" t="n">
        <f aca="false">BV59-SUM(BV53,BV54,BV55,BV56,BV57,BV58)</f>
        <v>0</v>
      </c>
      <c r="BW360" s="36" t="n">
        <f aca="false">BW59-SUM(BW53,BW54,BW55,BW56,BW57,BW58)</f>
        <v>0</v>
      </c>
      <c r="BX360" s="36" t="n">
        <f aca="false">BX59-SUM(BX53,BX54,BX55,BX56,BX57,BX58)</f>
        <v>0</v>
      </c>
      <c r="BY360" s="36" t="n">
        <f aca="false">BY59-SUM(BY53,BY54,BY55,BY56,BY57,BY58)</f>
        <v>0</v>
      </c>
      <c r="BZ360" s="36" t="n">
        <f aca="false">BZ59-SUM(BZ53,BZ54,BZ55,BZ56,BZ57,BZ58)</f>
        <v>0</v>
      </c>
      <c r="CA360" s="36" t="n">
        <f aca="false">CA59-SUM(CA53,CA54,CA55,CA56,CA57,CA58)</f>
        <v>0</v>
      </c>
      <c r="CB360" s="36" t="n">
        <f aca="false">CB59-SUM(CB53,CB54,CB55,CB56,CB57,CB58)</f>
        <v>0</v>
      </c>
      <c r="CC360" s="36" t="n">
        <f aca="false">CC59-SUM(CC53,CC54,CC55,CC56,CC57,CC58)</f>
        <v>0</v>
      </c>
      <c r="CD360" s="36" t="n">
        <f aca="false">CD59-SUM(CD53,CD54,CD55,CD56,CD57,CD58)</f>
        <v>0</v>
      </c>
      <c r="CE360" s="36" t="n">
        <f aca="false">CE59-SUM(CE53,CE54,CE55,CE56,CE57,CE58)</f>
        <v>0</v>
      </c>
      <c r="CF360" s="36" t="n">
        <f aca="false">CF59-SUM(CF53,CF54,CF55,CF56,CF57,CF58)</f>
        <v>0</v>
      </c>
    </row>
    <row r="361" s="37" customFormat="true" ht="15" hidden="false" customHeight="true" outlineLevel="0" collapsed="false">
      <c r="A361" s="24" t="s">
        <v>4017</v>
      </c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 t="s">
        <v>4018</v>
      </c>
      <c r="P361" s="24"/>
      <c r="Q361" s="24"/>
      <c r="R361" s="24"/>
      <c r="S361" s="24"/>
      <c r="T361" s="24"/>
      <c r="U361" s="24" t="n">
        <v>19</v>
      </c>
      <c r="V361" s="24" t="s">
        <v>160</v>
      </c>
      <c r="W361" s="24" t="s">
        <v>161</v>
      </c>
      <c r="X361" s="24" t="s">
        <v>162</v>
      </c>
      <c r="Y361" s="24"/>
      <c r="Z361" s="24" t="s">
        <v>746</v>
      </c>
      <c r="AA361" s="24" t="s">
        <v>3301</v>
      </c>
      <c r="AB361" s="36" t="n">
        <f aca="false">AB82-SUM(AB80,AB81)</f>
        <v>0</v>
      </c>
      <c r="AC361" s="36" t="n">
        <f aca="false">AC82-SUM(AC80,AC81)</f>
        <v>0</v>
      </c>
      <c r="AD361" s="36" t="n">
        <f aca="false">AD82-SUM(AD80,AD81)</f>
        <v>0</v>
      </c>
      <c r="AE361" s="36" t="n">
        <f aca="false">AE82-SUM(AE80,AE81)</f>
        <v>0</v>
      </c>
      <c r="AF361" s="36" t="n">
        <f aca="false">AF82-SUM(AF80,AF81)</f>
        <v>0</v>
      </c>
      <c r="AG361" s="36" t="n">
        <f aca="false">AG82-SUM(AG80,AG81)</f>
        <v>0</v>
      </c>
      <c r="AH361" s="36" t="n">
        <f aca="false">AH82-SUM(AH80,AH81)</f>
        <v>0</v>
      </c>
      <c r="AI361" s="36" t="n">
        <f aca="false">AI82-SUM(AI80,AI81)</f>
        <v>0</v>
      </c>
      <c r="AJ361" s="36" t="n">
        <f aca="false">AJ82-SUM(AJ80,AJ81)</f>
        <v>0</v>
      </c>
      <c r="AK361" s="36" t="n">
        <f aca="false">AK82-SUM(AK80,AK81)</f>
        <v>0</v>
      </c>
      <c r="AL361" s="36" t="n">
        <f aca="false">AL82-SUM(AL80,AL81)</f>
        <v>0</v>
      </c>
      <c r="AM361" s="36" t="n">
        <f aca="false">AM82-SUM(AM80,AM81)</f>
        <v>0</v>
      </c>
      <c r="AN361" s="36" t="n">
        <f aca="false">AN82-SUM(AN80,AN81)</f>
        <v>0</v>
      </c>
      <c r="AO361" s="36" t="n">
        <f aca="false">AO82-SUM(AO80,AO81)</f>
        <v>0</v>
      </c>
      <c r="AP361" s="36" t="n">
        <f aca="false">AP82-SUM(AP80,AP81)</f>
        <v>0</v>
      </c>
      <c r="AQ361" s="36" t="n">
        <f aca="false">AQ82-SUM(AQ80,AQ81)</f>
        <v>0</v>
      </c>
      <c r="AR361" s="36" t="n">
        <f aca="false">AR82-SUM(AR80,AR81)</f>
        <v>0</v>
      </c>
      <c r="AS361" s="36" t="n">
        <f aca="false">AS82-SUM(AS80,AS81)</f>
        <v>0</v>
      </c>
      <c r="AT361" s="36" t="n">
        <f aca="false">AT82-SUM(AT80,AT81)</f>
        <v>0</v>
      </c>
      <c r="AU361" s="36" t="n">
        <f aca="false">AU82-SUM(AU80,AU81)</f>
        <v>0</v>
      </c>
      <c r="AV361" s="36" t="n">
        <f aca="false">AV82-SUM(AV80,AV81)</f>
        <v>0</v>
      </c>
      <c r="AW361" s="36" t="n">
        <f aca="false">AW82-SUM(AW80,AW81)</f>
        <v>0</v>
      </c>
      <c r="AX361" s="36" t="n">
        <f aca="false">AX82-SUM(AX80,AX81)</f>
        <v>0</v>
      </c>
      <c r="AY361" s="36" t="n">
        <f aca="false">AY82-SUM(AY80,AY81)</f>
        <v>0</v>
      </c>
      <c r="AZ361" s="36" t="n">
        <f aca="false">AZ82-SUM(AZ80,AZ81)</f>
        <v>0</v>
      </c>
      <c r="BA361" s="36" t="n">
        <f aca="false">BA82-SUM(BA80,BA81)</f>
        <v>0</v>
      </c>
      <c r="BB361" s="36" t="n">
        <f aca="false">BB82-SUM(BB80,BB81)</f>
        <v>0</v>
      </c>
      <c r="BC361" s="36" t="n">
        <f aca="false">BC82-SUM(BC80,BC81)</f>
        <v>0</v>
      </c>
      <c r="BD361" s="36" t="n">
        <f aca="false">BD82-SUM(BD80,BD81)</f>
        <v>0</v>
      </c>
      <c r="BE361" s="36" t="n">
        <f aca="false">BE82-SUM(BE80,BE81)</f>
        <v>0</v>
      </c>
      <c r="BF361" s="36" t="n">
        <f aca="false">BF82-SUM(BF80,BF81)</f>
        <v>0</v>
      </c>
      <c r="BG361" s="36" t="n">
        <f aca="false">BG82-SUM(BG80,BG81)</f>
        <v>0</v>
      </c>
      <c r="BH361" s="36" t="n">
        <f aca="false">BH82-SUM(BH80,BH81)</f>
        <v>0</v>
      </c>
      <c r="BI361" s="36" t="n">
        <f aca="false">BI82-SUM(BI80,BI81)</f>
        <v>0</v>
      </c>
      <c r="BJ361" s="36" t="n">
        <f aca="false">BJ82-SUM(BJ80,BJ81)</f>
        <v>0</v>
      </c>
      <c r="BK361" s="36" t="n">
        <f aca="false">BK82-SUM(BK80,BK81)</f>
        <v>0</v>
      </c>
      <c r="BL361" s="36" t="n">
        <f aca="false">BL82-SUM(BL80,BL81)</f>
        <v>0</v>
      </c>
      <c r="BM361" s="36" t="n">
        <f aca="false">BM82-SUM(BM80,BM81)</f>
        <v>0</v>
      </c>
      <c r="BN361" s="36" t="n">
        <f aca="false">BN82-SUM(BN80,BN81)</f>
        <v>0</v>
      </c>
      <c r="BO361" s="36" t="n">
        <f aca="false">BO82-SUM(BO80,BO81)</f>
        <v>0</v>
      </c>
      <c r="BP361" s="36" t="n">
        <f aca="false">BP82-SUM(BP80,BP81)</f>
        <v>0</v>
      </c>
      <c r="BQ361" s="36" t="n">
        <f aca="false">BQ82-SUM(BQ80,BQ81)</f>
        <v>0</v>
      </c>
      <c r="BR361" s="36" t="n">
        <f aca="false">BR82-SUM(BR80,BR81)</f>
        <v>0</v>
      </c>
      <c r="BS361" s="36" t="n">
        <f aca="false">BS82-SUM(BS80,BS81)</f>
        <v>0</v>
      </c>
      <c r="BT361" s="36" t="n">
        <f aca="false">BT82-SUM(BT80,BT81)</f>
        <v>0</v>
      </c>
      <c r="BU361" s="36" t="n">
        <f aca="false">BU82-SUM(BU80,BU81)</f>
        <v>0</v>
      </c>
      <c r="BV361" s="36" t="n">
        <f aca="false">BV82-SUM(BV80,BV81)</f>
        <v>0</v>
      </c>
      <c r="BW361" s="36" t="n">
        <f aca="false">BW82-SUM(BW80,BW81)</f>
        <v>0</v>
      </c>
      <c r="BX361" s="36" t="n">
        <f aca="false">BX82-SUM(BX80,BX81)</f>
        <v>0</v>
      </c>
      <c r="BY361" s="36" t="n">
        <f aca="false">BY82-SUM(BY80,BY81)</f>
        <v>0</v>
      </c>
      <c r="BZ361" s="36" t="n">
        <f aca="false">BZ82-SUM(BZ80,BZ81)</f>
        <v>0</v>
      </c>
      <c r="CA361" s="36" t="n">
        <f aca="false">CA82-SUM(CA80,CA81)</f>
        <v>0</v>
      </c>
      <c r="CB361" s="36" t="n">
        <f aca="false">CB82-SUM(CB80,CB81)</f>
        <v>0</v>
      </c>
      <c r="CC361" s="36" t="n">
        <f aca="false">CC82-SUM(CC80,CC81)</f>
        <v>0</v>
      </c>
      <c r="CD361" s="36" t="n">
        <f aca="false">CD82-SUM(CD80,CD81)</f>
        <v>0</v>
      </c>
      <c r="CE361" s="36" t="n">
        <f aca="false">CE82-SUM(CE80,CE81)</f>
        <v>0</v>
      </c>
      <c r="CF361" s="36" t="n">
        <f aca="false">CF82-SUM(CF80,CF81)</f>
        <v>0</v>
      </c>
    </row>
    <row r="362" s="37" customFormat="true" ht="15" hidden="false" customHeight="true" outlineLevel="0" collapsed="false">
      <c r="A362" s="24" t="s">
        <v>4019</v>
      </c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 t="s">
        <v>4020</v>
      </c>
      <c r="P362" s="24"/>
      <c r="Q362" s="24"/>
      <c r="R362" s="24"/>
      <c r="S362" s="24"/>
      <c r="T362" s="24"/>
      <c r="U362" s="24" t="n">
        <v>19</v>
      </c>
      <c r="V362" s="24" t="s">
        <v>160</v>
      </c>
      <c r="W362" s="24" t="s">
        <v>161</v>
      </c>
      <c r="X362" s="24" t="s">
        <v>162</v>
      </c>
      <c r="Y362" s="24"/>
      <c r="Z362" s="24" t="s">
        <v>163</v>
      </c>
      <c r="AA362" s="24" t="s">
        <v>3434</v>
      </c>
      <c r="AB362" s="36" t="n">
        <f aca="false">AB130-SUM(AB123,AB124,AB125,AB126,AB127,AB128,AB129)</f>
        <v>0</v>
      </c>
      <c r="AC362" s="36" t="n">
        <f aca="false">AC130-SUM(AC123,AC124,AC125,AC126,AC127,AC128,AC129)</f>
        <v>0</v>
      </c>
      <c r="AD362" s="36" t="n">
        <f aca="false">AD130-SUM(AD123,AD124,AD125,AD126,AD127,AD128,AD129)</f>
        <v>0</v>
      </c>
      <c r="AE362" s="36" t="n">
        <f aca="false">AE130-SUM(AE123,AE124,AE125,AE126,AE127,AE128,AE129)</f>
        <v>0</v>
      </c>
      <c r="AF362" s="36" t="n">
        <f aca="false">AF130-SUM(AF123,AF124,AF125,AF126,AF127,AF128,AF129)</f>
        <v>0</v>
      </c>
      <c r="AG362" s="36" t="n">
        <f aca="false">AG130-SUM(AG123,AG124,AG125,AG126,AG127,AG128,AG129)</f>
        <v>0</v>
      </c>
      <c r="AH362" s="36" t="n">
        <f aca="false">AH130-SUM(AH123,AH124,AH125,AH126,AH127,AH128,AH129)</f>
        <v>0</v>
      </c>
      <c r="AI362" s="36" t="n">
        <f aca="false">AI130-SUM(AI123,AI124,AI125,AI126,AI127,AI128,AI129)</f>
        <v>0</v>
      </c>
      <c r="AJ362" s="36" t="n">
        <f aca="false">AJ130-SUM(AJ123,AJ124,AJ125,AJ126,AJ127,AJ128,AJ129)</f>
        <v>0</v>
      </c>
      <c r="AK362" s="36" t="n">
        <f aca="false">AK130-SUM(AK123,AK124,AK125,AK126,AK127,AK128,AK129)</f>
        <v>0</v>
      </c>
      <c r="AL362" s="36" t="n">
        <f aca="false">AL130-SUM(AL123,AL124,AL125,AL126,AL127,AL128,AL129)</f>
        <v>0</v>
      </c>
      <c r="AM362" s="36" t="n">
        <f aca="false">AM130-SUM(AM123,AM124,AM125,AM126,AM127,AM128,AM129)</f>
        <v>0</v>
      </c>
      <c r="AN362" s="36" t="n">
        <f aca="false">AN130-SUM(AN123,AN124,AN125,AN126,AN127,AN128,AN129)</f>
        <v>0</v>
      </c>
      <c r="AO362" s="36" t="n">
        <f aca="false">AO130-SUM(AO123,AO124,AO125,AO126,AO127,AO128,AO129)</f>
        <v>0</v>
      </c>
      <c r="AP362" s="36" t="n">
        <f aca="false">AP130-SUM(AP123,AP124,AP125,AP126,AP127,AP128,AP129)</f>
        <v>0</v>
      </c>
      <c r="AQ362" s="36" t="n">
        <f aca="false">AQ130-SUM(AQ123,AQ124,AQ125,AQ126,AQ127,AQ128,AQ129)</f>
        <v>0</v>
      </c>
      <c r="AR362" s="36" t="n">
        <f aca="false">AR130-SUM(AR123,AR124,AR125,AR126,AR127,AR128,AR129)</f>
        <v>0</v>
      </c>
      <c r="AS362" s="36" t="n">
        <f aca="false">AS130-SUM(AS123,AS124,AS125,AS126,AS127,AS128,AS129)</f>
        <v>0</v>
      </c>
      <c r="AT362" s="36" t="n">
        <f aca="false">AT130-SUM(AT123,AT124,AT125,AT126,AT127,AT128,AT129)</f>
        <v>0</v>
      </c>
      <c r="AU362" s="36" t="n">
        <f aca="false">AU130-SUM(AU123,AU124,AU125,AU126,AU127,AU128,AU129)</f>
        <v>0</v>
      </c>
      <c r="AV362" s="36" t="n">
        <f aca="false">AV130-SUM(AV123,AV124,AV125,AV126,AV127,AV128,AV129)</f>
        <v>-1</v>
      </c>
      <c r="AW362" s="36" t="n">
        <f aca="false">AW130-SUM(AW123,AW124,AW125,AW126,AW127,AW128,AW129)</f>
        <v>0</v>
      </c>
      <c r="AX362" s="36" t="n">
        <f aca="false">AX130-SUM(AX123,AX124,AX125,AX126,AX127,AX128,AX129)</f>
        <v>0</v>
      </c>
      <c r="AY362" s="36" t="n">
        <f aca="false">AY130-SUM(AY123,AY124,AY125,AY126,AY127,AY128,AY129)</f>
        <v>0</v>
      </c>
      <c r="AZ362" s="36" t="n">
        <f aca="false">AZ130-SUM(AZ123,AZ124,AZ125,AZ126,AZ127,AZ128,AZ129)</f>
        <v>0</v>
      </c>
      <c r="BA362" s="36" t="n">
        <f aca="false">BA130-SUM(BA123,BA124,BA125,BA126,BA127,BA128,BA129)</f>
        <v>0</v>
      </c>
      <c r="BB362" s="36" t="n">
        <f aca="false">BB130-SUM(BB123,BB124,BB125,BB126,BB127,BB128,BB129)</f>
        <v>0</v>
      </c>
      <c r="BC362" s="36" t="n">
        <f aca="false">BC130-SUM(BC123,BC124,BC125,BC126,BC127,BC128,BC129)</f>
        <v>0</v>
      </c>
      <c r="BD362" s="36" t="n">
        <f aca="false">BD130-SUM(BD123,BD124,BD125,BD126,BD127,BD128,BD129)</f>
        <v>0</v>
      </c>
      <c r="BE362" s="36" t="n">
        <f aca="false">BE130-SUM(BE123,BE124,BE125,BE126,BE127,BE128,BE129)</f>
        <v>0</v>
      </c>
      <c r="BF362" s="36" t="n">
        <f aca="false">BF130-SUM(BF123,BF124,BF125,BF126,BF127,BF128,BF129)</f>
        <v>0</v>
      </c>
      <c r="BG362" s="36" t="n">
        <f aca="false">BG130-SUM(BG123,BG124,BG125,BG126,BG127,BG128,BG129)</f>
        <v>0</v>
      </c>
      <c r="BH362" s="36" t="n">
        <f aca="false">BH130-SUM(BH123,BH124,BH125,BH126,BH127,BH128,BH129)</f>
        <v>0</v>
      </c>
      <c r="BI362" s="36" t="n">
        <f aca="false">BI130-SUM(BI123,BI124,BI125,BI126,BI127,BI128,BI129)</f>
        <v>0</v>
      </c>
      <c r="BJ362" s="36" t="n">
        <f aca="false">BJ130-SUM(BJ123,BJ124,BJ125,BJ126,BJ127,BJ128,BJ129)</f>
        <v>0</v>
      </c>
      <c r="BK362" s="36" t="n">
        <f aca="false">BK130-SUM(BK123,BK124,BK125,BK126,BK127,BK128,BK129)</f>
        <v>0</v>
      </c>
      <c r="BL362" s="36" t="n">
        <f aca="false">BL130-SUM(BL123,BL124,BL125,BL126,BL127,BL128,BL129)</f>
        <v>0</v>
      </c>
      <c r="BM362" s="36" t="n">
        <f aca="false">BM130-SUM(BM123,BM124,BM125,BM126,BM127,BM128,BM129)</f>
        <v>0</v>
      </c>
      <c r="BN362" s="36" t="n">
        <f aca="false">BN130-SUM(BN123,BN124,BN125,BN126,BN127,BN128,BN129)</f>
        <v>0</v>
      </c>
      <c r="BO362" s="36" t="n">
        <f aca="false">BO130-SUM(BO123,BO124,BO125,BO126,BO127,BO128,BO129)</f>
        <v>0</v>
      </c>
      <c r="BP362" s="36" t="n">
        <f aca="false">BP130-SUM(BP123,BP124,BP125,BP126,BP127,BP128,BP129)</f>
        <v>0</v>
      </c>
      <c r="BQ362" s="36" t="n">
        <f aca="false">BQ130-SUM(BQ123,BQ124,BQ125,BQ126,BQ127,BQ128,BQ129)</f>
        <v>0</v>
      </c>
      <c r="BR362" s="36" t="n">
        <f aca="false">BR130-SUM(BR123,BR124,BR125,BR126,BR127,BR128,BR129)</f>
        <v>0</v>
      </c>
      <c r="BS362" s="36" t="n">
        <f aca="false">BS130-SUM(BS123,BS124,BS125,BS126,BS127,BS128,BS129)</f>
        <v>0</v>
      </c>
      <c r="BT362" s="36" t="n">
        <f aca="false">BT130-SUM(BT123,BT124,BT125,BT126,BT127,BT128,BT129)</f>
        <v>0</v>
      </c>
      <c r="BU362" s="36" t="n">
        <f aca="false">BU130-SUM(BU123,BU124,BU125,BU126,BU127,BU128,BU129)</f>
        <v>0</v>
      </c>
      <c r="BV362" s="36" t="n">
        <f aca="false">BV130-SUM(BV123,BV124,BV125,BV126,BV127,BV128,BV129)</f>
        <v>0</v>
      </c>
      <c r="BW362" s="36" t="n">
        <f aca="false">BW130-SUM(BW123,BW124,BW125,BW126,BW127,BW128,BW129)</f>
        <v>0</v>
      </c>
      <c r="BX362" s="36" t="n">
        <f aca="false">BX130-SUM(BX123,BX124,BX125,BX126,BX127,BX128,BX129)</f>
        <v>0</v>
      </c>
      <c r="BY362" s="36" t="n">
        <f aca="false">BY130-SUM(BY123,BY124,BY125,BY126,BY127,BY128,BY129)</f>
        <v>0</v>
      </c>
      <c r="BZ362" s="36" t="n">
        <f aca="false">BZ130-SUM(BZ123,BZ124,BZ125,BZ126,BZ127,BZ128,BZ129)</f>
        <v>0</v>
      </c>
      <c r="CA362" s="36" t="n">
        <f aca="false">CA130-SUM(CA123,CA124,CA125,CA126,CA127,CA128,CA129)</f>
        <v>0</v>
      </c>
      <c r="CB362" s="36" t="n">
        <f aca="false">CB130-SUM(CB123,CB124,CB125,CB126,CB127,CB128,CB129)</f>
        <v>0</v>
      </c>
      <c r="CC362" s="36" t="n">
        <f aca="false">CC130-SUM(CC123,CC124,CC125,CC126,CC127,CC128,CC129)</f>
        <v>0</v>
      </c>
      <c r="CD362" s="36" t="n">
        <f aca="false">CD130-SUM(CD123,CD124,CD125,CD126,CD127,CD128,CD129)</f>
        <v>0</v>
      </c>
      <c r="CE362" s="36" t="n">
        <f aca="false">CE130-SUM(CE123,CE124,CE125,CE126,CE127,CE128,CE129)</f>
        <v>0</v>
      </c>
      <c r="CF362" s="36" t="n">
        <f aca="false">CF130-SUM(CF123,CF124,CF125,CF126,CF127,CF128,CF129)</f>
        <v>0</v>
      </c>
    </row>
    <row r="363" s="37" customFormat="true" ht="15" hidden="false" customHeight="true" outlineLevel="0" collapsed="false">
      <c r="A363" s="24" t="s">
        <v>4021</v>
      </c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 t="s">
        <v>4022</v>
      </c>
      <c r="P363" s="24"/>
      <c r="Q363" s="24"/>
      <c r="R363" s="24"/>
      <c r="S363" s="24"/>
      <c r="T363" s="24"/>
      <c r="U363" s="24" t="n">
        <v>19</v>
      </c>
      <c r="V363" s="24" t="s">
        <v>160</v>
      </c>
      <c r="W363" s="24" t="s">
        <v>161</v>
      </c>
      <c r="X363" s="24" t="s">
        <v>162</v>
      </c>
      <c r="Y363" s="24"/>
      <c r="Z363" s="24" t="s">
        <v>746</v>
      </c>
      <c r="AA363" s="24" t="s">
        <v>3154</v>
      </c>
      <c r="AB363" s="36" t="n">
        <f aca="false">AB29-SUM(AB27,AB28)</f>
        <v>0</v>
      </c>
      <c r="AC363" s="36" t="n">
        <f aca="false">AC29-SUM(AC27,AC28)</f>
        <v>0</v>
      </c>
      <c r="AD363" s="36" t="n">
        <f aca="false">AD29-SUM(AD27,AD28)</f>
        <v>0</v>
      </c>
      <c r="AE363" s="36" t="n">
        <f aca="false">AE29-SUM(AE27,AE28)</f>
        <v>0</v>
      </c>
      <c r="AF363" s="36" t="n">
        <f aca="false">AF29-SUM(AF27,AF28)</f>
        <v>0</v>
      </c>
      <c r="AG363" s="36" t="n">
        <f aca="false">AG29-SUM(AG27,AG28)</f>
        <v>0</v>
      </c>
      <c r="AH363" s="36" t="n">
        <f aca="false">AH29-SUM(AH27,AH28)</f>
        <v>0</v>
      </c>
      <c r="AI363" s="36" t="n">
        <f aca="false">AI29-SUM(AI27,AI28)</f>
        <v>0</v>
      </c>
      <c r="AJ363" s="36" t="n">
        <f aca="false">AJ29-SUM(AJ27,AJ28)</f>
        <v>0</v>
      </c>
      <c r="AK363" s="36" t="n">
        <f aca="false">AK29-SUM(AK27,AK28)</f>
        <v>0</v>
      </c>
      <c r="AL363" s="36" t="n">
        <f aca="false">AL29-SUM(AL27,AL28)</f>
        <v>0</v>
      </c>
      <c r="AM363" s="36" t="n">
        <f aca="false">AM29-SUM(AM27,AM28)</f>
        <v>0</v>
      </c>
      <c r="AN363" s="36" t="n">
        <f aca="false">AN29-SUM(AN27,AN28)</f>
        <v>0</v>
      </c>
      <c r="AO363" s="36" t="n">
        <f aca="false">AO29-SUM(AO27,AO28)</f>
        <v>0</v>
      </c>
      <c r="AP363" s="36" t="n">
        <f aca="false">AP29-SUM(AP27,AP28)</f>
        <v>0</v>
      </c>
      <c r="AQ363" s="36" t="n">
        <f aca="false">AQ29-SUM(AQ27,AQ28)</f>
        <v>0</v>
      </c>
      <c r="AR363" s="36" t="n">
        <f aca="false">AR29-SUM(AR27,AR28)</f>
        <v>0</v>
      </c>
      <c r="AS363" s="36" t="n">
        <f aca="false">AS29-SUM(AS27,AS28)</f>
        <v>0</v>
      </c>
      <c r="AT363" s="36" t="n">
        <f aca="false">AT29-SUM(AT27,AT28)</f>
        <v>0</v>
      </c>
      <c r="AU363" s="36" t="n">
        <f aca="false">AU29-SUM(AU27,AU28)</f>
        <v>0</v>
      </c>
      <c r="AV363" s="36" t="n">
        <f aca="false">AV29-SUM(AV27,AV28)</f>
        <v>0</v>
      </c>
      <c r="AW363" s="36" t="n">
        <f aca="false">AW29-SUM(AW27,AW28)</f>
        <v>0</v>
      </c>
      <c r="AX363" s="36" t="n">
        <f aca="false">AX29-SUM(AX27,AX28)</f>
        <v>0</v>
      </c>
      <c r="AY363" s="36" t="n">
        <f aca="false">AY29-SUM(AY27,AY28)</f>
        <v>0</v>
      </c>
      <c r="AZ363" s="36" t="n">
        <f aca="false">AZ29-SUM(AZ27,AZ28)</f>
        <v>0</v>
      </c>
      <c r="BA363" s="36" t="n">
        <f aca="false">BA29-SUM(BA27,BA28)</f>
        <v>0</v>
      </c>
      <c r="BB363" s="36" t="n">
        <f aca="false">BB29-SUM(BB27,BB28)</f>
        <v>0</v>
      </c>
      <c r="BC363" s="36" t="n">
        <f aca="false">BC29-SUM(BC27,BC28)</f>
        <v>0</v>
      </c>
      <c r="BD363" s="36" t="n">
        <f aca="false">BD29-SUM(BD27,BD28)</f>
        <v>0</v>
      </c>
      <c r="BE363" s="36" t="n">
        <f aca="false">BE29-SUM(BE27,BE28)</f>
        <v>0</v>
      </c>
      <c r="BF363" s="36" t="n">
        <f aca="false">BF29-SUM(BF27,BF28)</f>
        <v>0</v>
      </c>
      <c r="BG363" s="36" t="n">
        <f aca="false">BG29-SUM(BG27,BG28)</f>
        <v>0</v>
      </c>
      <c r="BH363" s="36" t="n">
        <f aca="false">BH29-SUM(BH27,BH28)</f>
        <v>0</v>
      </c>
      <c r="BI363" s="36" t="n">
        <f aca="false">BI29-SUM(BI27,BI28)</f>
        <v>0</v>
      </c>
      <c r="BJ363" s="36" t="n">
        <f aca="false">BJ29-SUM(BJ27,BJ28)</f>
        <v>0</v>
      </c>
      <c r="BK363" s="36" t="n">
        <f aca="false">BK29-SUM(BK27,BK28)</f>
        <v>0</v>
      </c>
      <c r="BL363" s="36" t="n">
        <f aca="false">BL29-SUM(BL27,BL28)</f>
        <v>0</v>
      </c>
      <c r="BM363" s="36" t="n">
        <f aca="false">BM29-SUM(BM27,BM28)</f>
        <v>0</v>
      </c>
      <c r="BN363" s="36" t="n">
        <f aca="false">BN29-SUM(BN27,BN28)</f>
        <v>0</v>
      </c>
      <c r="BO363" s="36" t="n">
        <f aca="false">BO29-SUM(BO27,BO28)</f>
        <v>0</v>
      </c>
      <c r="BP363" s="36" t="n">
        <f aca="false">BP29-SUM(BP27,BP28)</f>
        <v>0</v>
      </c>
      <c r="BQ363" s="36" t="n">
        <f aca="false">BQ29-SUM(BQ27,BQ28)</f>
        <v>0</v>
      </c>
      <c r="BR363" s="36" t="n">
        <f aca="false">BR29-SUM(BR27,BR28)</f>
        <v>0</v>
      </c>
      <c r="BS363" s="36" t="n">
        <f aca="false">BS29-SUM(BS27,BS28)</f>
        <v>0</v>
      </c>
      <c r="BT363" s="36" t="n">
        <f aca="false">BT29-SUM(BT27,BT28)</f>
        <v>0</v>
      </c>
      <c r="BU363" s="36" t="n">
        <f aca="false">BU29-SUM(BU27,BU28)</f>
        <v>0</v>
      </c>
      <c r="BV363" s="36" t="n">
        <f aca="false">BV29-SUM(BV27,BV28)</f>
        <v>0</v>
      </c>
      <c r="BW363" s="36" t="n">
        <f aca="false">BW29-SUM(BW27,BW28)</f>
        <v>0</v>
      </c>
      <c r="BX363" s="36" t="n">
        <f aca="false">BX29-SUM(BX27,BX28)</f>
        <v>0</v>
      </c>
      <c r="BY363" s="36" t="n">
        <f aca="false">BY29-SUM(BY27,BY28)</f>
        <v>0</v>
      </c>
      <c r="BZ363" s="36" t="n">
        <f aca="false">BZ29-SUM(BZ27,BZ28)</f>
        <v>0</v>
      </c>
      <c r="CA363" s="36" t="n">
        <f aca="false">CA29-SUM(CA27,CA28)</f>
        <v>0</v>
      </c>
      <c r="CB363" s="36" t="n">
        <f aca="false">CB29-SUM(CB27,CB28)</f>
        <v>0</v>
      </c>
      <c r="CC363" s="36" t="n">
        <f aca="false">CC29-SUM(CC27,CC28)</f>
        <v>0</v>
      </c>
      <c r="CD363" s="36" t="n">
        <f aca="false">CD29-SUM(CD27,CD28)</f>
        <v>0</v>
      </c>
      <c r="CE363" s="36" t="n">
        <f aca="false">CE29-SUM(CE27,CE28)</f>
        <v>0</v>
      </c>
      <c r="CF363" s="36" t="n">
        <f aca="false">CF29-SUM(CF27,CF28)</f>
        <v>0</v>
      </c>
    </row>
    <row r="364" customFormat="false" ht="15" hidden="false" customHeight="true" outlineLevel="0" collapsed="false">
      <c r="AA364" s="3"/>
      <c r="AB364" s="84"/>
      <c r="AC364" s="84"/>
      <c r="AD364" s="84"/>
      <c r="AE364" s="84"/>
      <c r="AF364" s="84"/>
      <c r="AG364" s="84"/>
      <c r="AH364" s="84"/>
      <c r="AI364" s="84"/>
      <c r="AJ364" s="84"/>
      <c r="AK364" s="84"/>
      <c r="AL364" s="84"/>
      <c r="AM364" s="84"/>
      <c r="AN364" s="84"/>
      <c r="AO364" s="84"/>
      <c r="AP364" s="84"/>
      <c r="AQ364" s="84"/>
      <c r="AR364" s="84"/>
      <c r="AS364" s="84"/>
      <c r="AT364" s="84"/>
      <c r="AU364" s="84"/>
      <c r="AV364" s="84"/>
      <c r="AW364" s="84"/>
      <c r="AX364" s="84"/>
      <c r="AY364" s="84"/>
      <c r="AZ364" s="84"/>
      <c r="BB364" s="85"/>
      <c r="BC364" s="85"/>
      <c r="BD364" s="85"/>
      <c r="BE364" s="85"/>
      <c r="BF364" s="85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2"/>
      <c r="BW364" s="84"/>
      <c r="BX364" s="84"/>
      <c r="BY364" s="84"/>
      <c r="BZ364" s="84"/>
      <c r="CA364" s="84"/>
      <c r="CB364" s="84"/>
      <c r="CC364" s="84"/>
      <c r="CD364" s="84"/>
      <c r="CE364" s="84"/>
      <c r="CF364" s="84"/>
    </row>
    <row r="365" customFormat="false" ht="15" hidden="false" customHeight="true" outlineLevel="0" collapsed="false">
      <c r="AA365" s="3"/>
      <c r="AB365" s="84"/>
      <c r="AC365" s="84"/>
      <c r="AD365" s="84"/>
      <c r="AE365" s="84"/>
      <c r="AF365" s="84"/>
      <c r="AG365" s="84"/>
      <c r="AH365" s="84"/>
      <c r="AI365" s="84"/>
      <c r="AJ365" s="84"/>
      <c r="AK365" s="84"/>
      <c r="AL365" s="84"/>
      <c r="AM365" s="84"/>
      <c r="AN365" s="84"/>
      <c r="AO365" s="84"/>
      <c r="AP365" s="84"/>
      <c r="AQ365" s="84"/>
      <c r="AR365" s="84"/>
      <c r="AS365" s="84"/>
      <c r="AT365" s="84"/>
      <c r="AU365" s="84"/>
      <c r="AV365" s="84"/>
      <c r="AW365" s="84"/>
      <c r="AX365" s="84"/>
      <c r="AY365" s="84"/>
      <c r="AZ365" s="84"/>
      <c r="BB365" s="85"/>
      <c r="BC365" s="85"/>
      <c r="BD365" s="85"/>
      <c r="BE365" s="85"/>
      <c r="BF365" s="85"/>
      <c r="BG365" s="85"/>
      <c r="BH365" s="85"/>
      <c r="BI365" s="85"/>
      <c r="BJ365" s="85"/>
      <c r="BK365" s="85"/>
      <c r="BL365" s="85"/>
      <c r="BM365" s="85"/>
      <c r="BN365" s="85"/>
      <c r="BO365" s="85"/>
      <c r="BP365" s="85"/>
      <c r="BQ365" s="85"/>
      <c r="BR365" s="85"/>
      <c r="BS365" s="85"/>
      <c r="BT365" s="85"/>
      <c r="BU365" s="85"/>
      <c r="BV365" s="2"/>
      <c r="BW365" s="84"/>
      <c r="BX365" s="84"/>
      <c r="BY365" s="84"/>
      <c r="BZ365" s="84"/>
      <c r="CA365" s="84"/>
      <c r="CB365" s="84"/>
      <c r="CC365" s="84"/>
      <c r="CD365" s="84"/>
      <c r="CE365" s="84"/>
      <c r="CF365" s="84"/>
    </row>
    <row r="366" customFormat="false" ht="15" hidden="false" customHeight="true" outlineLevel="0" collapsed="false">
      <c r="AA366" s="3"/>
      <c r="AB366" s="84"/>
      <c r="AC366" s="84"/>
      <c r="AD366" s="84"/>
      <c r="AE366" s="84"/>
      <c r="AF366" s="84"/>
      <c r="AG366" s="84"/>
      <c r="AH366" s="84"/>
      <c r="AI366" s="84"/>
      <c r="AJ366" s="84"/>
      <c r="AK366" s="84"/>
      <c r="AL366" s="84"/>
      <c r="AM366" s="84"/>
      <c r="AN366" s="84"/>
      <c r="AO366" s="84"/>
      <c r="AP366" s="84"/>
      <c r="AQ366" s="84"/>
      <c r="AR366" s="84"/>
      <c r="AS366" s="84"/>
      <c r="AT366" s="84"/>
      <c r="AU366" s="84"/>
      <c r="AV366" s="84"/>
      <c r="AW366" s="84"/>
      <c r="AX366" s="84"/>
      <c r="AY366" s="84"/>
      <c r="AZ366" s="84"/>
      <c r="BB366" s="85"/>
      <c r="BC366" s="85"/>
      <c r="BD366" s="85"/>
      <c r="BE366" s="85"/>
      <c r="BF366" s="85"/>
      <c r="BG366" s="85"/>
      <c r="BH366" s="85"/>
      <c r="BI366" s="85"/>
      <c r="BJ366" s="85"/>
      <c r="BK366" s="85"/>
      <c r="BL366" s="85"/>
      <c r="BM366" s="85"/>
      <c r="BN366" s="85"/>
      <c r="BO366" s="85"/>
      <c r="BP366" s="85"/>
      <c r="BQ366" s="85"/>
      <c r="BR366" s="85"/>
      <c r="BS366" s="85"/>
      <c r="BT366" s="85"/>
      <c r="BU366" s="85"/>
      <c r="BV366" s="2"/>
      <c r="BW366" s="84"/>
      <c r="BX366" s="84"/>
      <c r="BY366" s="84"/>
      <c r="BZ366" s="84"/>
      <c r="CA366" s="84"/>
      <c r="CB366" s="84"/>
      <c r="CC366" s="84"/>
      <c r="CD366" s="84"/>
      <c r="CE366" s="84"/>
      <c r="CF366" s="84"/>
    </row>
    <row r="367" customFormat="false" ht="15" hidden="false" customHeight="true" outlineLevel="0" collapsed="false">
      <c r="AA367" s="3"/>
      <c r="AB367" s="84"/>
      <c r="AC367" s="84"/>
      <c r="AD367" s="84"/>
      <c r="AE367" s="84"/>
      <c r="AF367" s="84"/>
      <c r="AG367" s="84"/>
      <c r="AH367" s="84"/>
      <c r="AI367" s="84"/>
      <c r="AJ367" s="84"/>
      <c r="AK367" s="84"/>
      <c r="AL367" s="84"/>
      <c r="AM367" s="84"/>
      <c r="AN367" s="84"/>
      <c r="AO367" s="84"/>
      <c r="AP367" s="84"/>
      <c r="AQ367" s="84"/>
      <c r="AR367" s="84"/>
      <c r="AS367" s="84"/>
      <c r="AT367" s="84"/>
      <c r="AU367" s="84"/>
      <c r="AV367" s="84"/>
      <c r="AW367" s="84"/>
      <c r="AX367" s="84"/>
      <c r="AY367" s="84"/>
      <c r="AZ367" s="84"/>
      <c r="BB367" s="85"/>
      <c r="BC367" s="85"/>
      <c r="BD367" s="85"/>
      <c r="BE367" s="85"/>
      <c r="BF367" s="85"/>
      <c r="BG367" s="85"/>
      <c r="BH367" s="85"/>
      <c r="BI367" s="85"/>
      <c r="BJ367" s="85"/>
      <c r="BK367" s="85"/>
      <c r="BL367" s="85"/>
      <c r="BM367" s="85"/>
      <c r="BN367" s="85"/>
      <c r="BO367" s="85"/>
      <c r="BP367" s="85"/>
      <c r="BQ367" s="85"/>
      <c r="BR367" s="85"/>
      <c r="BS367" s="85"/>
      <c r="BT367" s="85"/>
      <c r="BU367" s="85"/>
      <c r="BV367" s="2"/>
      <c r="BW367" s="84"/>
      <c r="BX367" s="84"/>
      <c r="BY367" s="84"/>
      <c r="BZ367" s="84"/>
      <c r="CA367" s="84"/>
      <c r="CB367" s="84"/>
      <c r="CC367" s="84"/>
      <c r="CD367" s="84"/>
      <c r="CE367" s="84"/>
      <c r="CF367" s="84"/>
    </row>
    <row r="368" customFormat="false" ht="15" hidden="false" customHeight="true" outlineLevel="0" collapsed="false">
      <c r="AA368" s="3"/>
      <c r="AB368" s="84"/>
      <c r="AC368" s="84"/>
      <c r="AD368" s="84"/>
      <c r="AE368" s="84"/>
      <c r="AF368" s="84"/>
      <c r="AG368" s="84"/>
      <c r="AH368" s="84"/>
      <c r="AI368" s="84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  <c r="AT368" s="84"/>
      <c r="AU368" s="84"/>
      <c r="AV368" s="84"/>
      <c r="AW368" s="84"/>
      <c r="AX368" s="84"/>
      <c r="AY368" s="84"/>
      <c r="AZ368" s="84"/>
      <c r="BB368" s="85"/>
      <c r="BC368" s="85"/>
      <c r="BD368" s="85"/>
      <c r="BE368" s="85"/>
      <c r="BF368" s="85"/>
      <c r="BG368" s="85"/>
      <c r="BH368" s="85"/>
      <c r="BI368" s="85"/>
      <c r="BJ368" s="85"/>
      <c r="BK368" s="85"/>
      <c r="BL368" s="85"/>
      <c r="BM368" s="85"/>
      <c r="BN368" s="85"/>
      <c r="BO368" s="85"/>
      <c r="BP368" s="85"/>
      <c r="BQ368" s="85"/>
      <c r="BR368" s="85"/>
      <c r="BS368" s="85"/>
      <c r="BT368" s="85"/>
      <c r="BU368" s="85"/>
      <c r="BV368" s="2"/>
      <c r="BW368" s="84"/>
      <c r="BX368" s="84"/>
      <c r="BY368" s="84"/>
      <c r="BZ368" s="84"/>
      <c r="CA368" s="84"/>
      <c r="CB368" s="84"/>
      <c r="CC368" s="84"/>
      <c r="CD368" s="84"/>
      <c r="CE368" s="84"/>
      <c r="CF368" s="84"/>
    </row>
    <row r="369" customFormat="false" ht="15" hidden="false" customHeight="true" outlineLevel="0" collapsed="false">
      <c r="AA369" s="3"/>
      <c r="AB369" s="84"/>
      <c r="AC369" s="84"/>
      <c r="AD369" s="84"/>
      <c r="AE369" s="84"/>
      <c r="AF369" s="84"/>
      <c r="AG369" s="84"/>
      <c r="AH369" s="84"/>
      <c r="AI369" s="84"/>
      <c r="AJ369" s="84"/>
      <c r="AK369" s="84"/>
      <c r="AL369" s="84"/>
      <c r="AM369" s="84"/>
      <c r="AN369" s="84"/>
      <c r="AO369" s="84"/>
      <c r="AP369" s="84"/>
      <c r="AQ369" s="84"/>
      <c r="AR369" s="84"/>
      <c r="AS369" s="84"/>
      <c r="AT369" s="84"/>
      <c r="AU369" s="84"/>
      <c r="AV369" s="84"/>
      <c r="AW369" s="84"/>
      <c r="AX369" s="84"/>
      <c r="AY369" s="84"/>
      <c r="AZ369" s="84"/>
      <c r="BB369" s="85"/>
      <c r="BC369" s="85"/>
      <c r="BD369" s="85"/>
      <c r="BE369" s="85"/>
      <c r="BF369" s="85"/>
      <c r="BG369" s="85"/>
      <c r="BH369" s="85"/>
      <c r="BI369" s="85"/>
      <c r="BJ369" s="85"/>
      <c r="BK369" s="85"/>
      <c r="BL369" s="85"/>
      <c r="BM369" s="85"/>
      <c r="BN369" s="85"/>
      <c r="BO369" s="85"/>
      <c r="BP369" s="85"/>
      <c r="BQ369" s="85"/>
      <c r="BR369" s="85"/>
      <c r="BS369" s="85"/>
      <c r="BT369" s="85"/>
      <c r="BU369" s="85"/>
      <c r="BV369" s="2"/>
      <c r="BW369" s="84"/>
      <c r="BX369" s="84"/>
      <c r="BY369" s="84"/>
      <c r="BZ369" s="84"/>
      <c r="CA369" s="84"/>
      <c r="CB369" s="84"/>
      <c r="CC369" s="84"/>
      <c r="CD369" s="84"/>
      <c r="CE369" s="84"/>
      <c r="CF369" s="84"/>
    </row>
    <row r="370" customFormat="false" ht="15" hidden="false" customHeight="true" outlineLevel="0" collapsed="false">
      <c r="AA370" s="3"/>
      <c r="AB370" s="84"/>
      <c r="AC370" s="84"/>
      <c r="AD370" s="84"/>
      <c r="AE370" s="84"/>
      <c r="AF370" s="84"/>
      <c r="AG370" s="84"/>
      <c r="AH370" s="84"/>
      <c r="AI370" s="84"/>
      <c r="AJ370" s="84"/>
      <c r="AK370" s="84"/>
      <c r="AL370" s="84"/>
      <c r="AM370" s="84"/>
      <c r="AN370" s="84"/>
      <c r="AO370" s="84"/>
      <c r="AP370" s="84"/>
      <c r="AQ370" s="84"/>
      <c r="AR370" s="84"/>
      <c r="AS370" s="84"/>
      <c r="AT370" s="84"/>
      <c r="AU370" s="84"/>
      <c r="AV370" s="84"/>
      <c r="AW370" s="84"/>
      <c r="AX370" s="84"/>
      <c r="AY370" s="84"/>
      <c r="AZ370" s="84"/>
      <c r="BB370" s="85"/>
      <c r="BC370" s="85"/>
      <c r="BD370" s="85"/>
      <c r="BE370" s="85"/>
      <c r="BF370" s="85"/>
      <c r="BG370" s="85"/>
      <c r="BH370" s="85"/>
      <c r="BI370" s="85"/>
      <c r="BJ370" s="85"/>
      <c r="BK370" s="85"/>
      <c r="BL370" s="85"/>
      <c r="BM370" s="85"/>
      <c r="BN370" s="85"/>
      <c r="BO370" s="85"/>
      <c r="BP370" s="85"/>
      <c r="BQ370" s="85"/>
      <c r="BR370" s="85"/>
      <c r="BS370" s="85"/>
      <c r="BT370" s="85"/>
      <c r="BU370" s="85"/>
      <c r="BV370" s="2"/>
      <c r="BW370" s="84"/>
      <c r="BX370" s="84"/>
      <c r="BY370" s="84"/>
      <c r="BZ370" s="84"/>
      <c r="CA370" s="84"/>
      <c r="CB370" s="84"/>
      <c r="CC370" s="84"/>
      <c r="CD370" s="84"/>
      <c r="CE370" s="84"/>
      <c r="CF370" s="84"/>
    </row>
    <row r="371" customFormat="false" ht="15" hidden="false" customHeight="true" outlineLevel="0" collapsed="false">
      <c r="AA371" s="3"/>
      <c r="AB371" s="84"/>
      <c r="AC371" s="84"/>
      <c r="AD371" s="84"/>
      <c r="AE371" s="84"/>
      <c r="AF371" s="84"/>
      <c r="AG371" s="84"/>
      <c r="AH371" s="84"/>
      <c r="AI371" s="84"/>
      <c r="AJ371" s="84"/>
      <c r="AK371" s="84"/>
      <c r="AL371" s="84"/>
      <c r="AM371" s="84"/>
      <c r="AN371" s="84"/>
      <c r="AO371" s="84"/>
      <c r="AP371" s="84"/>
      <c r="AQ371" s="84"/>
      <c r="AR371" s="84"/>
      <c r="AS371" s="84"/>
      <c r="AT371" s="84"/>
      <c r="AU371" s="84"/>
      <c r="AV371" s="84"/>
      <c r="AW371" s="84"/>
      <c r="AX371" s="84"/>
      <c r="AY371" s="84"/>
      <c r="AZ371" s="84"/>
      <c r="BB371" s="85"/>
      <c r="BC371" s="85"/>
      <c r="BD371" s="85"/>
      <c r="BE371" s="85"/>
      <c r="BF371" s="85"/>
      <c r="BG371" s="85"/>
      <c r="BH371" s="85"/>
      <c r="BI371" s="85"/>
      <c r="BJ371" s="85"/>
      <c r="BK371" s="85"/>
      <c r="BL371" s="85"/>
      <c r="BM371" s="85"/>
      <c r="BN371" s="85"/>
      <c r="BO371" s="85"/>
      <c r="BP371" s="85"/>
      <c r="BQ371" s="85"/>
      <c r="BR371" s="85"/>
      <c r="BS371" s="85"/>
      <c r="BT371" s="85"/>
      <c r="BU371" s="85"/>
      <c r="BV371" s="2"/>
      <c r="BW371" s="84"/>
      <c r="BX371" s="84"/>
      <c r="BY371" s="84"/>
      <c r="BZ371" s="84"/>
      <c r="CA371" s="84"/>
      <c r="CB371" s="84"/>
      <c r="CC371" s="84"/>
      <c r="CD371" s="84"/>
      <c r="CE371" s="84"/>
      <c r="CF371" s="84"/>
    </row>
    <row r="372" customFormat="false" ht="15" hidden="false" customHeight="true" outlineLevel="0" collapsed="false">
      <c r="AA372" s="3"/>
      <c r="AB372" s="84"/>
      <c r="AC372" s="84"/>
      <c r="AD372" s="84"/>
      <c r="AE372" s="84"/>
      <c r="AF372" s="84"/>
      <c r="AG372" s="84"/>
      <c r="AH372" s="84"/>
      <c r="AI372" s="84"/>
      <c r="AJ372" s="84"/>
      <c r="AK372" s="84"/>
      <c r="AL372" s="84"/>
      <c r="AM372" s="84"/>
      <c r="AN372" s="84"/>
      <c r="AO372" s="84"/>
      <c r="AP372" s="84"/>
      <c r="AQ372" s="84"/>
      <c r="AR372" s="84"/>
      <c r="AS372" s="84"/>
      <c r="AT372" s="84"/>
      <c r="AU372" s="84"/>
      <c r="AV372" s="84"/>
      <c r="AW372" s="84"/>
      <c r="AX372" s="84"/>
      <c r="AY372" s="84"/>
      <c r="AZ372" s="84"/>
      <c r="BB372" s="85"/>
      <c r="BC372" s="85"/>
      <c r="BD372" s="85"/>
      <c r="BE372" s="85"/>
      <c r="BF372" s="85"/>
      <c r="BG372" s="85"/>
      <c r="BH372" s="85"/>
      <c r="BI372" s="85"/>
      <c r="BJ372" s="85"/>
      <c r="BK372" s="85"/>
      <c r="BL372" s="85"/>
      <c r="BM372" s="85"/>
      <c r="BN372" s="85"/>
      <c r="BO372" s="85"/>
      <c r="BP372" s="85"/>
      <c r="BQ372" s="85"/>
      <c r="BR372" s="85"/>
      <c r="BS372" s="85"/>
      <c r="BT372" s="85"/>
      <c r="BU372" s="85"/>
      <c r="BV372" s="2"/>
      <c r="BW372" s="84"/>
      <c r="BX372" s="84"/>
      <c r="BY372" s="84"/>
      <c r="BZ372" s="84"/>
      <c r="CA372" s="84"/>
      <c r="CB372" s="84"/>
      <c r="CC372" s="84"/>
      <c r="CD372" s="84"/>
      <c r="CE372" s="84"/>
      <c r="CF372" s="84"/>
    </row>
    <row r="373" customFormat="false" ht="15" hidden="false" customHeight="true" outlineLevel="0" collapsed="false">
      <c r="AA373" s="3"/>
      <c r="AB373" s="84"/>
      <c r="AC373" s="84"/>
      <c r="AD373" s="84"/>
      <c r="AE373" s="84"/>
      <c r="AF373" s="84"/>
      <c r="AG373" s="84"/>
      <c r="AH373" s="84"/>
      <c r="AI373" s="84"/>
      <c r="AJ373" s="84"/>
      <c r="AK373" s="84"/>
      <c r="AL373" s="84"/>
      <c r="AM373" s="84"/>
      <c r="AN373" s="84"/>
      <c r="AO373" s="84"/>
      <c r="AP373" s="84"/>
      <c r="AQ373" s="84"/>
      <c r="AR373" s="84"/>
      <c r="AS373" s="84"/>
      <c r="AT373" s="84"/>
      <c r="AU373" s="84"/>
      <c r="AV373" s="84"/>
      <c r="AW373" s="84"/>
      <c r="AX373" s="84"/>
      <c r="AY373" s="84"/>
      <c r="AZ373" s="84"/>
      <c r="BB373" s="85"/>
      <c r="BC373" s="85"/>
      <c r="BD373" s="85"/>
      <c r="BE373" s="85"/>
      <c r="BF373" s="85"/>
      <c r="BG373" s="85"/>
      <c r="BH373" s="85"/>
      <c r="BI373" s="85"/>
      <c r="BJ373" s="85"/>
      <c r="BK373" s="85"/>
      <c r="BL373" s="85"/>
      <c r="BM373" s="85"/>
      <c r="BN373" s="85"/>
      <c r="BO373" s="85"/>
      <c r="BP373" s="85"/>
      <c r="BQ373" s="85"/>
      <c r="BR373" s="85"/>
      <c r="BS373" s="85"/>
      <c r="BT373" s="85"/>
      <c r="BU373" s="85"/>
      <c r="BV373" s="2"/>
      <c r="BW373" s="84"/>
      <c r="BX373" s="84"/>
      <c r="BY373" s="84"/>
      <c r="BZ373" s="84"/>
      <c r="CA373" s="84"/>
      <c r="CB373" s="84"/>
      <c r="CC373" s="84"/>
      <c r="CD373" s="84"/>
      <c r="CE373" s="84"/>
      <c r="CF373" s="84"/>
    </row>
    <row r="374" customFormat="false" ht="15" hidden="false" customHeight="true" outlineLevel="0" collapsed="false">
      <c r="AA374" s="3"/>
      <c r="AB374" s="84"/>
      <c r="AC374" s="84"/>
      <c r="AD374" s="84"/>
      <c r="AE374" s="84"/>
      <c r="AF374" s="84"/>
      <c r="AG374" s="84"/>
      <c r="AH374" s="84"/>
      <c r="AI374" s="84"/>
      <c r="AJ374" s="84"/>
      <c r="AK374" s="84"/>
      <c r="AL374" s="84"/>
      <c r="AM374" s="84"/>
      <c r="AN374" s="84"/>
      <c r="AO374" s="84"/>
      <c r="AP374" s="84"/>
      <c r="AQ374" s="84"/>
      <c r="AR374" s="84"/>
      <c r="AS374" s="84"/>
      <c r="AT374" s="84"/>
      <c r="AU374" s="84"/>
      <c r="AV374" s="84"/>
      <c r="AW374" s="84"/>
      <c r="AX374" s="84"/>
      <c r="AY374" s="84"/>
      <c r="AZ374" s="84"/>
      <c r="BB374" s="85"/>
      <c r="BC374" s="85"/>
      <c r="BD374" s="85"/>
      <c r="BE374" s="85"/>
      <c r="BF374" s="85"/>
      <c r="BG374" s="85"/>
      <c r="BH374" s="85"/>
      <c r="BI374" s="85"/>
      <c r="BJ374" s="85"/>
      <c r="BK374" s="85"/>
      <c r="BL374" s="85"/>
      <c r="BM374" s="85"/>
      <c r="BN374" s="85"/>
      <c r="BO374" s="85"/>
      <c r="BP374" s="85"/>
      <c r="BQ374" s="85"/>
      <c r="BR374" s="85"/>
      <c r="BS374" s="85"/>
      <c r="BT374" s="85"/>
      <c r="BU374" s="85"/>
      <c r="BV374" s="2"/>
      <c r="BW374" s="84"/>
      <c r="BX374" s="84"/>
      <c r="BY374" s="84"/>
      <c r="BZ374" s="84"/>
      <c r="CA374" s="84"/>
      <c r="CB374" s="84"/>
      <c r="CC374" s="84"/>
      <c r="CD374" s="84"/>
      <c r="CE374" s="84"/>
      <c r="CF374" s="84"/>
    </row>
    <row r="375" customFormat="false" ht="15" hidden="false" customHeight="true" outlineLevel="0" collapsed="false">
      <c r="AA375" s="3"/>
      <c r="AB375" s="84"/>
      <c r="AC375" s="84"/>
      <c r="AD375" s="84"/>
      <c r="AE375" s="84"/>
      <c r="AF375" s="84"/>
      <c r="AG375" s="84"/>
      <c r="AH375" s="84"/>
      <c r="AI375" s="84"/>
      <c r="AJ375" s="84"/>
      <c r="AK375" s="84"/>
      <c r="AL375" s="84"/>
      <c r="AM375" s="84"/>
      <c r="AN375" s="84"/>
      <c r="AO375" s="84"/>
      <c r="AP375" s="84"/>
      <c r="AQ375" s="84"/>
      <c r="AR375" s="84"/>
      <c r="AS375" s="84"/>
      <c r="AT375" s="84"/>
      <c r="AU375" s="84"/>
      <c r="AV375" s="84"/>
      <c r="AW375" s="84"/>
      <c r="AX375" s="84"/>
      <c r="AY375" s="84"/>
      <c r="AZ375" s="84"/>
      <c r="BB375" s="85"/>
      <c r="BC375" s="85"/>
      <c r="BD375" s="85"/>
      <c r="BE375" s="85"/>
      <c r="BF375" s="85"/>
      <c r="BG375" s="85"/>
      <c r="BH375" s="85"/>
      <c r="BI375" s="85"/>
      <c r="BJ375" s="85"/>
      <c r="BK375" s="85"/>
      <c r="BL375" s="85"/>
      <c r="BM375" s="85"/>
      <c r="BN375" s="85"/>
      <c r="BO375" s="85"/>
      <c r="BP375" s="85"/>
      <c r="BQ375" s="85"/>
      <c r="BR375" s="85"/>
      <c r="BS375" s="85"/>
      <c r="BT375" s="85"/>
      <c r="BU375" s="85"/>
      <c r="BV375" s="2"/>
      <c r="BW375" s="84"/>
      <c r="BX375" s="84"/>
      <c r="BY375" s="84"/>
      <c r="BZ375" s="84"/>
      <c r="CA375" s="84"/>
      <c r="CB375" s="84"/>
      <c r="CC375" s="84"/>
      <c r="CD375" s="84"/>
      <c r="CE375" s="84"/>
      <c r="CF375" s="84"/>
    </row>
    <row r="376" customFormat="false" ht="15" hidden="false" customHeight="true" outlineLevel="0" collapsed="false">
      <c r="AA376" s="3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  <c r="AM376" s="84"/>
      <c r="AN376" s="84"/>
      <c r="AO376" s="84"/>
      <c r="AP376" s="84"/>
      <c r="AQ376" s="84"/>
      <c r="AR376" s="84"/>
      <c r="AS376" s="84"/>
      <c r="AT376" s="84"/>
      <c r="AU376" s="84"/>
      <c r="AV376" s="84"/>
      <c r="AW376" s="84"/>
      <c r="AX376" s="84"/>
      <c r="AY376" s="84"/>
      <c r="AZ376" s="84"/>
      <c r="BB376" s="85"/>
      <c r="BC376" s="85"/>
      <c r="BD376" s="85"/>
      <c r="BE376" s="85"/>
      <c r="BF376" s="85"/>
      <c r="BG376" s="85"/>
      <c r="BH376" s="85"/>
      <c r="BI376" s="85"/>
      <c r="BJ376" s="85"/>
      <c r="BK376" s="85"/>
      <c r="BL376" s="85"/>
      <c r="BM376" s="85"/>
      <c r="BN376" s="85"/>
      <c r="BO376" s="85"/>
      <c r="BP376" s="85"/>
      <c r="BQ376" s="85"/>
      <c r="BR376" s="85"/>
      <c r="BS376" s="85"/>
      <c r="BT376" s="85"/>
      <c r="BU376" s="85"/>
      <c r="BV376" s="2"/>
      <c r="BW376" s="84"/>
      <c r="BX376" s="84"/>
      <c r="BY376" s="84"/>
      <c r="BZ376" s="84"/>
      <c r="CA376" s="84"/>
      <c r="CB376" s="84"/>
      <c r="CC376" s="84"/>
      <c r="CD376" s="84"/>
      <c r="CE376" s="84"/>
      <c r="CF376" s="84"/>
    </row>
  </sheetData>
  <sheetProtection sheet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7" ySplit="10" topLeftCell="AB11" activePane="bottomRight" state="frozen"/>
      <selection pane="topLeft" activeCell="A1" activeCellId="0" sqref="A1"/>
      <selection pane="topRight" activeCell="AB1" activeCellId="0" sqref="AB1"/>
      <selection pane="bottomLeft" activeCell="A11" activeCellId="0" sqref="A11"/>
      <selection pane="bottomRight" activeCell="AA10" activeCellId="0" sqref="AA10"/>
    </sheetView>
  </sheetViews>
  <sheetFormatPr defaultRowHeight="15" zeroHeight="false" outlineLevelRow="0" outlineLevelCol="1"/>
  <cols>
    <col collapsed="false" customWidth="true" hidden="true" outlineLevel="0" max="1" min="1" style="0" width="8.85"/>
    <col collapsed="false" customWidth="true" hidden="true" outlineLevel="1" max="14" min="2" style="0" width="8.85"/>
    <col collapsed="false" customWidth="true" hidden="true" outlineLevel="1" max="15" min="15" style="0" width="12.85"/>
    <col collapsed="false" customWidth="true" hidden="true" outlineLevel="1" max="21" min="16" style="0" width="8.85"/>
    <col collapsed="false" customWidth="true" hidden="true" outlineLevel="1" max="23" min="22" style="0" width="12.85"/>
    <col collapsed="false" customWidth="true" hidden="true" outlineLevel="1" max="26" min="24" style="0" width="8.85"/>
    <col collapsed="false" customWidth="true" hidden="false" outlineLevel="0" max="27" min="27" style="0" width="55.72"/>
    <col collapsed="false" customWidth="true" hidden="false" outlineLevel="0" max="68" min="28" style="0" width="12.85"/>
    <col collapsed="false" customWidth="true" hidden="false" outlineLevel="0" max="69" min="69" style="0" width="8.85"/>
    <col collapsed="false" customWidth="true" hidden="false" outlineLevel="0" max="70" min="70" style="0" width="12.85"/>
    <col collapsed="false" customWidth="false" hidden="false" outlineLevel="0" max="71" min="71" style="0" width="11.43"/>
    <col collapsed="false" customWidth="true" hidden="false" outlineLevel="0" max="83" min="72" style="0" width="12.85"/>
    <col collapsed="false" customWidth="true" hidden="false" outlineLevel="0" max="1025" min="84" style="0" width="8.85"/>
  </cols>
  <sheetData>
    <row r="1" customFormat="false" ht="15" hidden="true" customHeight="true" outlineLevel="0" collapsed="false"/>
    <row r="2" customFormat="false" ht="15" hidden="true" customHeight="true" outlineLevel="0" collapsed="false"/>
    <row r="3" customFormat="false" ht="15" hidden="true" customHeight="true" outlineLevel="0" collapsed="false"/>
    <row r="4" customFormat="false" ht="15" hidden="true" customHeight="true" outlineLevel="0" collapsed="false"/>
    <row r="5" customFormat="false" ht="15" hidden="true" customHeight="true" outlineLevel="0" collapsed="false">
      <c r="AZ5" s="0" t="s">
        <v>17</v>
      </c>
      <c r="BB5" s="0" t="s">
        <v>18</v>
      </c>
      <c r="BD5" s="0" t="s">
        <v>19</v>
      </c>
      <c r="BZ5" s="0" t="s">
        <v>17</v>
      </c>
    </row>
    <row r="6" customFormat="false" ht="15" hidden="true" customHeight="true" outlineLevel="0" collapsed="false">
      <c r="AB6" s="4" t="s">
        <v>26</v>
      </c>
      <c r="AD6" s="4" t="s">
        <v>26</v>
      </c>
      <c r="AF6" s="4" t="s">
        <v>26</v>
      </c>
      <c r="AH6" s="4" t="s">
        <v>26</v>
      </c>
      <c r="AJ6" s="4" t="s">
        <v>26</v>
      </c>
      <c r="AL6" s="4" t="s">
        <v>26</v>
      </c>
      <c r="AN6" s="4" t="s">
        <v>26</v>
      </c>
      <c r="AP6" s="4" t="s">
        <v>26</v>
      </c>
      <c r="AR6" s="4" t="s">
        <v>26</v>
      </c>
      <c r="AT6" s="4" t="s">
        <v>26</v>
      </c>
      <c r="AV6" s="4" t="s">
        <v>26</v>
      </c>
      <c r="AX6" s="4" t="s">
        <v>26</v>
      </c>
      <c r="AZ6" s="4" t="s">
        <v>26</v>
      </c>
      <c r="BB6" s="4" t="s">
        <v>26</v>
      </c>
      <c r="BD6" s="4" t="s">
        <v>26</v>
      </c>
      <c r="BF6" s="4" t="s">
        <v>26</v>
      </c>
      <c r="BH6" s="4" t="s">
        <v>26</v>
      </c>
      <c r="BJ6" s="4" t="s">
        <v>26</v>
      </c>
      <c r="BL6" s="4" t="s">
        <v>26</v>
      </c>
      <c r="BN6" s="4" t="s">
        <v>26</v>
      </c>
      <c r="BP6" s="5" t="s">
        <v>26</v>
      </c>
      <c r="BR6" s="5" t="s">
        <v>26</v>
      </c>
      <c r="BT6" s="4" t="s">
        <v>27</v>
      </c>
      <c r="BV6" s="4" t="s">
        <v>27</v>
      </c>
      <c r="BX6" s="4" t="s">
        <v>27</v>
      </c>
      <c r="BZ6" s="4" t="s">
        <v>27</v>
      </c>
      <c r="CB6" s="4" t="s">
        <v>27</v>
      </c>
      <c r="CD6" s="5" t="s">
        <v>27</v>
      </c>
    </row>
    <row r="7" customFormat="false" ht="15" hidden="true" customHeight="true" outlineLevel="0" collapsed="false">
      <c r="AB7" s="4" t="n">
        <v>3073</v>
      </c>
      <c r="AD7" s="4" t="n">
        <v>3074</v>
      </c>
      <c r="AF7" s="4" t="n">
        <v>3075</v>
      </c>
      <c r="AH7" s="4" t="n">
        <v>3076</v>
      </c>
      <c r="AJ7" s="4" t="n">
        <v>3077</v>
      </c>
      <c r="AL7" s="4" t="n">
        <v>3078</v>
      </c>
      <c r="AN7" s="4" t="n">
        <v>3079</v>
      </c>
      <c r="AP7" s="4" t="n">
        <v>3080</v>
      </c>
      <c r="AR7" s="4" t="n">
        <v>3081</v>
      </c>
      <c r="AT7" s="4" t="n">
        <v>3082</v>
      </c>
      <c r="AV7" s="4" t="n">
        <v>3083</v>
      </c>
      <c r="AX7" s="4" t="n">
        <v>3084</v>
      </c>
      <c r="AZ7" s="4" t="n">
        <v>3085</v>
      </c>
      <c r="BB7" s="4" t="n">
        <v>3086</v>
      </c>
      <c r="BD7" s="4" t="n">
        <v>3087</v>
      </c>
      <c r="BF7" s="4" t="n">
        <v>3088</v>
      </c>
      <c r="BH7" s="4" t="n">
        <v>3089</v>
      </c>
      <c r="BJ7" s="4" t="n">
        <v>3090</v>
      </c>
      <c r="BL7" s="4" t="n">
        <v>3091</v>
      </c>
      <c r="BN7" s="4" t="n">
        <v>3092</v>
      </c>
      <c r="BP7" s="5" t="n">
        <v>3093</v>
      </c>
      <c r="BR7" s="5" t="n">
        <v>3094</v>
      </c>
      <c r="BT7" s="4" t="n">
        <v>1019</v>
      </c>
      <c r="BV7" s="4" t="n">
        <v>1020</v>
      </c>
      <c r="BX7" s="4" t="n">
        <v>1021</v>
      </c>
      <c r="BZ7" s="4" t="n">
        <v>1022</v>
      </c>
      <c r="CB7" s="4" t="n">
        <v>1023</v>
      </c>
      <c r="CD7" s="5" t="n">
        <v>1024</v>
      </c>
    </row>
    <row r="8" customFormat="false" ht="15" hidden="false" customHeight="true" outlineLevel="0" collapsed="false">
      <c r="A8" s="8" t="s">
        <v>30</v>
      </c>
      <c r="B8" s="8" t="s">
        <v>31</v>
      </c>
      <c r="C8" s="8" t="s">
        <v>32</v>
      </c>
      <c r="D8" s="8" t="s">
        <v>1997</v>
      </c>
      <c r="E8" s="8" t="s">
        <v>1998</v>
      </c>
      <c r="F8" s="8" t="s">
        <v>1999</v>
      </c>
      <c r="H8" s="8" t="s">
        <v>36</v>
      </c>
      <c r="J8" s="8" t="s">
        <v>37</v>
      </c>
      <c r="L8" s="8" t="s">
        <v>38</v>
      </c>
      <c r="M8" s="8" t="s">
        <v>39</v>
      </c>
      <c r="N8" s="8" t="s">
        <v>40</v>
      </c>
      <c r="O8" s="8" t="s">
        <v>41</v>
      </c>
      <c r="P8" s="8" t="s">
        <v>42</v>
      </c>
      <c r="Q8" s="8" t="s">
        <v>43</v>
      </c>
      <c r="R8" s="8" t="s">
        <v>44</v>
      </c>
      <c r="S8" s="8" t="s">
        <v>45</v>
      </c>
      <c r="T8" s="8" t="s">
        <v>46</v>
      </c>
      <c r="U8" s="8" t="s">
        <v>47</v>
      </c>
      <c r="V8" s="8" t="s">
        <v>48</v>
      </c>
      <c r="W8" s="8" t="s">
        <v>49</v>
      </c>
      <c r="X8" s="8" t="s">
        <v>50</v>
      </c>
      <c r="Y8" s="8" t="s">
        <v>51</v>
      </c>
      <c r="Z8" s="8" t="s">
        <v>52</v>
      </c>
      <c r="AA8" s="8" t="s">
        <v>53</v>
      </c>
      <c r="AB8" s="126" t="s">
        <v>54</v>
      </c>
      <c r="AC8" s="126"/>
      <c r="AD8" s="126" t="s">
        <v>55</v>
      </c>
      <c r="AE8" s="126"/>
      <c r="AF8" s="126" t="s">
        <v>56</v>
      </c>
      <c r="AG8" s="126"/>
      <c r="AH8" s="126" t="s">
        <v>57</v>
      </c>
      <c r="AI8" s="126"/>
      <c r="AJ8" s="126" t="s">
        <v>59</v>
      </c>
      <c r="AK8" s="126"/>
      <c r="AL8" s="126" t="s">
        <v>60</v>
      </c>
      <c r="AM8" s="126"/>
      <c r="AN8" s="126" t="s">
        <v>61</v>
      </c>
      <c r="AO8" s="126"/>
      <c r="AP8" s="126" t="s">
        <v>62</v>
      </c>
      <c r="AQ8" s="126"/>
      <c r="AR8" s="126" t="s">
        <v>64</v>
      </c>
      <c r="AS8" s="126"/>
      <c r="AT8" s="126" t="s">
        <v>65</v>
      </c>
      <c r="AU8" s="126"/>
      <c r="AV8" s="126" t="s">
        <v>66</v>
      </c>
      <c r="AW8" s="126"/>
      <c r="AX8" s="126" t="s">
        <v>67</v>
      </c>
      <c r="AY8" s="126"/>
      <c r="AZ8" s="126" t="s">
        <v>69</v>
      </c>
      <c r="BA8" s="126"/>
      <c r="BB8" s="126" t="s">
        <v>70</v>
      </c>
      <c r="BC8" s="126"/>
      <c r="BD8" s="126" t="s">
        <v>71</v>
      </c>
      <c r="BE8" s="126"/>
      <c r="BF8" s="126" t="s">
        <v>72</v>
      </c>
      <c r="BG8" s="126"/>
      <c r="BH8" s="126" t="s">
        <v>74</v>
      </c>
      <c r="BI8" s="126"/>
      <c r="BJ8" s="126" t="s">
        <v>75</v>
      </c>
      <c r="BK8" s="126"/>
      <c r="BL8" s="126" t="s">
        <v>76</v>
      </c>
      <c r="BM8" s="126"/>
      <c r="BN8" s="126" t="s">
        <v>77</v>
      </c>
      <c r="BO8" s="126"/>
      <c r="BP8" s="126" t="s">
        <v>79</v>
      </c>
      <c r="BQ8" s="126"/>
      <c r="BR8" s="126" t="s">
        <v>4023</v>
      </c>
      <c r="BS8" s="126"/>
      <c r="BT8" s="126" t="s">
        <v>58</v>
      </c>
      <c r="BU8" s="126"/>
      <c r="BV8" s="126" t="s">
        <v>63</v>
      </c>
      <c r="BW8" s="126"/>
      <c r="BX8" s="126" t="s">
        <v>68</v>
      </c>
      <c r="BY8" s="126"/>
      <c r="BZ8" s="126" t="s">
        <v>73</v>
      </c>
      <c r="CA8" s="126"/>
      <c r="CB8" s="126" t="s">
        <v>78</v>
      </c>
      <c r="CC8" s="126"/>
      <c r="CD8" s="126" t="s">
        <v>4024</v>
      </c>
      <c r="CE8" s="126"/>
    </row>
    <row r="9" customFormat="false" ht="15" hidden="false" customHeight="true" outlineLevel="0" collapsed="false">
      <c r="AA9" s="8" t="s">
        <v>111</v>
      </c>
      <c r="AB9" s="5" t="s">
        <v>4025</v>
      </c>
      <c r="AC9" s="5" t="s">
        <v>4026</v>
      </c>
      <c r="AD9" s="5" t="s">
        <v>4025</v>
      </c>
      <c r="AE9" s="5" t="s">
        <v>4026</v>
      </c>
      <c r="AF9" s="5" t="s">
        <v>4025</v>
      </c>
      <c r="AG9" s="5" t="s">
        <v>4026</v>
      </c>
      <c r="AH9" s="5" t="s">
        <v>4025</v>
      </c>
      <c r="AI9" s="5" t="s">
        <v>4026</v>
      </c>
      <c r="AJ9" s="5" t="s">
        <v>4025</v>
      </c>
      <c r="AK9" s="5" t="s">
        <v>4026</v>
      </c>
      <c r="AL9" s="5" t="s">
        <v>4025</v>
      </c>
      <c r="AM9" s="5" t="s">
        <v>4026</v>
      </c>
      <c r="AN9" s="5" t="s">
        <v>4025</v>
      </c>
      <c r="AO9" s="5" t="s">
        <v>4026</v>
      </c>
      <c r="AP9" s="5" t="s">
        <v>4025</v>
      </c>
      <c r="AQ9" s="5" t="s">
        <v>4026</v>
      </c>
      <c r="AR9" s="5" t="s">
        <v>4025</v>
      </c>
      <c r="AS9" s="5" t="s">
        <v>4026</v>
      </c>
      <c r="AT9" s="5" t="s">
        <v>4025</v>
      </c>
      <c r="AU9" s="5" t="s">
        <v>4026</v>
      </c>
      <c r="AV9" s="5" t="s">
        <v>4025</v>
      </c>
      <c r="AW9" s="5" t="s">
        <v>4026</v>
      </c>
      <c r="AX9" s="5" t="s">
        <v>4025</v>
      </c>
      <c r="AY9" s="5" t="s">
        <v>4026</v>
      </c>
      <c r="AZ9" s="5" t="s">
        <v>124</v>
      </c>
      <c r="BA9" s="5" t="s">
        <v>4026</v>
      </c>
      <c r="BB9" s="5" t="s">
        <v>125</v>
      </c>
      <c r="BC9" s="5" t="s">
        <v>4026</v>
      </c>
      <c r="BD9" s="5" t="s">
        <v>4025</v>
      </c>
      <c r="BE9" s="5" t="s">
        <v>4026</v>
      </c>
      <c r="BF9" s="5" t="s">
        <v>4025</v>
      </c>
      <c r="BG9" s="5" t="s">
        <v>4026</v>
      </c>
      <c r="BH9" s="5" t="s">
        <v>4025</v>
      </c>
      <c r="BI9" s="5" t="s">
        <v>4026</v>
      </c>
      <c r="BJ9" s="5" t="s">
        <v>4025</v>
      </c>
      <c r="BK9" s="5" t="s">
        <v>4026</v>
      </c>
      <c r="BL9" s="5" t="s">
        <v>4025</v>
      </c>
      <c r="BM9" s="5" t="s">
        <v>4026</v>
      </c>
      <c r="BN9" s="5" t="s">
        <v>4025</v>
      </c>
      <c r="BO9" s="5" t="s">
        <v>4026</v>
      </c>
      <c r="BP9" s="5" t="s">
        <v>4025</v>
      </c>
      <c r="BQ9" s="5" t="s">
        <v>4026</v>
      </c>
      <c r="BR9" s="5" t="s">
        <v>4025</v>
      </c>
      <c r="BS9" s="5" t="s">
        <v>4026</v>
      </c>
      <c r="BT9" s="5" t="s">
        <v>4025</v>
      </c>
      <c r="BU9" s="5" t="s">
        <v>4026</v>
      </c>
      <c r="BV9" s="5" t="s">
        <v>4025</v>
      </c>
      <c r="BW9" s="5" t="s">
        <v>4026</v>
      </c>
      <c r="BX9" s="5" t="s">
        <v>4025</v>
      </c>
      <c r="BY9" s="5" t="s">
        <v>4026</v>
      </c>
      <c r="BZ9" s="5" t="s">
        <v>4025</v>
      </c>
      <c r="CA9" s="5" t="s">
        <v>4026</v>
      </c>
      <c r="CB9" s="5" t="s">
        <v>4025</v>
      </c>
      <c r="CC9" s="5" t="s">
        <v>4026</v>
      </c>
      <c r="CD9" s="5" t="s">
        <v>4025</v>
      </c>
      <c r="CE9" s="5" t="s">
        <v>4026</v>
      </c>
    </row>
    <row r="10" customFormat="false" ht="15" hidden="false" customHeight="true" outlineLevel="0" collapsed="false">
      <c r="AA10" s="8" t="s">
        <v>133</v>
      </c>
      <c r="AB10" s="5" t="s">
        <v>4027</v>
      </c>
      <c r="AC10" s="5"/>
      <c r="AD10" s="5" t="s">
        <v>4027</v>
      </c>
      <c r="AE10" s="5"/>
      <c r="AF10" s="5" t="s">
        <v>4027</v>
      </c>
      <c r="AG10" s="5"/>
      <c r="AH10" s="5" t="s">
        <v>4027</v>
      </c>
      <c r="AI10" s="5"/>
      <c r="AJ10" s="5" t="s">
        <v>4027</v>
      </c>
      <c r="AK10" s="5"/>
      <c r="AL10" s="5" t="s">
        <v>4027</v>
      </c>
      <c r="AM10" s="5"/>
      <c r="AN10" s="5" t="s">
        <v>4027</v>
      </c>
      <c r="AO10" s="5"/>
      <c r="AP10" s="5" t="s">
        <v>4027</v>
      </c>
      <c r="AQ10" s="5"/>
      <c r="AR10" s="5" t="s">
        <v>4027</v>
      </c>
      <c r="AS10" s="5"/>
      <c r="AT10" s="5" t="s">
        <v>4027</v>
      </c>
      <c r="AU10" s="5"/>
      <c r="AV10" s="5" t="s">
        <v>4027</v>
      </c>
      <c r="AW10" s="5"/>
      <c r="AX10" s="5" t="s">
        <v>4027</v>
      </c>
      <c r="AY10" s="5"/>
      <c r="AZ10" s="5" t="s">
        <v>4027</v>
      </c>
      <c r="BA10" s="5"/>
      <c r="BB10" s="5" t="s">
        <v>4027</v>
      </c>
      <c r="BC10" s="5"/>
      <c r="BD10" s="5" t="s">
        <v>4027</v>
      </c>
      <c r="BE10" s="5"/>
      <c r="BF10" s="5" t="s">
        <v>4027</v>
      </c>
      <c r="BG10" s="5"/>
      <c r="BH10" s="5" t="s">
        <v>4027</v>
      </c>
      <c r="BI10" s="5"/>
      <c r="BJ10" s="5" t="s">
        <v>4027</v>
      </c>
      <c r="BK10" s="5"/>
      <c r="BL10" s="5" t="s">
        <v>4027</v>
      </c>
      <c r="BM10" s="5"/>
      <c r="BN10" s="5" t="s">
        <v>4027</v>
      </c>
      <c r="BO10" s="5"/>
      <c r="BP10" s="5" t="s">
        <v>4027</v>
      </c>
      <c r="BR10" s="5" t="s">
        <v>4027</v>
      </c>
      <c r="BT10" s="5" t="s">
        <v>4027</v>
      </c>
      <c r="BU10" s="5"/>
      <c r="BV10" s="5" t="s">
        <v>4027</v>
      </c>
      <c r="BW10" s="5"/>
      <c r="BX10" s="5" t="s">
        <v>4027</v>
      </c>
      <c r="BY10" s="5"/>
      <c r="BZ10" s="5" t="s">
        <v>4027</v>
      </c>
      <c r="CA10" s="5"/>
      <c r="CB10" s="5" t="s">
        <v>4027</v>
      </c>
      <c r="CC10" s="5"/>
      <c r="CD10" s="5" t="s">
        <v>4027</v>
      </c>
      <c r="CE10" s="5"/>
    </row>
    <row r="11" customFormat="false" ht="15" hidden="false" customHeight="true" outlineLevel="0" collapsed="false">
      <c r="AA11" s="3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</row>
    <row r="12" customFormat="false" ht="15" hidden="false" customHeight="true" outlineLevel="0" collapsed="false">
      <c r="A12" s="9" t="s">
        <v>4028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 t="s">
        <v>4029</v>
      </c>
      <c r="P12" s="9"/>
      <c r="Q12" s="9"/>
      <c r="R12" s="9" t="n">
        <v>2</v>
      </c>
      <c r="S12" s="9"/>
      <c r="T12" s="9"/>
      <c r="U12" s="9"/>
      <c r="V12" s="9" t="s">
        <v>153</v>
      </c>
      <c r="W12" s="9"/>
      <c r="X12" s="9"/>
      <c r="Y12" s="9"/>
      <c r="Z12" s="9"/>
      <c r="AA12" s="9" t="s">
        <v>2371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</row>
    <row r="13" customFormat="false" ht="15" hidden="false" customHeight="true" outlineLevel="0" collapsed="false">
      <c r="A13" s="12" t="s">
        <v>4030</v>
      </c>
      <c r="B13" s="12" t="s">
        <v>4031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4032</v>
      </c>
      <c r="P13" s="12"/>
      <c r="Q13" s="12"/>
      <c r="R13" s="12"/>
      <c r="S13" s="12"/>
      <c r="T13" s="12" t="s">
        <v>1469</v>
      </c>
      <c r="U13" s="12"/>
      <c r="V13" s="12" t="s">
        <v>160</v>
      </c>
      <c r="W13" s="12" t="s">
        <v>781</v>
      </c>
      <c r="X13" s="12" t="s">
        <v>162</v>
      </c>
      <c r="Y13" s="12"/>
      <c r="Z13" s="12" t="s">
        <v>3532</v>
      </c>
      <c r="AA13" s="127" t="s">
        <v>827</v>
      </c>
      <c r="AB13" s="58"/>
      <c r="AC13" s="58"/>
      <c r="AD13" s="58" t="s">
        <v>4033</v>
      </c>
      <c r="AE13" s="58" t="s">
        <v>4034</v>
      </c>
      <c r="AF13" s="58" t="s">
        <v>4035</v>
      </c>
      <c r="AG13" s="58" t="s">
        <v>4036</v>
      </c>
      <c r="AH13" s="58" t="s">
        <v>4037</v>
      </c>
      <c r="AI13" s="58" t="s">
        <v>4038</v>
      </c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R13" s="128" t="s">
        <v>148</v>
      </c>
      <c r="BS13" s="18" t="s">
        <v>4039</v>
      </c>
      <c r="BT13" s="58" t="s">
        <v>4033</v>
      </c>
      <c r="BU13" s="58" t="s">
        <v>4040</v>
      </c>
      <c r="BV13" s="58" t="s">
        <v>4037</v>
      </c>
      <c r="BW13" s="58" t="s">
        <v>4041</v>
      </c>
      <c r="BX13" s="58"/>
      <c r="BY13" s="58"/>
      <c r="BZ13" s="92"/>
      <c r="CA13" s="92"/>
      <c r="CB13" s="92"/>
      <c r="CC13" s="92"/>
      <c r="CD13" s="129" t="s">
        <v>148</v>
      </c>
      <c r="CE13" s="58" t="s">
        <v>4042</v>
      </c>
    </row>
    <row r="14" customFormat="false" ht="15" hidden="false" customHeight="true" outlineLevel="0" collapsed="false">
      <c r="A14" s="12" t="s">
        <v>4043</v>
      </c>
      <c r="B14" s="12" t="s">
        <v>4031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 t="s">
        <v>4044</v>
      </c>
      <c r="P14" s="12"/>
      <c r="Q14" s="12"/>
      <c r="R14" s="12"/>
      <c r="S14" s="12"/>
      <c r="T14" s="12" t="s">
        <v>1469</v>
      </c>
      <c r="U14" s="12"/>
      <c r="V14" s="12" t="s">
        <v>160</v>
      </c>
      <c r="W14" s="12" t="s">
        <v>781</v>
      </c>
      <c r="X14" s="12" t="s">
        <v>162</v>
      </c>
      <c r="Y14" s="12"/>
      <c r="Z14" s="12" t="s">
        <v>3532</v>
      </c>
      <c r="AA14" s="127" t="s">
        <v>827</v>
      </c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T14" s="58" t="s">
        <v>4035</v>
      </c>
      <c r="BU14" s="58" t="s">
        <v>4045</v>
      </c>
      <c r="BV14" s="58"/>
      <c r="BW14" s="58"/>
      <c r="BX14" s="58"/>
      <c r="BY14" s="58"/>
      <c r="BZ14" s="92"/>
      <c r="CA14" s="92"/>
      <c r="CB14" s="92"/>
      <c r="CC14" s="92"/>
      <c r="CD14" s="92"/>
      <c r="CE14" s="92"/>
    </row>
    <row r="15" customFormat="false" ht="15" hidden="false" customHeight="true" outlineLevel="0" collapsed="false">
      <c r="A15" s="12" t="s">
        <v>4046</v>
      </c>
      <c r="B15" s="12" t="s">
        <v>4031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 t="s">
        <v>4047</v>
      </c>
      <c r="P15" s="12"/>
      <c r="Q15" s="12"/>
      <c r="R15" s="12"/>
      <c r="S15" s="12"/>
      <c r="T15" s="12" t="s">
        <v>1469</v>
      </c>
      <c r="U15" s="12"/>
      <c r="V15" s="12" t="s">
        <v>160</v>
      </c>
      <c r="W15" s="12" t="s">
        <v>781</v>
      </c>
      <c r="X15" s="12" t="s">
        <v>162</v>
      </c>
      <c r="Y15" s="12"/>
      <c r="Z15" s="12" t="s">
        <v>3532</v>
      </c>
      <c r="AA15" s="127" t="s">
        <v>827</v>
      </c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T15" s="58" t="s">
        <v>4037</v>
      </c>
      <c r="BU15" s="58" t="s">
        <v>4048</v>
      </c>
      <c r="BV15" s="58"/>
      <c r="BW15" s="58"/>
      <c r="BX15" s="58"/>
      <c r="BY15" s="58"/>
      <c r="BZ15" s="92"/>
      <c r="CA15" s="92"/>
      <c r="CB15" s="92"/>
      <c r="CC15" s="92"/>
      <c r="CD15" s="92"/>
      <c r="CE15" s="92"/>
    </row>
    <row r="16" customFormat="false" ht="15" hidden="false" customHeight="true" outlineLevel="0" collapsed="false">
      <c r="A16" s="12" t="s">
        <v>4049</v>
      </c>
      <c r="B16" s="12" t="s">
        <v>1218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 t="s">
        <v>4050</v>
      </c>
      <c r="P16" s="12"/>
      <c r="Q16" s="12"/>
      <c r="R16" s="12"/>
      <c r="S16" s="12"/>
      <c r="T16" s="12"/>
      <c r="U16" s="12"/>
      <c r="V16" s="12" t="s">
        <v>1215</v>
      </c>
      <c r="W16" s="12" t="s">
        <v>781</v>
      </c>
      <c r="X16" s="12" t="s">
        <v>162</v>
      </c>
      <c r="Y16" s="12"/>
      <c r="Z16" s="12" t="s">
        <v>1216</v>
      </c>
      <c r="AA16" s="127" t="s">
        <v>4051</v>
      </c>
      <c r="AB16" s="99"/>
      <c r="AC16" s="99"/>
      <c r="AD16" s="99" t="s">
        <v>4033</v>
      </c>
      <c r="AE16" s="99" t="s">
        <v>4052</v>
      </c>
      <c r="AF16" s="99" t="s">
        <v>4035</v>
      </c>
      <c r="AG16" s="99" t="s">
        <v>4052</v>
      </c>
      <c r="AH16" s="99" t="s">
        <v>4037</v>
      </c>
      <c r="AI16" s="99" t="s">
        <v>4053</v>
      </c>
      <c r="AJ16" s="99"/>
      <c r="AK16" s="99"/>
      <c r="AL16" s="99" t="s">
        <v>4054</v>
      </c>
      <c r="AM16" s="99" t="s">
        <v>4055</v>
      </c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R16" s="0" t="s">
        <v>148</v>
      </c>
      <c r="BS16" s="0" t="s">
        <v>4056</v>
      </c>
      <c r="BT16" s="99" t="s">
        <v>4033</v>
      </c>
      <c r="BU16" s="99" t="s">
        <v>4057</v>
      </c>
      <c r="BV16" s="99" t="s">
        <v>4058</v>
      </c>
      <c r="BW16" s="99" t="s">
        <v>4059</v>
      </c>
      <c r="BX16" s="99"/>
      <c r="BY16" s="99"/>
      <c r="BZ16" s="92"/>
      <c r="CA16" s="92"/>
      <c r="CB16" s="92"/>
      <c r="CC16" s="92"/>
      <c r="CD16" s="92"/>
      <c r="CE16" s="92"/>
    </row>
    <row r="17" customFormat="false" ht="15" hidden="false" customHeight="true" outlineLevel="0" collapsed="false">
      <c r="A17" s="12" t="s">
        <v>4060</v>
      </c>
      <c r="B17" s="12" t="s">
        <v>1218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 t="s">
        <v>4061</v>
      </c>
      <c r="P17" s="12"/>
      <c r="Q17" s="12"/>
      <c r="R17" s="12"/>
      <c r="S17" s="12"/>
      <c r="T17" s="12"/>
      <c r="U17" s="12"/>
      <c r="V17" s="12" t="s">
        <v>1215</v>
      </c>
      <c r="W17" s="12" t="s">
        <v>781</v>
      </c>
      <c r="X17" s="12" t="s">
        <v>162</v>
      </c>
      <c r="Y17" s="12"/>
      <c r="Z17" s="12" t="s">
        <v>1216</v>
      </c>
      <c r="AA17" s="127" t="s">
        <v>4062</v>
      </c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T17" s="99" t="s">
        <v>4035</v>
      </c>
      <c r="BU17" s="99" t="s">
        <v>4063</v>
      </c>
      <c r="BV17" s="99" t="s">
        <v>4054</v>
      </c>
      <c r="BW17" s="99" t="s">
        <v>4064</v>
      </c>
      <c r="BX17" s="99"/>
      <c r="BY17" s="99"/>
      <c r="BZ17" s="92"/>
      <c r="CA17" s="92"/>
      <c r="CB17" s="92"/>
      <c r="CC17" s="92"/>
      <c r="CD17" s="92"/>
      <c r="CE17" s="92"/>
    </row>
    <row r="18" customFormat="false" ht="15" hidden="false" customHeight="true" outlineLevel="0" collapsed="false">
      <c r="A18" s="12" t="s">
        <v>4065</v>
      </c>
      <c r="B18" s="12" t="s">
        <v>1218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 t="s">
        <v>4066</v>
      </c>
      <c r="P18" s="12"/>
      <c r="Q18" s="12"/>
      <c r="R18" s="12"/>
      <c r="S18" s="12"/>
      <c r="T18" s="12"/>
      <c r="U18" s="12"/>
      <c r="V18" s="12" t="s">
        <v>1215</v>
      </c>
      <c r="W18" s="12" t="s">
        <v>781</v>
      </c>
      <c r="X18" s="12" t="s">
        <v>162</v>
      </c>
      <c r="Y18" s="12"/>
      <c r="Z18" s="12" t="s">
        <v>1216</v>
      </c>
      <c r="AA18" s="127" t="s">
        <v>4051</v>
      </c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R18" s="128"/>
      <c r="BS18" s="130"/>
      <c r="BT18" s="99" t="s">
        <v>4037</v>
      </c>
      <c r="BU18" s="99" t="s">
        <v>4067</v>
      </c>
      <c r="BV18" s="99"/>
      <c r="BW18" s="99"/>
      <c r="BX18" s="99"/>
      <c r="BY18" s="99"/>
      <c r="BZ18" s="92"/>
      <c r="CA18" s="92"/>
      <c r="CB18" s="92"/>
      <c r="CC18" s="92"/>
      <c r="CD18" s="92"/>
      <c r="CE18" s="92"/>
    </row>
    <row r="19" customFormat="false" ht="15" hidden="false" customHeight="true" outlineLevel="0" collapsed="false">
      <c r="A19" s="12" t="s">
        <v>4068</v>
      </c>
      <c r="B19" s="12" t="s">
        <v>1218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 t="s">
        <v>4069</v>
      </c>
      <c r="P19" s="12"/>
      <c r="Q19" s="12"/>
      <c r="R19" s="12"/>
      <c r="S19" s="12"/>
      <c r="T19" s="12"/>
      <c r="U19" s="12"/>
      <c r="V19" s="12" t="s">
        <v>1215</v>
      </c>
      <c r="W19" s="12" t="s">
        <v>781</v>
      </c>
      <c r="X19" s="12" t="s">
        <v>162</v>
      </c>
      <c r="Y19" s="12"/>
      <c r="Z19" s="12" t="s">
        <v>1216</v>
      </c>
      <c r="AA19" s="127" t="s">
        <v>4051</v>
      </c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T19" s="99"/>
      <c r="BU19" s="99"/>
      <c r="BV19" s="99"/>
      <c r="BW19" s="99"/>
      <c r="BX19" s="99"/>
      <c r="BY19" s="99"/>
      <c r="BZ19" s="92"/>
      <c r="CA19" s="92"/>
      <c r="CB19" s="92"/>
      <c r="CC19" s="92"/>
      <c r="CD19" s="92"/>
      <c r="CE19" s="92"/>
    </row>
    <row r="20" customFormat="false" ht="15" hidden="false" customHeight="true" outlineLevel="0" collapsed="false">
      <c r="A20" s="12" t="s">
        <v>4070</v>
      </c>
      <c r="B20" s="12" t="s">
        <v>1218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 t="s">
        <v>4071</v>
      </c>
      <c r="P20" s="12"/>
      <c r="Q20" s="12"/>
      <c r="R20" s="12"/>
      <c r="S20" s="12"/>
      <c r="T20" s="12"/>
      <c r="U20" s="12"/>
      <c r="V20" s="12" t="s">
        <v>1215</v>
      </c>
      <c r="W20" s="12" t="s">
        <v>781</v>
      </c>
      <c r="X20" s="12" t="s">
        <v>162</v>
      </c>
      <c r="Y20" s="12"/>
      <c r="Z20" s="12" t="s">
        <v>1216</v>
      </c>
      <c r="AA20" s="127" t="s">
        <v>4062</v>
      </c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T20" s="99"/>
      <c r="BU20" s="99"/>
      <c r="BV20" s="99"/>
      <c r="BW20" s="99"/>
      <c r="BX20" s="99"/>
      <c r="BY20" s="99"/>
      <c r="BZ20" s="92"/>
      <c r="CA20" s="92"/>
      <c r="CB20" s="92"/>
      <c r="CC20" s="92"/>
      <c r="CD20" s="92"/>
      <c r="CE20" s="92"/>
    </row>
    <row r="21" customFormat="false" ht="15" hidden="false" customHeight="true" outlineLevel="0" collapsed="false">
      <c r="A21" s="12" t="s">
        <v>4072</v>
      </c>
      <c r="B21" s="12" t="s">
        <v>1221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 t="s">
        <v>4073</v>
      </c>
      <c r="P21" s="12"/>
      <c r="Q21" s="12"/>
      <c r="R21" s="12"/>
      <c r="S21" s="12"/>
      <c r="T21" s="12" t="s">
        <v>307</v>
      </c>
      <c r="U21" s="12"/>
      <c r="V21" s="12" t="s">
        <v>1223</v>
      </c>
      <c r="W21" s="12" t="s">
        <v>161</v>
      </c>
      <c r="X21" s="12" t="s">
        <v>162</v>
      </c>
      <c r="Y21" s="12"/>
      <c r="Z21" s="12" t="s">
        <v>163</v>
      </c>
      <c r="AA21" s="131" t="s">
        <v>4074</v>
      </c>
      <c r="AB21" s="58"/>
      <c r="AC21" s="58"/>
      <c r="AD21" s="58" t="s">
        <v>4033</v>
      </c>
      <c r="AE21" s="58" t="s">
        <v>4075</v>
      </c>
      <c r="AF21" s="58" t="s">
        <v>4035</v>
      </c>
      <c r="AG21" s="58" t="s">
        <v>4076</v>
      </c>
      <c r="AH21" s="58" t="s">
        <v>4037</v>
      </c>
      <c r="AI21" s="58" t="s">
        <v>4077</v>
      </c>
      <c r="AJ21" s="58"/>
      <c r="AK21" s="58"/>
      <c r="AL21" s="58"/>
      <c r="AM21" s="58"/>
      <c r="AN21" s="58" t="s">
        <v>4078</v>
      </c>
      <c r="AO21" s="58" t="s">
        <v>4079</v>
      </c>
      <c r="AP21" s="58" t="s">
        <v>4080</v>
      </c>
      <c r="AQ21" s="58" t="s">
        <v>4081</v>
      </c>
      <c r="AR21" s="58" t="s">
        <v>4082</v>
      </c>
      <c r="AS21" s="58" t="s">
        <v>4083</v>
      </c>
      <c r="AT21" s="58"/>
      <c r="AU21" s="58"/>
      <c r="AV21" s="58" t="s">
        <v>4084</v>
      </c>
      <c r="AW21" s="58" t="s">
        <v>4085</v>
      </c>
      <c r="AX21" s="92" t="s">
        <v>4086</v>
      </c>
      <c r="AY21" s="92" t="s">
        <v>4087</v>
      </c>
      <c r="AZ21" s="92" t="s">
        <v>4088</v>
      </c>
      <c r="BA21" s="92" t="s">
        <v>4089</v>
      </c>
      <c r="BB21" s="92" t="s">
        <v>4090</v>
      </c>
      <c r="BC21" s="92" t="s">
        <v>4091</v>
      </c>
      <c r="BD21" s="92" t="s">
        <v>4092</v>
      </c>
      <c r="BE21" s="92" t="s">
        <v>4093</v>
      </c>
      <c r="BF21" s="92" t="s">
        <v>4094</v>
      </c>
      <c r="BG21" s="92" t="s">
        <v>4095</v>
      </c>
      <c r="BH21" s="92" t="s">
        <v>4096</v>
      </c>
      <c r="BI21" s="92" t="s">
        <v>4097</v>
      </c>
      <c r="BJ21" s="92" t="s">
        <v>4098</v>
      </c>
      <c r="BK21" s="92" t="s">
        <v>4099</v>
      </c>
      <c r="BL21" s="92" t="s">
        <v>4100</v>
      </c>
      <c r="BM21" s="92" t="s">
        <v>4101</v>
      </c>
      <c r="BN21" s="92" t="s">
        <v>4102</v>
      </c>
      <c r="BO21" s="92" t="s">
        <v>4103</v>
      </c>
      <c r="BP21" s="0" t="s">
        <v>4104</v>
      </c>
      <c r="BQ21" s="0" t="s">
        <v>4105</v>
      </c>
      <c r="BR21" s="0" t="s">
        <v>148</v>
      </c>
      <c r="BS21" s="0" t="s">
        <v>4106</v>
      </c>
      <c r="BT21" s="58" t="s">
        <v>4033</v>
      </c>
      <c r="BU21" s="58" t="s">
        <v>4107</v>
      </c>
      <c r="BV21" s="58" t="s">
        <v>4078</v>
      </c>
      <c r="BW21" s="58" t="s">
        <v>4108</v>
      </c>
      <c r="BX21" s="58" t="s">
        <v>4082</v>
      </c>
      <c r="BY21" s="58" t="s">
        <v>4109</v>
      </c>
      <c r="BZ21" s="92" t="s">
        <v>4088</v>
      </c>
      <c r="CA21" s="92" t="s">
        <v>4110</v>
      </c>
      <c r="CB21" s="92" t="s">
        <v>4096</v>
      </c>
      <c r="CC21" s="92" t="s">
        <v>4111</v>
      </c>
      <c r="CD21" s="92" t="s">
        <v>4104</v>
      </c>
      <c r="CE21" s="92" t="s">
        <v>4112</v>
      </c>
    </row>
    <row r="22" customFormat="false" ht="15" hidden="false" customHeight="true" outlineLevel="0" collapsed="false">
      <c r="A22" s="12" t="s">
        <v>4113</v>
      </c>
      <c r="B22" s="12" t="s">
        <v>1221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 t="s">
        <v>4114</v>
      </c>
      <c r="P22" s="12"/>
      <c r="Q22" s="12"/>
      <c r="R22" s="12"/>
      <c r="S22" s="12"/>
      <c r="T22" s="12" t="s">
        <v>307</v>
      </c>
      <c r="U22" s="12"/>
      <c r="V22" s="12" t="s">
        <v>1223</v>
      </c>
      <c r="W22" s="12" t="s">
        <v>161</v>
      </c>
      <c r="X22" s="12" t="s">
        <v>162</v>
      </c>
      <c r="Y22" s="12"/>
      <c r="Z22" s="12" t="s">
        <v>163</v>
      </c>
      <c r="AA22" s="131" t="s">
        <v>4115</v>
      </c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T22" s="58" t="s">
        <v>4035</v>
      </c>
      <c r="BU22" s="58" t="s">
        <v>4116</v>
      </c>
      <c r="BV22" s="58" t="s">
        <v>4080</v>
      </c>
      <c r="BW22" s="58" t="s">
        <v>4117</v>
      </c>
      <c r="BX22" s="58" t="s">
        <v>4084</v>
      </c>
      <c r="BY22" s="58" t="s">
        <v>4118</v>
      </c>
      <c r="BZ22" s="92" t="s">
        <v>4090</v>
      </c>
      <c r="CA22" s="92" t="s">
        <v>4110</v>
      </c>
      <c r="CB22" s="92" t="s">
        <v>4098</v>
      </c>
      <c r="CC22" s="92" t="s">
        <v>4119</v>
      </c>
      <c r="CD22" s="92" t="s">
        <v>148</v>
      </c>
      <c r="CE22" s="92" t="s">
        <v>4120</v>
      </c>
    </row>
    <row r="23" customFormat="false" ht="15" hidden="false" customHeight="true" outlineLevel="0" collapsed="false">
      <c r="A23" s="12" t="s">
        <v>4121</v>
      </c>
      <c r="B23" s="12" t="s">
        <v>1221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 t="s">
        <v>4122</v>
      </c>
      <c r="P23" s="12"/>
      <c r="Q23" s="12"/>
      <c r="R23" s="12"/>
      <c r="S23" s="12"/>
      <c r="T23" s="12" t="s">
        <v>307</v>
      </c>
      <c r="U23" s="12"/>
      <c r="V23" s="12" t="s">
        <v>1223</v>
      </c>
      <c r="W23" s="12" t="s">
        <v>161</v>
      </c>
      <c r="X23" s="12" t="s">
        <v>162</v>
      </c>
      <c r="Y23" s="12"/>
      <c r="Z23" s="12" t="s">
        <v>163</v>
      </c>
      <c r="AA23" s="131" t="s">
        <v>4074</v>
      </c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T23" s="58" t="s">
        <v>4037</v>
      </c>
      <c r="BU23" s="58" t="s">
        <v>4116</v>
      </c>
      <c r="BV23" s="58"/>
      <c r="BW23" s="58"/>
      <c r="BX23" s="58" t="s">
        <v>4086</v>
      </c>
      <c r="BY23" s="58" t="s">
        <v>4118</v>
      </c>
      <c r="BZ23" s="92" t="s">
        <v>4092</v>
      </c>
      <c r="CA23" s="92" t="s">
        <v>4110</v>
      </c>
      <c r="CB23" s="92" t="s">
        <v>4100</v>
      </c>
      <c r="CC23" s="92" t="s">
        <v>4123</v>
      </c>
      <c r="CD23" s="92"/>
      <c r="CE23" s="92"/>
    </row>
    <row r="24" customFormat="false" ht="15" hidden="false" customHeight="true" outlineLevel="0" collapsed="false">
      <c r="A24" s="12" t="s">
        <v>4124</v>
      </c>
      <c r="B24" s="12" t="s">
        <v>1221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 t="s">
        <v>4125</v>
      </c>
      <c r="P24" s="12"/>
      <c r="Q24" s="12"/>
      <c r="R24" s="12"/>
      <c r="S24" s="12"/>
      <c r="T24" s="12" t="s">
        <v>307</v>
      </c>
      <c r="U24" s="12"/>
      <c r="V24" s="12" t="s">
        <v>1223</v>
      </c>
      <c r="W24" s="12" t="s">
        <v>161</v>
      </c>
      <c r="X24" s="12" t="s">
        <v>162</v>
      </c>
      <c r="Y24" s="12"/>
      <c r="Z24" s="12" t="s">
        <v>163</v>
      </c>
      <c r="AA24" s="131" t="s">
        <v>4115</v>
      </c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T24" s="58"/>
      <c r="BU24" s="58"/>
      <c r="BV24" s="58"/>
      <c r="BW24" s="58"/>
      <c r="BX24" s="58"/>
      <c r="BY24" s="58"/>
      <c r="BZ24" s="92" t="s">
        <v>4094</v>
      </c>
      <c r="CA24" s="92" t="s">
        <v>4126</v>
      </c>
      <c r="CB24" s="92" t="s">
        <v>4102</v>
      </c>
      <c r="CC24" s="92" t="s">
        <v>4123</v>
      </c>
      <c r="CD24" s="92"/>
      <c r="CE24" s="92"/>
    </row>
    <row r="25" customFormat="false" ht="15" hidden="false" customHeight="true" outlineLevel="0" collapsed="false">
      <c r="A25" s="12" t="s">
        <v>4127</v>
      </c>
      <c r="B25" s="12" t="s">
        <v>1221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 t="s">
        <v>4128</v>
      </c>
      <c r="P25" s="12"/>
      <c r="Q25" s="12"/>
      <c r="R25" s="12"/>
      <c r="S25" s="12"/>
      <c r="T25" s="12" t="s">
        <v>307</v>
      </c>
      <c r="U25" s="12"/>
      <c r="V25" s="12" t="s">
        <v>1223</v>
      </c>
      <c r="W25" s="12" t="s">
        <v>161</v>
      </c>
      <c r="X25" s="12" t="s">
        <v>162</v>
      </c>
      <c r="Y25" s="12"/>
      <c r="Z25" s="12" t="s">
        <v>163</v>
      </c>
      <c r="AA25" s="131" t="s">
        <v>4115</v>
      </c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T25" s="58"/>
      <c r="BU25" s="58"/>
      <c r="BV25" s="58"/>
      <c r="BW25" s="58"/>
      <c r="BX25" s="58"/>
      <c r="BY25" s="58"/>
      <c r="BZ25" s="92"/>
      <c r="CA25" s="92"/>
      <c r="CB25" s="92"/>
      <c r="CC25" s="92"/>
      <c r="CD25" s="92"/>
      <c r="CE25" s="92"/>
    </row>
    <row r="26" customFormat="false" ht="15" hidden="false" customHeight="true" outlineLevel="0" collapsed="false">
      <c r="A26" s="12" t="s">
        <v>4129</v>
      </c>
      <c r="B26" s="12" t="s">
        <v>1221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 t="s">
        <v>4130</v>
      </c>
      <c r="P26" s="12"/>
      <c r="Q26" s="12"/>
      <c r="R26" s="12"/>
      <c r="S26" s="12"/>
      <c r="T26" s="12" t="s">
        <v>307</v>
      </c>
      <c r="U26" s="12"/>
      <c r="V26" s="12" t="s">
        <v>1223</v>
      </c>
      <c r="W26" s="12" t="s">
        <v>161</v>
      </c>
      <c r="X26" s="12" t="s">
        <v>162</v>
      </c>
      <c r="Y26" s="12"/>
      <c r="Z26" s="12" t="s">
        <v>163</v>
      </c>
      <c r="AA26" s="131" t="s">
        <v>4074</v>
      </c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T26" s="58"/>
      <c r="BU26" s="58"/>
      <c r="BV26" s="58"/>
      <c r="BW26" s="58"/>
      <c r="BX26" s="58"/>
      <c r="BY26" s="58"/>
      <c r="BZ26" s="92"/>
      <c r="CA26" s="92"/>
      <c r="CB26" s="92"/>
      <c r="CC26" s="92"/>
      <c r="CD26" s="92"/>
      <c r="CE26" s="92"/>
    </row>
    <row r="27" customFormat="false" ht="15" hidden="false" customHeight="true" outlineLevel="0" collapsed="false">
      <c r="A27" s="12" t="s">
        <v>4131</v>
      </c>
      <c r="B27" s="12" t="s">
        <v>1221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 t="s">
        <v>4132</v>
      </c>
      <c r="P27" s="12"/>
      <c r="Q27" s="12"/>
      <c r="R27" s="12"/>
      <c r="S27" s="12"/>
      <c r="T27" s="12" t="s">
        <v>307</v>
      </c>
      <c r="U27" s="12"/>
      <c r="V27" s="12" t="s">
        <v>1223</v>
      </c>
      <c r="W27" s="12" t="s">
        <v>161</v>
      </c>
      <c r="X27" s="12" t="s">
        <v>162</v>
      </c>
      <c r="Y27" s="12"/>
      <c r="Z27" s="12" t="s">
        <v>163</v>
      </c>
      <c r="AA27" s="131" t="s">
        <v>4115</v>
      </c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R27" s="128"/>
      <c r="BS27" s="18"/>
      <c r="BT27" s="58"/>
      <c r="BU27" s="58"/>
      <c r="BV27" s="58"/>
      <c r="BW27" s="58"/>
      <c r="BX27" s="58"/>
      <c r="BY27" s="58"/>
      <c r="BZ27" s="92"/>
      <c r="CA27" s="92"/>
      <c r="CB27" s="92"/>
      <c r="CC27" s="92"/>
      <c r="CD27" s="92"/>
      <c r="CE27" s="92"/>
    </row>
    <row r="28" customFormat="false" ht="15" hidden="false" customHeight="true" outlineLevel="0" collapsed="false">
      <c r="A28" s="12" t="s">
        <v>4133</v>
      </c>
      <c r="B28" s="12" t="s">
        <v>1221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 t="s">
        <v>4134</v>
      </c>
      <c r="P28" s="12"/>
      <c r="Q28" s="12"/>
      <c r="R28" s="12"/>
      <c r="S28" s="12"/>
      <c r="T28" s="12" t="s">
        <v>307</v>
      </c>
      <c r="U28" s="12"/>
      <c r="V28" s="12" t="s">
        <v>1223</v>
      </c>
      <c r="W28" s="12" t="s">
        <v>161</v>
      </c>
      <c r="X28" s="12" t="s">
        <v>162</v>
      </c>
      <c r="Y28" s="12"/>
      <c r="Z28" s="12" t="s">
        <v>163</v>
      </c>
      <c r="AA28" s="131" t="s">
        <v>4115</v>
      </c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T28" s="58"/>
      <c r="BU28" s="58"/>
      <c r="BV28" s="58"/>
      <c r="BW28" s="58"/>
      <c r="BX28" s="58"/>
      <c r="BY28" s="58"/>
      <c r="BZ28" s="58"/>
      <c r="CA28" s="58"/>
      <c r="CB28" s="92"/>
      <c r="CC28" s="92"/>
      <c r="CD28" s="92"/>
      <c r="CE28" s="92"/>
    </row>
    <row r="29" customFormat="false" ht="15" hidden="false" customHeight="true" outlineLevel="0" collapsed="false">
      <c r="A29" s="12" t="s">
        <v>4135</v>
      </c>
      <c r="B29" s="12" t="s">
        <v>1221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 t="s">
        <v>4136</v>
      </c>
      <c r="P29" s="12"/>
      <c r="Q29" s="12"/>
      <c r="R29" s="12"/>
      <c r="S29" s="12"/>
      <c r="T29" s="12" t="s">
        <v>307</v>
      </c>
      <c r="U29" s="12"/>
      <c r="V29" s="12" t="s">
        <v>1223</v>
      </c>
      <c r="W29" s="12" t="s">
        <v>161</v>
      </c>
      <c r="X29" s="12" t="s">
        <v>162</v>
      </c>
      <c r="Y29" s="12"/>
      <c r="Z29" s="12" t="s">
        <v>163</v>
      </c>
      <c r="AA29" s="131" t="s">
        <v>4115</v>
      </c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  <c r="BN29" s="92"/>
      <c r="BO29" s="92"/>
      <c r="BT29" s="58"/>
      <c r="BU29" s="58"/>
      <c r="BV29" s="58"/>
      <c r="BW29" s="58"/>
      <c r="BX29" s="58"/>
      <c r="BY29" s="58"/>
      <c r="BZ29" s="58"/>
      <c r="CA29" s="58"/>
      <c r="CB29" s="92"/>
      <c r="CC29" s="92"/>
      <c r="CD29" s="92"/>
      <c r="CE29" s="92"/>
    </row>
    <row r="30" customFormat="false" ht="15" hidden="false" customHeight="true" outlineLevel="0" collapsed="false">
      <c r="A30" s="12" t="s">
        <v>4137</v>
      </c>
      <c r="B30" s="12" t="s">
        <v>1221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 t="s">
        <v>4138</v>
      </c>
      <c r="P30" s="12"/>
      <c r="Q30" s="12"/>
      <c r="R30" s="12"/>
      <c r="S30" s="12"/>
      <c r="T30" s="12" t="s">
        <v>307</v>
      </c>
      <c r="U30" s="12"/>
      <c r="V30" s="12" t="s">
        <v>1223</v>
      </c>
      <c r="W30" s="12" t="s">
        <v>161</v>
      </c>
      <c r="X30" s="12" t="s">
        <v>162</v>
      </c>
      <c r="Y30" s="12"/>
      <c r="Z30" s="12" t="s">
        <v>163</v>
      </c>
      <c r="AA30" s="131" t="s">
        <v>4115</v>
      </c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92"/>
      <c r="BK30" s="92"/>
      <c r="BL30" s="92"/>
      <c r="BM30" s="92"/>
      <c r="BN30" s="92"/>
      <c r="BO30" s="92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129"/>
      <c r="CE30" s="58"/>
    </row>
    <row r="31" customFormat="false" ht="15" hidden="false" customHeight="true" outlineLevel="0" collapsed="false">
      <c r="A31" s="12" t="s">
        <v>4139</v>
      </c>
      <c r="B31" s="12" t="s">
        <v>1221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 t="s">
        <v>4140</v>
      </c>
      <c r="P31" s="12"/>
      <c r="Q31" s="12"/>
      <c r="R31" s="12"/>
      <c r="S31" s="12"/>
      <c r="T31" s="12" t="s">
        <v>307</v>
      </c>
      <c r="U31" s="12"/>
      <c r="V31" s="12" t="s">
        <v>1223</v>
      </c>
      <c r="W31" s="12" t="s">
        <v>161</v>
      </c>
      <c r="X31" s="12" t="s">
        <v>162</v>
      </c>
      <c r="Y31" s="12"/>
      <c r="Z31" s="12" t="s">
        <v>163</v>
      </c>
      <c r="AA31" s="131" t="s">
        <v>1224</v>
      </c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92"/>
      <c r="BK31" s="92"/>
      <c r="BL31" s="92"/>
      <c r="BM31" s="92"/>
      <c r="BN31" s="92"/>
      <c r="BO31" s="92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92"/>
      <c r="CE31" s="92"/>
    </row>
    <row r="32" customFormat="false" ht="15" hidden="false" customHeight="true" outlineLevel="0" collapsed="false">
      <c r="A32" s="12" t="s">
        <v>4141</v>
      </c>
      <c r="B32" s="12" t="s">
        <v>1221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 t="s">
        <v>4142</v>
      </c>
      <c r="P32" s="12"/>
      <c r="Q32" s="12"/>
      <c r="R32" s="12"/>
      <c r="S32" s="12"/>
      <c r="T32" s="12" t="s">
        <v>307</v>
      </c>
      <c r="U32" s="12"/>
      <c r="V32" s="12" t="s">
        <v>1223</v>
      </c>
      <c r="W32" s="12" t="s">
        <v>161</v>
      </c>
      <c r="X32" s="12" t="s">
        <v>162</v>
      </c>
      <c r="Y32" s="12"/>
      <c r="Z32" s="12" t="s">
        <v>163</v>
      </c>
      <c r="AA32" s="131" t="s">
        <v>4115</v>
      </c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92"/>
      <c r="BK32" s="92"/>
      <c r="BL32" s="92"/>
      <c r="BM32" s="92"/>
      <c r="BN32" s="92"/>
      <c r="BO32" s="92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92"/>
      <c r="CE32" s="92"/>
    </row>
    <row r="33" customFormat="false" ht="15" hidden="false" customHeight="true" outlineLevel="0" collapsed="false">
      <c r="A33" s="12" t="s">
        <v>4143</v>
      </c>
      <c r="B33" s="12" t="s">
        <v>1221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 t="s">
        <v>4144</v>
      </c>
      <c r="P33" s="12"/>
      <c r="Q33" s="12"/>
      <c r="R33" s="12"/>
      <c r="S33" s="12"/>
      <c r="T33" s="12" t="s">
        <v>307</v>
      </c>
      <c r="U33" s="12"/>
      <c r="V33" s="12" t="s">
        <v>1223</v>
      </c>
      <c r="W33" s="12" t="s">
        <v>161</v>
      </c>
      <c r="X33" s="12" t="s">
        <v>162</v>
      </c>
      <c r="Y33" s="12"/>
      <c r="Z33" s="12" t="s">
        <v>163</v>
      </c>
      <c r="AA33" s="131" t="s">
        <v>4115</v>
      </c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92"/>
      <c r="BK33" s="92"/>
      <c r="BL33" s="92"/>
      <c r="BM33" s="92"/>
      <c r="BN33" s="92"/>
      <c r="BO33" s="92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92"/>
      <c r="CE33" s="92"/>
    </row>
    <row r="34" customFormat="false" ht="15" hidden="false" customHeight="true" outlineLevel="0" collapsed="false">
      <c r="A34" s="12" t="s">
        <v>4145</v>
      </c>
      <c r="B34" s="12" t="s">
        <v>1221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 t="s">
        <v>4146</v>
      </c>
      <c r="P34" s="12"/>
      <c r="Q34" s="12"/>
      <c r="R34" s="12"/>
      <c r="S34" s="12"/>
      <c r="T34" s="12"/>
      <c r="U34" s="12"/>
      <c r="V34" s="12" t="s">
        <v>1223</v>
      </c>
      <c r="W34" s="12" t="s">
        <v>781</v>
      </c>
      <c r="X34" s="12" t="s">
        <v>162</v>
      </c>
      <c r="Y34" s="12"/>
      <c r="Z34" s="12" t="s">
        <v>163</v>
      </c>
      <c r="AA34" s="131" t="s">
        <v>1224</v>
      </c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92"/>
      <c r="BM34" s="92"/>
      <c r="BN34" s="92"/>
      <c r="BO34" s="92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92"/>
      <c r="CE34" s="92"/>
    </row>
    <row r="35" customFormat="false" ht="15" hidden="false" customHeight="true" outlineLevel="0" collapsed="false">
      <c r="A35" s="12" t="s">
        <v>4147</v>
      </c>
      <c r="B35" s="12" t="s">
        <v>1221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 t="s">
        <v>4148</v>
      </c>
      <c r="P35" s="12"/>
      <c r="Q35" s="12"/>
      <c r="R35" s="12"/>
      <c r="S35" s="12"/>
      <c r="T35" s="12"/>
      <c r="U35" s="12"/>
      <c r="V35" s="12" t="s">
        <v>1223</v>
      </c>
      <c r="W35" s="12" t="s">
        <v>781</v>
      </c>
      <c r="X35" s="12" t="s">
        <v>162</v>
      </c>
      <c r="Y35" s="12"/>
      <c r="Z35" s="12" t="s">
        <v>163</v>
      </c>
      <c r="AA35" s="131" t="s">
        <v>1224</v>
      </c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92"/>
      <c r="BO35" s="92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92"/>
      <c r="CE35" s="92"/>
    </row>
    <row r="36" customFormat="false" ht="15" hidden="false" customHeight="true" outlineLevel="0" collapsed="false">
      <c r="A36" s="12" t="s">
        <v>4149</v>
      </c>
      <c r="B36" s="12" t="s">
        <v>1221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 t="s">
        <v>4150</v>
      </c>
      <c r="P36" s="12"/>
      <c r="Q36" s="12"/>
      <c r="R36" s="12"/>
      <c r="S36" s="12"/>
      <c r="T36" s="12"/>
      <c r="U36" s="12"/>
      <c r="V36" s="12" t="s">
        <v>1223</v>
      </c>
      <c r="W36" s="12" t="s">
        <v>781</v>
      </c>
      <c r="X36" s="12" t="s">
        <v>162</v>
      </c>
      <c r="Y36" s="12"/>
      <c r="Z36" s="12" t="s">
        <v>163</v>
      </c>
      <c r="AA36" s="131" t="s">
        <v>1224</v>
      </c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</row>
    <row r="37" customFormat="false" ht="15" hidden="false" customHeight="true" outlineLevel="0" collapsed="false">
      <c r="A37" s="12" t="s">
        <v>4151</v>
      </c>
      <c r="B37" s="12" t="s">
        <v>1221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 t="s">
        <v>4152</v>
      </c>
      <c r="P37" s="12"/>
      <c r="Q37" s="12"/>
      <c r="R37" s="12"/>
      <c r="S37" s="12"/>
      <c r="T37" s="12"/>
      <c r="U37" s="12"/>
      <c r="V37" s="12" t="s">
        <v>1223</v>
      </c>
      <c r="W37" s="12" t="s">
        <v>781</v>
      </c>
      <c r="X37" s="12" t="s">
        <v>162</v>
      </c>
      <c r="Y37" s="12"/>
      <c r="Z37" s="12" t="s">
        <v>163</v>
      </c>
      <c r="AA37" s="131" t="s">
        <v>1224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32"/>
      <c r="BQ37" s="132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32"/>
      <c r="CE37" s="132"/>
    </row>
    <row r="38" customFormat="false" ht="15" hidden="false" customHeight="true" outlineLevel="0" collapsed="false">
      <c r="A38" s="12" t="s">
        <v>4153</v>
      </c>
      <c r="B38" s="12" t="s">
        <v>4154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 t="s">
        <v>4155</v>
      </c>
      <c r="P38" s="12"/>
      <c r="Q38" s="12"/>
      <c r="R38" s="12"/>
      <c r="S38" s="12"/>
      <c r="T38" s="12" t="s">
        <v>1469</v>
      </c>
      <c r="U38" s="12"/>
      <c r="V38" s="12" t="s">
        <v>1223</v>
      </c>
      <c r="W38" s="12" t="s">
        <v>781</v>
      </c>
      <c r="X38" s="12" t="s">
        <v>162</v>
      </c>
      <c r="Y38" s="12"/>
      <c r="Z38" s="12" t="s">
        <v>3532</v>
      </c>
      <c r="AA38" s="127" t="s">
        <v>827</v>
      </c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 t="s">
        <v>4054</v>
      </c>
      <c r="AM38" s="58" t="s">
        <v>4156</v>
      </c>
      <c r="AN38" s="58" t="s">
        <v>4078</v>
      </c>
      <c r="AO38" s="58" t="s">
        <v>4157</v>
      </c>
      <c r="AP38" s="58"/>
      <c r="AQ38" s="58"/>
      <c r="AR38" s="58" t="s">
        <v>4082</v>
      </c>
      <c r="AS38" s="58" t="s">
        <v>4158</v>
      </c>
      <c r="AT38" s="58" t="s">
        <v>4159</v>
      </c>
      <c r="AU38" s="58" t="s">
        <v>4160</v>
      </c>
      <c r="AV38" s="58" t="s">
        <v>4084</v>
      </c>
      <c r="AW38" s="58" t="s">
        <v>4161</v>
      </c>
      <c r="AX38" s="92" t="s">
        <v>4086</v>
      </c>
      <c r="AY38" s="92" t="s">
        <v>4162</v>
      </c>
      <c r="AZ38" s="92" t="s">
        <v>4088</v>
      </c>
      <c r="BA38" s="92" t="s">
        <v>4163</v>
      </c>
      <c r="BB38" s="92"/>
      <c r="BC38" s="92"/>
      <c r="BD38" s="92" t="s">
        <v>4092</v>
      </c>
      <c r="BE38" s="92" t="s">
        <v>4164</v>
      </c>
      <c r="BF38" s="92" t="s">
        <v>4094</v>
      </c>
      <c r="BG38" s="92" t="s">
        <v>4165</v>
      </c>
      <c r="BH38" s="92" t="s">
        <v>4096</v>
      </c>
      <c r="BI38" s="92" t="s">
        <v>4166</v>
      </c>
      <c r="BJ38" s="92" t="s">
        <v>4098</v>
      </c>
      <c r="BK38" s="92" t="s">
        <v>4167</v>
      </c>
      <c r="BL38" s="92"/>
      <c r="BM38" s="92"/>
      <c r="BN38" s="92"/>
      <c r="BO38" s="92"/>
      <c r="BT38" s="58"/>
      <c r="BU38" s="58"/>
      <c r="BV38" s="58" t="s">
        <v>4054</v>
      </c>
      <c r="BW38" s="58" t="s">
        <v>4168</v>
      </c>
      <c r="BX38" s="58" t="s">
        <v>4082</v>
      </c>
      <c r="BY38" s="58" t="s">
        <v>4169</v>
      </c>
      <c r="BZ38" s="92" t="s">
        <v>4086</v>
      </c>
      <c r="CA38" s="92" t="s">
        <v>4170</v>
      </c>
      <c r="CB38" s="92" t="s">
        <v>4094</v>
      </c>
      <c r="CC38" s="92" t="s">
        <v>4171</v>
      </c>
      <c r="CD38" s="92"/>
      <c r="CE38" s="92"/>
    </row>
    <row r="39" customFormat="false" ht="15" hidden="false" customHeight="true" outlineLevel="0" collapsed="false">
      <c r="A39" s="12" t="s">
        <v>4172</v>
      </c>
      <c r="B39" s="12" t="s">
        <v>4154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 t="s">
        <v>4173</v>
      </c>
      <c r="P39" s="12"/>
      <c r="Q39" s="12"/>
      <c r="R39" s="12"/>
      <c r="S39" s="12"/>
      <c r="T39" s="12" t="s">
        <v>1469</v>
      </c>
      <c r="U39" s="12"/>
      <c r="V39" s="12" t="s">
        <v>1223</v>
      </c>
      <c r="W39" s="12" t="s">
        <v>781</v>
      </c>
      <c r="X39" s="12" t="s">
        <v>162</v>
      </c>
      <c r="Y39" s="12"/>
      <c r="Z39" s="12" t="s">
        <v>3532</v>
      </c>
      <c r="AA39" s="127" t="s">
        <v>827</v>
      </c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T39" s="58"/>
      <c r="BU39" s="58"/>
      <c r="BV39" s="58" t="s">
        <v>4078</v>
      </c>
      <c r="BW39" s="58" t="s">
        <v>4174</v>
      </c>
      <c r="BX39" s="58" t="s">
        <v>4159</v>
      </c>
      <c r="BY39" s="58" t="s">
        <v>4175</v>
      </c>
      <c r="BZ39" s="92" t="s">
        <v>4088</v>
      </c>
      <c r="CA39" s="92" t="s">
        <v>4176</v>
      </c>
      <c r="CB39" s="92" t="s">
        <v>4096</v>
      </c>
      <c r="CC39" s="92" t="s">
        <v>4177</v>
      </c>
      <c r="CD39" s="92"/>
      <c r="CE39" s="92"/>
    </row>
    <row r="40" customFormat="false" ht="15" hidden="false" customHeight="true" outlineLevel="0" collapsed="false">
      <c r="A40" s="12" t="s">
        <v>4178</v>
      </c>
      <c r="B40" s="12" t="s">
        <v>4154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 t="s">
        <v>4179</v>
      </c>
      <c r="P40" s="12"/>
      <c r="Q40" s="12"/>
      <c r="R40" s="12"/>
      <c r="S40" s="12"/>
      <c r="T40" s="12" t="s">
        <v>1469</v>
      </c>
      <c r="U40" s="12"/>
      <c r="V40" s="12" t="s">
        <v>160</v>
      </c>
      <c r="W40" s="12" t="s">
        <v>781</v>
      </c>
      <c r="X40" s="12" t="s">
        <v>162</v>
      </c>
      <c r="Y40" s="12"/>
      <c r="Z40" s="12" t="s">
        <v>3532</v>
      </c>
      <c r="AA40" s="127" t="s">
        <v>827</v>
      </c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T40" s="58"/>
      <c r="BU40" s="58"/>
      <c r="BV40" s="58" t="s">
        <v>4080</v>
      </c>
      <c r="BW40" s="58" t="s">
        <v>4180</v>
      </c>
      <c r="BX40" s="58" t="s">
        <v>4084</v>
      </c>
      <c r="BY40" s="58" t="s">
        <v>4181</v>
      </c>
      <c r="BZ40" s="92" t="s">
        <v>4090</v>
      </c>
      <c r="CA40" s="92" t="s">
        <v>4182</v>
      </c>
      <c r="CB40" s="92" t="s">
        <v>4098</v>
      </c>
      <c r="CC40" s="92" t="s">
        <v>4183</v>
      </c>
      <c r="CD40" s="92"/>
      <c r="CE40" s="92"/>
    </row>
    <row r="41" customFormat="false" ht="15" hidden="false" customHeight="true" outlineLevel="0" collapsed="false">
      <c r="A41" s="12" t="s">
        <v>4184</v>
      </c>
      <c r="B41" s="12" t="s">
        <v>4154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 t="s">
        <v>4185</v>
      </c>
      <c r="P41" s="12"/>
      <c r="Q41" s="12"/>
      <c r="R41" s="12"/>
      <c r="S41" s="12"/>
      <c r="T41" s="12" t="s">
        <v>1469</v>
      </c>
      <c r="U41" s="12"/>
      <c r="V41" s="12" t="s">
        <v>160</v>
      </c>
      <c r="W41" s="12" t="s">
        <v>781</v>
      </c>
      <c r="X41" s="12" t="s">
        <v>162</v>
      </c>
      <c r="Y41" s="12"/>
      <c r="Z41" s="12" t="s">
        <v>3532</v>
      </c>
      <c r="AA41" s="127" t="s">
        <v>827</v>
      </c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  <c r="BN41" s="92"/>
      <c r="BO41" s="92"/>
      <c r="BT41" s="58"/>
      <c r="BU41" s="58"/>
      <c r="BV41" s="58"/>
      <c r="BW41" s="58"/>
      <c r="BX41" s="58" t="s">
        <v>4086</v>
      </c>
      <c r="BY41" s="58" t="s">
        <v>4186</v>
      </c>
      <c r="BZ41" s="92" t="s">
        <v>4092</v>
      </c>
      <c r="CA41" s="92" t="s">
        <v>4187</v>
      </c>
      <c r="CB41" s="92"/>
      <c r="CC41" s="92"/>
      <c r="CD41" s="92"/>
      <c r="CE41" s="92"/>
    </row>
    <row r="42" customFormat="false" ht="15" hidden="false" customHeight="true" outlineLevel="0" collapsed="false">
      <c r="A42" s="12" t="s">
        <v>4188</v>
      </c>
      <c r="B42" s="12" t="s">
        <v>4154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 t="s">
        <v>4189</v>
      </c>
      <c r="P42" s="12"/>
      <c r="Q42" s="12"/>
      <c r="R42" s="12"/>
      <c r="S42" s="12"/>
      <c r="T42" s="12" t="s">
        <v>1469</v>
      </c>
      <c r="U42" s="12"/>
      <c r="V42" s="12" t="s">
        <v>160</v>
      </c>
      <c r="W42" s="12" t="s">
        <v>781</v>
      </c>
      <c r="X42" s="12" t="s">
        <v>162</v>
      </c>
      <c r="Y42" s="12"/>
      <c r="Z42" s="12" t="s">
        <v>3532</v>
      </c>
      <c r="AA42" s="127" t="s">
        <v>827</v>
      </c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T42" s="58"/>
      <c r="BU42" s="58"/>
      <c r="BV42" s="58"/>
      <c r="BW42" s="58"/>
      <c r="BX42" s="58"/>
      <c r="BY42" s="58"/>
      <c r="BZ42" s="92" t="s">
        <v>4094</v>
      </c>
      <c r="CA42" s="92" t="s">
        <v>4190</v>
      </c>
      <c r="CB42" s="92"/>
      <c r="CC42" s="92"/>
      <c r="CD42" s="92"/>
      <c r="CE42" s="92"/>
    </row>
    <row r="43" customFormat="false" ht="15" hidden="false" customHeight="true" outlineLevel="0" collapsed="false">
      <c r="A43" s="12" t="s">
        <v>4191</v>
      </c>
      <c r="B43" s="12" t="s">
        <v>4154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 t="s">
        <v>4192</v>
      </c>
      <c r="P43" s="12"/>
      <c r="Q43" s="12"/>
      <c r="R43" s="12"/>
      <c r="S43" s="12"/>
      <c r="T43" s="12" t="s">
        <v>1469</v>
      </c>
      <c r="U43" s="12"/>
      <c r="V43" s="12" t="s">
        <v>160</v>
      </c>
      <c r="W43" s="12" t="s">
        <v>781</v>
      </c>
      <c r="X43" s="12" t="s">
        <v>162</v>
      </c>
      <c r="Y43" s="12"/>
      <c r="Z43" s="12" t="s">
        <v>3532</v>
      </c>
      <c r="AA43" s="127" t="s">
        <v>827</v>
      </c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  <c r="BN43" s="92"/>
      <c r="BO43" s="92"/>
      <c r="BT43" s="58"/>
      <c r="BU43" s="58"/>
      <c r="BV43" s="58"/>
      <c r="BW43" s="58"/>
      <c r="BX43" s="58"/>
      <c r="BY43" s="58"/>
      <c r="BZ43" s="92"/>
      <c r="CA43" s="92"/>
      <c r="CB43" s="92"/>
      <c r="CC43" s="92"/>
      <c r="CD43" s="92"/>
      <c r="CE43" s="92"/>
    </row>
    <row r="44" customFormat="false" ht="15" hidden="false" customHeight="true" outlineLevel="0" collapsed="false">
      <c r="A44" s="12" t="s">
        <v>4193</v>
      </c>
      <c r="B44" s="12" t="s">
        <v>4154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 t="s">
        <v>4194</v>
      </c>
      <c r="P44" s="12"/>
      <c r="Q44" s="12"/>
      <c r="R44" s="12"/>
      <c r="S44" s="12"/>
      <c r="T44" s="12" t="s">
        <v>1469</v>
      </c>
      <c r="U44" s="12"/>
      <c r="V44" s="12" t="s">
        <v>160</v>
      </c>
      <c r="W44" s="12" t="s">
        <v>781</v>
      </c>
      <c r="X44" s="12" t="s">
        <v>162</v>
      </c>
      <c r="Y44" s="12"/>
      <c r="Z44" s="12" t="s">
        <v>3532</v>
      </c>
      <c r="AA44" s="127" t="s">
        <v>827</v>
      </c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  <c r="BN44" s="92"/>
      <c r="BO44" s="92"/>
      <c r="BT44" s="58"/>
      <c r="BU44" s="58"/>
      <c r="BV44" s="58"/>
      <c r="BW44" s="58"/>
      <c r="BX44" s="58"/>
      <c r="BY44" s="58"/>
      <c r="BZ44" s="58"/>
      <c r="CA44" s="58"/>
      <c r="CB44" s="92"/>
      <c r="CC44" s="92"/>
      <c r="CD44" s="92"/>
      <c r="CE44" s="92"/>
    </row>
    <row r="45" customFormat="false" ht="15" hidden="false" customHeight="true" outlineLevel="0" collapsed="false">
      <c r="A45" s="12" t="s">
        <v>4195</v>
      </c>
      <c r="B45" s="12" t="s">
        <v>4154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 t="s">
        <v>4196</v>
      </c>
      <c r="P45" s="12"/>
      <c r="Q45" s="12"/>
      <c r="R45" s="12"/>
      <c r="S45" s="12"/>
      <c r="T45" s="12" t="s">
        <v>1469</v>
      </c>
      <c r="U45" s="12"/>
      <c r="V45" s="12" t="s">
        <v>160</v>
      </c>
      <c r="W45" s="12" t="s">
        <v>781</v>
      </c>
      <c r="X45" s="12" t="s">
        <v>162</v>
      </c>
      <c r="Y45" s="12"/>
      <c r="Z45" s="12" t="s">
        <v>3532</v>
      </c>
      <c r="AA45" s="127" t="s">
        <v>827</v>
      </c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T45" s="58"/>
      <c r="BU45" s="58"/>
      <c r="BV45" s="58"/>
      <c r="BW45" s="58"/>
      <c r="BX45" s="58"/>
      <c r="BY45" s="58"/>
      <c r="BZ45" s="58"/>
      <c r="CA45" s="58"/>
      <c r="CB45" s="92"/>
      <c r="CC45" s="92"/>
      <c r="CD45" s="92"/>
      <c r="CE45" s="92"/>
    </row>
    <row r="46" customFormat="false" ht="15" hidden="false" customHeight="true" outlineLevel="0" collapsed="false">
      <c r="A46" s="12" t="s">
        <v>4197</v>
      </c>
      <c r="B46" s="12" t="s">
        <v>4154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 t="s">
        <v>4198</v>
      </c>
      <c r="P46" s="12"/>
      <c r="Q46" s="12"/>
      <c r="R46" s="12"/>
      <c r="S46" s="12"/>
      <c r="T46" s="12" t="s">
        <v>1469</v>
      </c>
      <c r="U46" s="12"/>
      <c r="V46" s="12" t="s">
        <v>160</v>
      </c>
      <c r="W46" s="12" t="s">
        <v>781</v>
      </c>
      <c r="X46" s="12" t="s">
        <v>162</v>
      </c>
      <c r="Y46" s="12"/>
      <c r="Z46" s="12" t="s">
        <v>3532</v>
      </c>
      <c r="AA46" s="127" t="s">
        <v>827</v>
      </c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T46" s="58"/>
      <c r="BU46" s="58"/>
      <c r="BV46" s="58"/>
      <c r="BW46" s="58"/>
      <c r="BX46" s="58"/>
      <c r="BY46" s="58"/>
      <c r="BZ46" s="58"/>
      <c r="CA46" s="58"/>
      <c r="CB46" s="92"/>
      <c r="CC46" s="92"/>
      <c r="CD46" s="92"/>
      <c r="CE46" s="92"/>
    </row>
    <row r="47" customFormat="false" ht="15" hidden="false" customHeight="true" outlineLevel="0" collapsed="false">
      <c r="A47" s="12" t="s">
        <v>4199</v>
      </c>
      <c r="B47" s="12" t="s">
        <v>4154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 t="s">
        <v>4200</v>
      </c>
      <c r="P47" s="12"/>
      <c r="Q47" s="12"/>
      <c r="R47" s="12"/>
      <c r="S47" s="12"/>
      <c r="T47" s="12" t="s">
        <v>1469</v>
      </c>
      <c r="U47" s="12"/>
      <c r="V47" s="12" t="s">
        <v>160</v>
      </c>
      <c r="W47" s="12" t="s">
        <v>781</v>
      </c>
      <c r="X47" s="12" t="s">
        <v>162</v>
      </c>
      <c r="Y47" s="12"/>
      <c r="Z47" s="12" t="s">
        <v>3532</v>
      </c>
      <c r="AA47" s="127" t="s">
        <v>827</v>
      </c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92"/>
      <c r="BG47" s="92"/>
      <c r="BH47" s="92"/>
      <c r="BI47" s="92"/>
      <c r="BJ47" s="92"/>
      <c r="BK47" s="92"/>
      <c r="BL47" s="92"/>
      <c r="BM47" s="92"/>
      <c r="BN47" s="92"/>
      <c r="BO47" s="92"/>
      <c r="BT47" s="58"/>
      <c r="BU47" s="58"/>
      <c r="BV47" s="58"/>
      <c r="BW47" s="58"/>
      <c r="BX47" s="58"/>
      <c r="BY47" s="58"/>
      <c r="BZ47" s="58"/>
      <c r="CA47" s="58"/>
      <c r="CB47" s="92"/>
      <c r="CC47" s="92"/>
      <c r="CD47" s="92"/>
      <c r="CE47" s="92"/>
    </row>
    <row r="48" customFormat="false" ht="15" hidden="false" customHeight="true" outlineLevel="0" collapsed="false">
      <c r="A48" s="12" t="s">
        <v>4201</v>
      </c>
      <c r="B48" s="12" t="s">
        <v>4154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 t="s">
        <v>4202</v>
      </c>
      <c r="P48" s="12"/>
      <c r="Q48" s="12"/>
      <c r="R48" s="12"/>
      <c r="S48" s="12"/>
      <c r="T48" s="12" t="s">
        <v>1469</v>
      </c>
      <c r="U48" s="12"/>
      <c r="V48" s="12" t="s">
        <v>160</v>
      </c>
      <c r="W48" s="12" t="s">
        <v>781</v>
      </c>
      <c r="X48" s="12" t="s">
        <v>162</v>
      </c>
      <c r="Y48" s="12"/>
      <c r="Z48" s="12" t="s">
        <v>3532</v>
      </c>
      <c r="AA48" s="127" t="s">
        <v>827</v>
      </c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92"/>
      <c r="BK48" s="92"/>
      <c r="BL48" s="92"/>
      <c r="BM48" s="92"/>
      <c r="BN48" s="92"/>
      <c r="BO48" s="92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92"/>
      <c r="CE48" s="92"/>
    </row>
    <row r="49" customFormat="false" ht="15" hidden="false" customHeight="true" outlineLevel="0" collapsed="false">
      <c r="A49" s="12" t="s">
        <v>4203</v>
      </c>
      <c r="B49" s="12" t="s">
        <v>4154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 t="s">
        <v>4204</v>
      </c>
      <c r="P49" s="12"/>
      <c r="Q49" s="12"/>
      <c r="R49" s="12"/>
      <c r="S49" s="12"/>
      <c r="T49" s="12" t="s">
        <v>1469</v>
      </c>
      <c r="U49" s="12"/>
      <c r="V49" s="12" t="s">
        <v>160</v>
      </c>
      <c r="W49" s="12" t="s">
        <v>781</v>
      </c>
      <c r="X49" s="12" t="s">
        <v>162</v>
      </c>
      <c r="Y49" s="12"/>
      <c r="Z49" s="12" t="s">
        <v>3532</v>
      </c>
      <c r="AA49" s="127" t="s">
        <v>827</v>
      </c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92"/>
      <c r="BK49" s="92"/>
      <c r="BL49" s="92"/>
      <c r="BM49" s="92"/>
      <c r="BN49" s="92"/>
      <c r="BO49" s="92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92"/>
      <c r="CE49" s="92"/>
    </row>
    <row r="50" customFormat="false" ht="15" hidden="false" customHeight="true" outlineLevel="0" collapsed="false">
      <c r="A50" s="12" t="s">
        <v>4205</v>
      </c>
      <c r="B50" s="12" t="s">
        <v>4154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 t="s">
        <v>4206</v>
      </c>
      <c r="P50" s="12"/>
      <c r="Q50" s="12"/>
      <c r="R50" s="12"/>
      <c r="S50" s="12"/>
      <c r="T50" s="12" t="s">
        <v>1469</v>
      </c>
      <c r="U50" s="12"/>
      <c r="V50" s="12" t="s">
        <v>160</v>
      </c>
      <c r="W50" s="12" t="s">
        <v>781</v>
      </c>
      <c r="X50" s="12" t="s">
        <v>162</v>
      </c>
      <c r="Y50" s="12"/>
      <c r="Z50" s="12" t="s">
        <v>3532</v>
      </c>
      <c r="AA50" s="127" t="s">
        <v>827</v>
      </c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92"/>
      <c r="BM50" s="92"/>
      <c r="BN50" s="92"/>
      <c r="BO50" s="92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92"/>
      <c r="CE50" s="92"/>
    </row>
    <row r="51" customFormat="false" ht="15" hidden="false" customHeight="true" outlineLevel="0" collapsed="false">
      <c r="A51" s="12" t="s">
        <v>4207</v>
      </c>
      <c r="B51" s="12" t="s">
        <v>1245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 t="s">
        <v>4208</v>
      </c>
      <c r="P51" s="12"/>
      <c r="Q51" s="12"/>
      <c r="R51" s="12"/>
      <c r="S51" s="12"/>
      <c r="T51" s="12" t="s">
        <v>307</v>
      </c>
      <c r="U51" s="12"/>
      <c r="V51" s="12" t="s">
        <v>1223</v>
      </c>
      <c r="W51" s="12" t="s">
        <v>161</v>
      </c>
      <c r="X51" s="12" t="s">
        <v>162</v>
      </c>
      <c r="Y51" s="12"/>
      <c r="Z51" s="12" t="s">
        <v>163</v>
      </c>
      <c r="AA51" s="131" t="s">
        <v>4209</v>
      </c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 t="s">
        <v>4078</v>
      </c>
      <c r="AO51" s="58" t="s">
        <v>4210</v>
      </c>
      <c r="AP51" s="58" t="s">
        <v>4080</v>
      </c>
      <c r="AQ51" s="58" t="s">
        <v>4211</v>
      </c>
      <c r="AR51" s="58" t="s">
        <v>4082</v>
      </c>
      <c r="AS51" s="58" t="s">
        <v>4212</v>
      </c>
      <c r="AT51" s="58" t="s">
        <v>4159</v>
      </c>
      <c r="AU51" s="58" t="s">
        <v>4213</v>
      </c>
      <c r="AV51" s="58" t="s">
        <v>4084</v>
      </c>
      <c r="AW51" s="58" t="s">
        <v>4214</v>
      </c>
      <c r="AX51" s="92" t="s">
        <v>4086</v>
      </c>
      <c r="AY51" s="92" t="s">
        <v>4215</v>
      </c>
      <c r="AZ51" s="92" t="s">
        <v>4088</v>
      </c>
      <c r="BA51" s="92" t="s">
        <v>4216</v>
      </c>
      <c r="BB51" s="92" t="s">
        <v>4090</v>
      </c>
      <c r="BC51" s="92" t="s">
        <v>4217</v>
      </c>
      <c r="BD51" s="92" t="s">
        <v>4092</v>
      </c>
      <c r="BE51" s="92" t="s">
        <v>4218</v>
      </c>
      <c r="BF51" s="92" t="s">
        <v>4094</v>
      </c>
      <c r="BG51" s="92" t="s">
        <v>4219</v>
      </c>
      <c r="BH51" s="92" t="s">
        <v>4096</v>
      </c>
      <c r="BI51" s="92" t="s">
        <v>4220</v>
      </c>
      <c r="BJ51" s="92" t="s">
        <v>4098</v>
      </c>
      <c r="BK51" s="92" t="s">
        <v>4221</v>
      </c>
      <c r="BL51" s="92" t="s">
        <v>4100</v>
      </c>
      <c r="BM51" s="92" t="s">
        <v>4222</v>
      </c>
      <c r="BN51" s="92" t="s">
        <v>4102</v>
      </c>
      <c r="BO51" s="92" t="s">
        <v>4223</v>
      </c>
      <c r="BP51" s="0" t="s">
        <v>4104</v>
      </c>
      <c r="BQ51" s="0" t="s">
        <v>4224</v>
      </c>
      <c r="BT51" s="58"/>
      <c r="BU51" s="58"/>
      <c r="BV51" s="58" t="s">
        <v>4078</v>
      </c>
      <c r="BW51" s="58" t="s">
        <v>4225</v>
      </c>
      <c r="BX51" s="58" t="s">
        <v>4082</v>
      </c>
      <c r="BY51" s="58" t="s">
        <v>4213</v>
      </c>
      <c r="BZ51" s="92" t="s">
        <v>4088</v>
      </c>
      <c r="CA51" s="92" t="s">
        <v>4226</v>
      </c>
      <c r="CB51" s="92" t="s">
        <v>4096</v>
      </c>
      <c r="CC51" s="92" t="s">
        <v>4227</v>
      </c>
      <c r="CD51" s="92" t="s">
        <v>4104</v>
      </c>
      <c r="CE51" s="92" t="s">
        <v>4228</v>
      </c>
    </row>
    <row r="52" customFormat="false" ht="15" hidden="false" customHeight="true" outlineLevel="0" collapsed="false">
      <c r="A52" s="12" t="s">
        <v>4229</v>
      </c>
      <c r="B52" s="12" t="s">
        <v>1245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 t="s">
        <v>4230</v>
      </c>
      <c r="P52" s="12"/>
      <c r="Q52" s="12"/>
      <c r="R52" s="12"/>
      <c r="S52" s="12"/>
      <c r="T52" s="12" t="s">
        <v>307</v>
      </c>
      <c r="U52" s="12"/>
      <c r="V52" s="12" t="s">
        <v>1223</v>
      </c>
      <c r="W52" s="12" t="s">
        <v>161</v>
      </c>
      <c r="X52" s="12" t="s">
        <v>162</v>
      </c>
      <c r="Y52" s="12"/>
      <c r="Z52" s="12" t="s">
        <v>163</v>
      </c>
      <c r="AA52" s="131" t="s">
        <v>4209</v>
      </c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  <c r="BN52" s="92"/>
      <c r="BO52" s="92"/>
      <c r="BT52" s="58"/>
      <c r="BU52" s="58"/>
      <c r="BV52" s="58" t="s">
        <v>4080</v>
      </c>
      <c r="BW52" s="58" t="s">
        <v>4231</v>
      </c>
      <c r="BX52" s="58" t="s">
        <v>4159</v>
      </c>
      <c r="BY52" s="58" t="s">
        <v>4232</v>
      </c>
      <c r="BZ52" s="92" t="s">
        <v>4090</v>
      </c>
      <c r="CA52" s="92" t="s">
        <v>4226</v>
      </c>
      <c r="CB52" s="92" t="s">
        <v>4098</v>
      </c>
      <c r="CC52" s="92" t="s">
        <v>4233</v>
      </c>
      <c r="CD52" s="92" t="s">
        <v>148</v>
      </c>
      <c r="CE52" s="92" t="s">
        <v>4120</v>
      </c>
    </row>
    <row r="53" customFormat="false" ht="15" hidden="false" customHeight="true" outlineLevel="0" collapsed="false">
      <c r="A53" s="12" t="s">
        <v>4234</v>
      </c>
      <c r="B53" s="12" t="s">
        <v>1245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 t="s">
        <v>4235</v>
      </c>
      <c r="P53" s="12"/>
      <c r="Q53" s="12"/>
      <c r="R53" s="12"/>
      <c r="S53" s="12"/>
      <c r="T53" s="12" t="s">
        <v>307</v>
      </c>
      <c r="U53" s="12"/>
      <c r="V53" s="12" t="s">
        <v>1223</v>
      </c>
      <c r="W53" s="12" t="s">
        <v>161</v>
      </c>
      <c r="X53" s="12" t="s">
        <v>162</v>
      </c>
      <c r="Y53" s="12"/>
      <c r="Z53" s="12" t="s">
        <v>163</v>
      </c>
      <c r="AA53" s="131" t="s">
        <v>4236</v>
      </c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  <c r="BN53" s="92"/>
      <c r="BO53" s="92"/>
      <c r="BT53" s="58"/>
      <c r="BU53" s="58"/>
      <c r="BV53" s="58"/>
      <c r="BW53" s="58"/>
      <c r="BX53" s="58" t="s">
        <v>4084</v>
      </c>
      <c r="BY53" s="58" t="s">
        <v>4237</v>
      </c>
      <c r="BZ53" s="92" t="s">
        <v>4092</v>
      </c>
      <c r="CA53" s="92" t="s">
        <v>4226</v>
      </c>
      <c r="CB53" s="92" t="s">
        <v>4100</v>
      </c>
      <c r="CC53" s="92" t="s">
        <v>4238</v>
      </c>
      <c r="CD53" s="92"/>
      <c r="CE53" s="92"/>
    </row>
    <row r="54" customFormat="false" ht="15" hidden="false" customHeight="true" outlineLevel="0" collapsed="false">
      <c r="A54" s="12" t="s">
        <v>4239</v>
      </c>
      <c r="B54" s="12" t="s">
        <v>1245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 t="s">
        <v>4240</v>
      </c>
      <c r="P54" s="12"/>
      <c r="Q54" s="12"/>
      <c r="R54" s="12"/>
      <c r="S54" s="12"/>
      <c r="T54" s="12" t="s">
        <v>307</v>
      </c>
      <c r="U54" s="12"/>
      <c r="V54" s="12" t="s">
        <v>1223</v>
      </c>
      <c r="W54" s="12" t="s">
        <v>161</v>
      </c>
      <c r="X54" s="12" t="s">
        <v>162</v>
      </c>
      <c r="Y54" s="12"/>
      <c r="Z54" s="12" t="s">
        <v>163</v>
      </c>
      <c r="AA54" s="131" t="s">
        <v>1247</v>
      </c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  <c r="BN54" s="92"/>
      <c r="BO54" s="92"/>
      <c r="BT54" s="58"/>
      <c r="BU54" s="58"/>
      <c r="BV54" s="58"/>
      <c r="BW54" s="58"/>
      <c r="BX54" s="58" t="s">
        <v>4086</v>
      </c>
      <c r="BY54" s="58" t="s">
        <v>4237</v>
      </c>
      <c r="BZ54" s="92" t="s">
        <v>4094</v>
      </c>
      <c r="CA54" s="92" t="s">
        <v>4241</v>
      </c>
      <c r="CB54" s="92" t="s">
        <v>4102</v>
      </c>
      <c r="CC54" s="92" t="s">
        <v>4238</v>
      </c>
      <c r="CD54" s="92"/>
      <c r="CE54" s="92"/>
    </row>
    <row r="55" customFormat="false" ht="15" hidden="false" customHeight="true" outlineLevel="0" collapsed="false">
      <c r="A55" s="12" t="s">
        <v>4242</v>
      </c>
      <c r="B55" s="12" t="s">
        <v>1245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 t="s">
        <v>4243</v>
      </c>
      <c r="P55" s="12"/>
      <c r="Q55" s="12"/>
      <c r="R55" s="12"/>
      <c r="S55" s="12"/>
      <c r="T55" s="12" t="s">
        <v>307</v>
      </c>
      <c r="U55" s="12"/>
      <c r="V55" s="12" t="s">
        <v>1223</v>
      </c>
      <c r="W55" s="12" t="s">
        <v>161</v>
      </c>
      <c r="X55" s="12" t="s">
        <v>162</v>
      </c>
      <c r="Y55" s="12"/>
      <c r="Z55" s="12" t="s">
        <v>163</v>
      </c>
      <c r="AA55" s="131" t="s">
        <v>4209</v>
      </c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  <c r="BN55" s="92"/>
      <c r="BO55" s="92"/>
      <c r="BT55" s="58"/>
      <c r="BU55" s="58"/>
      <c r="BV55" s="58"/>
      <c r="BW55" s="58"/>
      <c r="BX55" s="58"/>
      <c r="BY55" s="58"/>
      <c r="BZ55" s="92"/>
      <c r="CA55" s="92"/>
      <c r="CB55" s="92"/>
      <c r="CC55" s="92"/>
      <c r="CD55" s="92"/>
      <c r="CE55" s="92"/>
    </row>
    <row r="56" customFormat="false" ht="15" hidden="false" customHeight="true" outlineLevel="0" collapsed="false">
      <c r="A56" s="12" t="s">
        <v>4244</v>
      </c>
      <c r="B56" s="12" t="s">
        <v>1245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 t="s">
        <v>4245</v>
      </c>
      <c r="P56" s="12"/>
      <c r="Q56" s="12"/>
      <c r="R56" s="12"/>
      <c r="S56" s="12"/>
      <c r="T56" s="12" t="s">
        <v>307</v>
      </c>
      <c r="U56" s="12"/>
      <c r="V56" s="12" t="s">
        <v>1223</v>
      </c>
      <c r="W56" s="12" t="s">
        <v>161</v>
      </c>
      <c r="X56" s="12" t="s">
        <v>162</v>
      </c>
      <c r="Y56" s="12"/>
      <c r="Z56" s="12" t="s">
        <v>163</v>
      </c>
      <c r="AA56" s="131" t="s">
        <v>4209</v>
      </c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N56" s="92"/>
      <c r="BO56" s="92"/>
      <c r="BT56" s="58"/>
      <c r="BU56" s="58"/>
      <c r="BV56" s="58"/>
      <c r="BW56" s="58"/>
      <c r="BX56" s="58"/>
      <c r="BY56" s="58"/>
      <c r="BZ56" s="58"/>
      <c r="CA56" s="58"/>
      <c r="CB56" s="92"/>
      <c r="CC56" s="92"/>
      <c r="CD56" s="92"/>
      <c r="CE56" s="92"/>
    </row>
    <row r="57" customFormat="false" ht="15" hidden="false" customHeight="true" outlineLevel="0" collapsed="false">
      <c r="A57" s="12" t="s">
        <v>4246</v>
      </c>
      <c r="B57" s="12" t="s">
        <v>1245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 t="s">
        <v>4247</v>
      </c>
      <c r="P57" s="12"/>
      <c r="Q57" s="12"/>
      <c r="R57" s="12"/>
      <c r="S57" s="12"/>
      <c r="T57" s="12" t="s">
        <v>307</v>
      </c>
      <c r="U57" s="12"/>
      <c r="V57" s="12" t="s">
        <v>1223</v>
      </c>
      <c r="W57" s="12" t="s">
        <v>161</v>
      </c>
      <c r="X57" s="12" t="s">
        <v>162</v>
      </c>
      <c r="Y57" s="12"/>
      <c r="Z57" s="12" t="s">
        <v>163</v>
      </c>
      <c r="AA57" s="131" t="s">
        <v>4209</v>
      </c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T57" s="58"/>
      <c r="BU57" s="58"/>
      <c r="BV57" s="58"/>
      <c r="BW57" s="58"/>
      <c r="BX57" s="58"/>
      <c r="BY57" s="58"/>
      <c r="BZ57" s="58"/>
      <c r="CA57" s="58"/>
      <c r="CB57" s="92"/>
      <c r="CC57" s="58"/>
      <c r="CD57" s="129"/>
      <c r="CE57" s="58"/>
    </row>
    <row r="58" customFormat="false" ht="15" hidden="false" customHeight="true" outlineLevel="0" collapsed="false">
      <c r="A58" s="12" t="s">
        <v>4248</v>
      </c>
      <c r="B58" s="12" t="s">
        <v>1245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 t="s">
        <v>4249</v>
      </c>
      <c r="P58" s="12"/>
      <c r="Q58" s="12"/>
      <c r="R58" s="12"/>
      <c r="S58" s="12"/>
      <c r="T58" s="12" t="s">
        <v>307</v>
      </c>
      <c r="U58" s="12"/>
      <c r="V58" s="12" t="s">
        <v>1223</v>
      </c>
      <c r="W58" s="12" t="s">
        <v>161</v>
      </c>
      <c r="X58" s="12" t="s">
        <v>162</v>
      </c>
      <c r="Y58" s="12"/>
      <c r="Z58" s="12" t="s">
        <v>163</v>
      </c>
      <c r="AA58" s="131" t="s">
        <v>4209</v>
      </c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T58" s="58"/>
      <c r="BU58" s="58"/>
      <c r="BV58" s="58"/>
      <c r="BW58" s="58"/>
      <c r="BX58" s="58"/>
      <c r="BY58" s="58"/>
      <c r="BZ58" s="58"/>
      <c r="CA58" s="58"/>
      <c r="CB58" s="92"/>
      <c r="CC58" s="92"/>
      <c r="CD58" s="92"/>
      <c r="CE58" s="92"/>
    </row>
    <row r="59" customFormat="false" ht="15" hidden="false" customHeight="true" outlineLevel="0" collapsed="false">
      <c r="A59" s="12" t="s">
        <v>4250</v>
      </c>
      <c r="B59" s="12" t="s">
        <v>1245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 t="s">
        <v>4251</v>
      </c>
      <c r="P59" s="12"/>
      <c r="Q59" s="12"/>
      <c r="R59" s="12"/>
      <c r="S59" s="12"/>
      <c r="T59" s="12" t="s">
        <v>307</v>
      </c>
      <c r="U59" s="12"/>
      <c r="V59" s="12" t="s">
        <v>1223</v>
      </c>
      <c r="W59" s="12" t="s">
        <v>161</v>
      </c>
      <c r="X59" s="12" t="s">
        <v>162</v>
      </c>
      <c r="Y59" s="12"/>
      <c r="Z59" s="12" t="s">
        <v>163</v>
      </c>
      <c r="AA59" s="131" t="s">
        <v>1247</v>
      </c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92"/>
      <c r="BG59" s="92"/>
      <c r="BH59" s="92"/>
      <c r="BI59" s="92"/>
      <c r="BJ59" s="92"/>
      <c r="BK59" s="92"/>
      <c r="BL59" s="92"/>
      <c r="BM59" s="92"/>
      <c r="BN59" s="92"/>
      <c r="BO59" s="92"/>
      <c r="BT59" s="58"/>
      <c r="BU59" s="58"/>
      <c r="BV59" s="58"/>
      <c r="BW59" s="58"/>
      <c r="BX59" s="58"/>
      <c r="BY59" s="58"/>
      <c r="BZ59" s="58"/>
      <c r="CA59" s="58"/>
      <c r="CB59" s="92"/>
      <c r="CC59" s="92"/>
      <c r="CD59" s="92"/>
      <c r="CE59" s="92"/>
    </row>
    <row r="60" customFormat="false" ht="15" hidden="false" customHeight="true" outlineLevel="0" collapsed="false">
      <c r="A60" s="12" t="s">
        <v>4252</v>
      </c>
      <c r="B60" s="12" t="s">
        <v>1245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 t="s">
        <v>4253</v>
      </c>
      <c r="P60" s="12"/>
      <c r="Q60" s="12"/>
      <c r="R60" s="12"/>
      <c r="S60" s="12"/>
      <c r="T60" s="12" t="s">
        <v>307</v>
      </c>
      <c r="U60" s="12"/>
      <c r="V60" s="12" t="s">
        <v>1223</v>
      </c>
      <c r="W60" s="12" t="s">
        <v>161</v>
      </c>
      <c r="X60" s="12" t="s">
        <v>162</v>
      </c>
      <c r="Y60" s="12"/>
      <c r="Z60" s="12" t="s">
        <v>163</v>
      </c>
      <c r="AA60" s="131" t="s">
        <v>4209</v>
      </c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92"/>
      <c r="BK60" s="92"/>
      <c r="BL60" s="92"/>
      <c r="BM60" s="92"/>
      <c r="BN60" s="92"/>
      <c r="BO60" s="92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92"/>
      <c r="CE60" s="92"/>
    </row>
    <row r="61" customFormat="false" ht="15" hidden="false" customHeight="true" outlineLevel="0" collapsed="false">
      <c r="A61" s="12" t="s">
        <v>4254</v>
      </c>
      <c r="B61" s="12" t="s">
        <v>1245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 t="s">
        <v>4255</v>
      </c>
      <c r="P61" s="12"/>
      <c r="Q61" s="12"/>
      <c r="R61" s="12"/>
      <c r="S61" s="12"/>
      <c r="T61" s="12" t="s">
        <v>307</v>
      </c>
      <c r="U61" s="12"/>
      <c r="V61" s="12" t="s">
        <v>1223</v>
      </c>
      <c r="W61" s="12" t="s">
        <v>161</v>
      </c>
      <c r="X61" s="12" t="s">
        <v>162</v>
      </c>
      <c r="Y61" s="12"/>
      <c r="Z61" s="12" t="s">
        <v>163</v>
      </c>
      <c r="AA61" s="131" t="s">
        <v>4209</v>
      </c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92"/>
      <c r="BK61" s="92"/>
      <c r="BL61" s="92"/>
      <c r="BM61" s="92"/>
      <c r="BN61" s="92"/>
      <c r="BO61" s="92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92"/>
      <c r="CE61" s="92"/>
    </row>
    <row r="62" customFormat="false" ht="15" hidden="false" customHeight="true" outlineLevel="0" collapsed="false">
      <c r="A62" s="12" t="s">
        <v>4256</v>
      </c>
      <c r="B62" s="12" t="s">
        <v>1245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 t="s">
        <v>4257</v>
      </c>
      <c r="P62" s="12"/>
      <c r="Q62" s="12"/>
      <c r="R62" s="12"/>
      <c r="S62" s="12"/>
      <c r="T62" s="12" t="s">
        <v>307</v>
      </c>
      <c r="U62" s="12"/>
      <c r="V62" s="12" t="s">
        <v>1223</v>
      </c>
      <c r="W62" s="12" t="s">
        <v>161</v>
      </c>
      <c r="X62" s="12" t="s">
        <v>162</v>
      </c>
      <c r="Y62" s="12"/>
      <c r="Z62" s="12" t="s">
        <v>163</v>
      </c>
      <c r="AA62" s="131" t="s">
        <v>1247</v>
      </c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92"/>
      <c r="BO62" s="92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92"/>
      <c r="CE62" s="92"/>
    </row>
    <row r="63" customFormat="false" ht="15" hidden="false" customHeight="true" outlineLevel="0" collapsed="false">
      <c r="A63" s="12" t="s">
        <v>4258</v>
      </c>
      <c r="B63" s="12" t="s">
        <v>1245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 t="s">
        <v>4259</v>
      </c>
      <c r="P63" s="12"/>
      <c r="Q63" s="12"/>
      <c r="R63" s="12"/>
      <c r="S63" s="12"/>
      <c r="T63" s="12" t="s">
        <v>307</v>
      </c>
      <c r="U63" s="12"/>
      <c r="V63" s="12" t="s">
        <v>1223</v>
      </c>
      <c r="W63" s="12" t="s">
        <v>161</v>
      </c>
      <c r="X63" s="12" t="s">
        <v>162</v>
      </c>
      <c r="Y63" s="12"/>
      <c r="Z63" s="12" t="s">
        <v>163</v>
      </c>
      <c r="AA63" s="131" t="s">
        <v>1247</v>
      </c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92"/>
      <c r="BO63" s="92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92"/>
      <c r="CE63" s="92"/>
    </row>
    <row r="64" customFormat="false" ht="15" hidden="false" customHeight="true" outlineLevel="0" collapsed="false">
      <c r="A64" s="12" t="s">
        <v>4260</v>
      </c>
      <c r="B64" s="12" t="s">
        <v>1245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 t="s">
        <v>4261</v>
      </c>
      <c r="P64" s="12"/>
      <c r="Q64" s="12"/>
      <c r="R64" s="12"/>
      <c r="S64" s="12"/>
      <c r="T64" s="12" t="s">
        <v>307</v>
      </c>
      <c r="U64" s="12"/>
      <c r="V64" s="12" t="s">
        <v>1223</v>
      </c>
      <c r="W64" s="12" t="s">
        <v>161</v>
      </c>
      <c r="X64" s="12" t="s">
        <v>162</v>
      </c>
      <c r="Y64" s="12"/>
      <c r="Z64" s="12" t="s">
        <v>163</v>
      </c>
      <c r="AA64" s="131" t="s">
        <v>1247</v>
      </c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  <c r="CE64" s="58"/>
    </row>
    <row r="65" customFormat="false" ht="15" hidden="false" customHeight="true" outlineLevel="0" collapsed="false">
      <c r="A65" s="12" t="s">
        <v>4262</v>
      </c>
      <c r="B65" s="12" t="s">
        <v>1245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 t="s">
        <v>4263</v>
      </c>
      <c r="P65" s="12"/>
      <c r="Q65" s="12"/>
      <c r="R65" s="12"/>
      <c r="S65" s="12"/>
      <c r="T65" s="12"/>
      <c r="U65" s="12"/>
      <c r="V65" s="12" t="s">
        <v>1223</v>
      </c>
      <c r="W65" s="12" t="s">
        <v>781</v>
      </c>
      <c r="X65" s="12" t="s">
        <v>162</v>
      </c>
      <c r="Y65" s="12"/>
      <c r="Z65" s="12" t="s">
        <v>163</v>
      </c>
      <c r="AA65" s="131" t="s">
        <v>1247</v>
      </c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32"/>
      <c r="BQ65" s="132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32"/>
      <c r="CE65" s="132"/>
    </row>
    <row r="66" customFormat="false" ht="15" hidden="false" customHeight="true" outlineLevel="0" collapsed="false">
      <c r="A66" s="12" t="s">
        <v>4264</v>
      </c>
      <c r="B66" s="12" t="s">
        <v>4265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 t="s">
        <v>4266</v>
      </c>
      <c r="P66" s="12"/>
      <c r="Q66" s="12"/>
      <c r="R66" s="12"/>
      <c r="S66" s="12"/>
      <c r="T66" s="12" t="s">
        <v>307</v>
      </c>
      <c r="U66" s="12"/>
      <c r="V66" s="12" t="s">
        <v>1223</v>
      </c>
      <c r="W66" s="12" t="s">
        <v>161</v>
      </c>
      <c r="X66" s="12" t="s">
        <v>162</v>
      </c>
      <c r="Y66" s="12"/>
      <c r="Z66" s="12" t="s">
        <v>163</v>
      </c>
      <c r="AA66" s="127" t="s">
        <v>782</v>
      </c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 t="s">
        <v>4080</v>
      </c>
      <c r="AQ66" s="58" t="s">
        <v>4267</v>
      </c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 t="s">
        <v>4090</v>
      </c>
      <c r="BC66" s="58" t="s">
        <v>4268</v>
      </c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92"/>
      <c r="BO66" s="92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92"/>
      <c r="CE66" s="92"/>
    </row>
    <row r="67" customFormat="false" ht="15" hidden="false" customHeight="true" outlineLevel="0" collapsed="false">
      <c r="A67" s="12" t="s">
        <v>4269</v>
      </c>
      <c r="B67" s="12" t="s">
        <v>4265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 t="s">
        <v>4270</v>
      </c>
      <c r="P67" s="12"/>
      <c r="Q67" s="12"/>
      <c r="R67" s="12"/>
      <c r="S67" s="12"/>
      <c r="T67" s="12" t="s">
        <v>307</v>
      </c>
      <c r="U67" s="12"/>
      <c r="V67" s="12" t="s">
        <v>1223</v>
      </c>
      <c r="W67" s="12" t="s">
        <v>161</v>
      </c>
      <c r="X67" s="12" t="s">
        <v>162</v>
      </c>
      <c r="Y67" s="12"/>
      <c r="Z67" s="12" t="s">
        <v>163</v>
      </c>
      <c r="AA67" s="127" t="s">
        <v>782</v>
      </c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92"/>
      <c r="BO67" s="92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92"/>
      <c r="CE67" s="92"/>
    </row>
    <row r="68" customFormat="false" ht="15" hidden="false" customHeight="true" outlineLevel="0" collapsed="false">
      <c r="A68" s="12" t="s">
        <v>4271</v>
      </c>
      <c r="B68" s="12" t="s">
        <v>826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 t="s">
        <v>4272</v>
      </c>
      <c r="P68" s="12"/>
      <c r="Q68" s="12"/>
      <c r="R68" s="12"/>
      <c r="S68" s="12"/>
      <c r="T68" s="12" t="s">
        <v>1469</v>
      </c>
      <c r="U68" s="12"/>
      <c r="V68" s="12" t="s">
        <v>160</v>
      </c>
      <c r="W68" s="12" t="s">
        <v>781</v>
      </c>
      <c r="X68" s="12" t="s">
        <v>162</v>
      </c>
      <c r="Y68" s="12"/>
      <c r="Z68" s="12" t="s">
        <v>3532</v>
      </c>
      <c r="AA68" s="131" t="s">
        <v>827</v>
      </c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 t="s">
        <v>4100</v>
      </c>
      <c r="BM68" s="58" t="s">
        <v>4273</v>
      </c>
      <c r="BN68" s="58" t="s">
        <v>4102</v>
      </c>
      <c r="BO68" s="58" t="s">
        <v>4274</v>
      </c>
      <c r="BP68" s="0" t="s">
        <v>4104</v>
      </c>
      <c r="BQ68" s="0" t="s">
        <v>4275</v>
      </c>
      <c r="BR68" s="8"/>
      <c r="BS68" s="8"/>
      <c r="BT68" s="58"/>
      <c r="BU68" s="58"/>
      <c r="BV68" s="58"/>
      <c r="BW68" s="58"/>
      <c r="BX68" s="58"/>
      <c r="BY68" s="58"/>
      <c r="BZ68" s="58"/>
      <c r="CA68" s="58"/>
      <c r="CB68" s="58" t="s">
        <v>4100</v>
      </c>
      <c r="CC68" s="58" t="s">
        <v>4276</v>
      </c>
      <c r="CD68" s="58" t="s">
        <v>4102</v>
      </c>
      <c r="CE68" s="58" t="s">
        <v>4277</v>
      </c>
    </row>
    <row r="69" customFormat="false" ht="15" hidden="false" customHeight="true" outlineLevel="0" collapsed="false">
      <c r="A69" s="12" t="s">
        <v>4278</v>
      </c>
      <c r="B69" s="12" t="s">
        <v>826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 t="s">
        <v>4279</v>
      </c>
      <c r="P69" s="12"/>
      <c r="Q69" s="12"/>
      <c r="R69" s="12"/>
      <c r="S69" s="12"/>
      <c r="T69" s="12" t="s">
        <v>1469</v>
      </c>
      <c r="U69" s="12"/>
      <c r="V69" s="12" t="s">
        <v>160</v>
      </c>
      <c r="W69" s="12" t="s">
        <v>781</v>
      </c>
      <c r="X69" s="12" t="s">
        <v>162</v>
      </c>
      <c r="Y69" s="12"/>
      <c r="Z69" s="12" t="s">
        <v>3532</v>
      </c>
      <c r="AA69" s="131" t="s">
        <v>827</v>
      </c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T69" s="58"/>
      <c r="BU69" s="58"/>
      <c r="BV69" s="58"/>
      <c r="BW69" s="58"/>
      <c r="BX69" s="58"/>
      <c r="BY69" s="58"/>
      <c r="BZ69" s="58"/>
      <c r="CA69" s="58"/>
      <c r="CB69" s="58" t="s">
        <v>4102</v>
      </c>
      <c r="CC69" s="58" t="s">
        <v>4280</v>
      </c>
      <c r="CD69" s="58"/>
      <c r="CE69" s="58"/>
    </row>
    <row r="70" customFormat="false" ht="15" hidden="false" customHeight="true" outlineLevel="0" collapsed="false">
      <c r="A70" s="12" t="s">
        <v>4281</v>
      </c>
      <c r="B70" s="12" t="s">
        <v>826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 t="s">
        <v>4282</v>
      </c>
      <c r="P70" s="12"/>
      <c r="Q70" s="12"/>
      <c r="R70" s="12"/>
      <c r="S70" s="12"/>
      <c r="T70" s="12" t="s">
        <v>1469</v>
      </c>
      <c r="U70" s="12"/>
      <c r="V70" s="12" t="s">
        <v>160</v>
      </c>
      <c r="W70" s="12" t="s">
        <v>781</v>
      </c>
      <c r="X70" s="12" t="s">
        <v>162</v>
      </c>
      <c r="Y70" s="12"/>
      <c r="Z70" s="12" t="s">
        <v>3532</v>
      </c>
      <c r="AA70" s="131" t="s">
        <v>827</v>
      </c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32"/>
      <c r="BQ70" s="132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</row>
    <row r="71" customFormat="false" ht="15" hidden="false" customHeight="true" outlineLevel="0" collapsed="false">
      <c r="A71" s="12" t="s">
        <v>4283</v>
      </c>
      <c r="B71" s="12" t="s">
        <v>778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 t="s">
        <v>4284</v>
      </c>
      <c r="P71" s="12"/>
      <c r="Q71" s="12"/>
      <c r="R71" s="12"/>
      <c r="S71" s="12"/>
      <c r="T71" s="12"/>
      <c r="U71" s="12"/>
      <c r="V71" s="12" t="s">
        <v>160</v>
      </c>
      <c r="W71" s="12" t="s">
        <v>781</v>
      </c>
      <c r="X71" s="12" t="s">
        <v>162</v>
      </c>
      <c r="Y71" s="12"/>
      <c r="Z71" s="12" t="s">
        <v>163</v>
      </c>
      <c r="AA71" s="12" t="s">
        <v>782</v>
      </c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32"/>
      <c r="BS71" s="132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</row>
    <row r="72" customFormat="false" ht="15" hidden="false" customHeight="true" outlineLevel="0" collapsed="false">
      <c r="AA72" s="3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4"/>
      <c r="CE72" s="84"/>
    </row>
    <row r="73" customFormat="false" ht="15" hidden="false" customHeight="true" outlineLevel="0" collapsed="false">
      <c r="A73" s="9" t="s">
        <v>4285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 t="s">
        <v>4286</v>
      </c>
      <c r="P73" s="9"/>
      <c r="Q73" s="9"/>
      <c r="R73" s="9" t="n">
        <v>75</v>
      </c>
      <c r="S73" s="9"/>
      <c r="T73" s="9"/>
      <c r="U73" s="9"/>
      <c r="V73" s="9" t="s">
        <v>153</v>
      </c>
      <c r="W73" s="9"/>
      <c r="X73" s="9"/>
      <c r="Y73" s="9"/>
      <c r="Z73" s="9"/>
      <c r="AA73" s="9" t="s">
        <v>4287</v>
      </c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</row>
    <row r="74" customFormat="false" ht="15" hidden="false" customHeight="true" outlineLevel="0" collapsed="false">
      <c r="A74" s="12" t="s">
        <v>4288</v>
      </c>
      <c r="B74" s="12" t="s">
        <v>2200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 t="s">
        <v>4289</v>
      </c>
      <c r="P74" s="12"/>
      <c r="Q74" s="12"/>
      <c r="R74" s="12"/>
      <c r="S74" s="12"/>
      <c r="T74" s="12"/>
      <c r="U74" s="12"/>
      <c r="V74" s="12" t="s">
        <v>1215</v>
      </c>
      <c r="W74" s="12" t="s">
        <v>781</v>
      </c>
      <c r="X74" s="12" t="s">
        <v>162</v>
      </c>
      <c r="Y74" s="12"/>
      <c r="Z74" s="12" t="s">
        <v>1216</v>
      </c>
      <c r="AA74" s="131" t="s">
        <v>2202</v>
      </c>
      <c r="AB74" s="99"/>
      <c r="AC74" s="99"/>
      <c r="AD74" s="99" t="s">
        <v>4033</v>
      </c>
      <c r="AE74" s="99" t="s">
        <v>4290</v>
      </c>
      <c r="AF74" s="99" t="s">
        <v>4035</v>
      </c>
      <c r="AG74" s="99" t="s">
        <v>4291</v>
      </c>
      <c r="AH74" s="99" t="s">
        <v>4037</v>
      </c>
      <c r="AI74" s="99" t="s">
        <v>4292</v>
      </c>
      <c r="AJ74" s="99" t="s">
        <v>4058</v>
      </c>
      <c r="AK74" s="99" t="s">
        <v>4292</v>
      </c>
      <c r="AL74" s="99" t="s">
        <v>4054</v>
      </c>
      <c r="AM74" s="99" t="s">
        <v>4293</v>
      </c>
      <c r="AN74" s="99" t="s">
        <v>4078</v>
      </c>
      <c r="AO74" s="99" t="s">
        <v>4294</v>
      </c>
      <c r="AP74" s="99" t="s">
        <v>4080</v>
      </c>
      <c r="AQ74" s="99" t="s">
        <v>4294</v>
      </c>
      <c r="AR74" s="99" t="s">
        <v>4082</v>
      </c>
      <c r="AS74" s="99" t="s">
        <v>4295</v>
      </c>
      <c r="AT74" s="99" t="s">
        <v>4159</v>
      </c>
      <c r="AU74" s="99" t="s">
        <v>4296</v>
      </c>
      <c r="AV74" s="99" t="s">
        <v>4084</v>
      </c>
      <c r="AW74" s="99" t="s">
        <v>4297</v>
      </c>
      <c r="AX74" s="92" t="s">
        <v>4086</v>
      </c>
      <c r="AY74" s="92" t="s">
        <v>4296</v>
      </c>
      <c r="AZ74" s="92" t="s">
        <v>4088</v>
      </c>
      <c r="BA74" s="92" t="s">
        <v>4298</v>
      </c>
      <c r="BB74" s="92" t="s">
        <v>4090</v>
      </c>
      <c r="BC74" s="92" t="s">
        <v>4299</v>
      </c>
      <c r="BD74" s="92" t="s">
        <v>4092</v>
      </c>
      <c r="BE74" s="92" t="s">
        <v>4300</v>
      </c>
      <c r="BF74" s="92" t="s">
        <v>4094</v>
      </c>
      <c r="BG74" s="92" t="s">
        <v>4301</v>
      </c>
      <c r="BH74" s="92" t="s">
        <v>4096</v>
      </c>
      <c r="BI74" s="92" t="s">
        <v>4302</v>
      </c>
      <c r="BJ74" s="92" t="s">
        <v>4098</v>
      </c>
      <c r="BK74" s="92" t="s">
        <v>4303</v>
      </c>
      <c r="BL74" s="92" t="s">
        <v>4100</v>
      </c>
      <c r="BM74" s="92" t="s">
        <v>4304</v>
      </c>
      <c r="BN74" s="92" t="s">
        <v>4102</v>
      </c>
      <c r="BO74" s="92" t="s">
        <v>4305</v>
      </c>
      <c r="BP74" s="0" t="s">
        <v>4104</v>
      </c>
      <c r="BQ74" s="0" t="s">
        <v>4306</v>
      </c>
      <c r="BR74" s="8" t="s">
        <v>148</v>
      </c>
      <c r="BS74" s="133" t="s">
        <v>4303</v>
      </c>
      <c r="BT74" s="99" t="s">
        <v>4033</v>
      </c>
      <c r="BU74" s="99" t="s">
        <v>4307</v>
      </c>
      <c r="BV74" s="99" t="s">
        <v>4058</v>
      </c>
      <c r="BW74" s="99" t="s">
        <v>4308</v>
      </c>
      <c r="BX74" s="99" t="s">
        <v>4082</v>
      </c>
      <c r="BY74" s="99" t="s">
        <v>4309</v>
      </c>
      <c r="BZ74" s="92" t="s">
        <v>4088</v>
      </c>
      <c r="CA74" s="92" t="s">
        <v>4310</v>
      </c>
      <c r="CB74" s="92" t="s">
        <v>4096</v>
      </c>
      <c r="CC74" s="92" t="s">
        <v>4311</v>
      </c>
      <c r="CD74" s="92" t="s">
        <v>4104</v>
      </c>
      <c r="CE74" s="92" t="s">
        <v>4312</v>
      </c>
    </row>
    <row r="75" customFormat="false" ht="15" hidden="false" customHeight="true" outlineLevel="0" collapsed="false">
      <c r="A75" s="12" t="s">
        <v>4313</v>
      </c>
      <c r="B75" s="12" t="s">
        <v>2200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 t="s">
        <v>4314</v>
      </c>
      <c r="P75" s="12"/>
      <c r="Q75" s="12"/>
      <c r="R75" s="12"/>
      <c r="S75" s="12"/>
      <c r="T75" s="12"/>
      <c r="U75" s="12"/>
      <c r="V75" s="12" t="s">
        <v>1215</v>
      </c>
      <c r="W75" s="12" t="s">
        <v>781</v>
      </c>
      <c r="X75" s="12" t="s">
        <v>162</v>
      </c>
      <c r="Y75" s="12"/>
      <c r="Z75" s="12" t="s">
        <v>1216</v>
      </c>
      <c r="AA75" s="131" t="s">
        <v>2202</v>
      </c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R75" s="0" t="s">
        <v>148</v>
      </c>
      <c r="BS75" s="0" t="s">
        <v>4303</v>
      </c>
      <c r="BT75" s="99" t="s">
        <v>4035</v>
      </c>
      <c r="BU75" s="99" t="s">
        <v>4315</v>
      </c>
      <c r="BV75" s="99" t="s">
        <v>4054</v>
      </c>
      <c r="BW75" s="99" t="s">
        <v>4316</v>
      </c>
      <c r="BX75" s="99" t="s">
        <v>4159</v>
      </c>
      <c r="BY75" s="99" t="s">
        <v>4317</v>
      </c>
      <c r="BZ75" s="92" t="s">
        <v>4090</v>
      </c>
      <c r="CA75" s="92" t="s">
        <v>4318</v>
      </c>
      <c r="CB75" s="92" t="s">
        <v>4098</v>
      </c>
      <c r="CC75" s="92" t="s">
        <v>4319</v>
      </c>
      <c r="CD75" s="129" t="s">
        <v>148</v>
      </c>
      <c r="CE75" s="99" t="s">
        <v>4320</v>
      </c>
    </row>
    <row r="76" customFormat="false" ht="15" hidden="false" customHeight="true" outlineLevel="0" collapsed="false">
      <c r="A76" s="12" t="s">
        <v>4321</v>
      </c>
      <c r="B76" s="12" t="s">
        <v>2200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 t="s">
        <v>4322</v>
      </c>
      <c r="P76" s="12"/>
      <c r="Q76" s="12"/>
      <c r="R76" s="12"/>
      <c r="S76" s="12"/>
      <c r="T76" s="12"/>
      <c r="U76" s="12"/>
      <c r="V76" s="12" t="s">
        <v>1215</v>
      </c>
      <c r="W76" s="12" t="s">
        <v>781</v>
      </c>
      <c r="X76" s="12" t="s">
        <v>162</v>
      </c>
      <c r="Y76" s="12"/>
      <c r="Z76" s="12" t="s">
        <v>1216</v>
      </c>
      <c r="AA76" s="131" t="s">
        <v>2202</v>
      </c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2"/>
      <c r="BT76" s="99" t="s">
        <v>4037</v>
      </c>
      <c r="BU76" s="99" t="s">
        <v>4323</v>
      </c>
      <c r="BV76" s="99" t="s">
        <v>4078</v>
      </c>
      <c r="BW76" s="99" t="s">
        <v>4324</v>
      </c>
      <c r="BX76" s="99" t="s">
        <v>4084</v>
      </c>
      <c r="BY76" s="99" t="s">
        <v>4325</v>
      </c>
      <c r="BZ76" s="92" t="s">
        <v>4092</v>
      </c>
      <c r="CA76" s="92" t="s">
        <v>4326</v>
      </c>
      <c r="CB76" s="92" t="s">
        <v>4100</v>
      </c>
      <c r="CC76" s="92" t="s">
        <v>4327</v>
      </c>
      <c r="CD76" s="92"/>
      <c r="CE76" s="92"/>
    </row>
    <row r="77" customFormat="false" ht="15" hidden="false" customHeight="true" outlineLevel="0" collapsed="false">
      <c r="A77" s="12" t="s">
        <v>4328</v>
      </c>
      <c r="B77" s="12" t="s">
        <v>2200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 t="s">
        <v>4329</v>
      </c>
      <c r="P77" s="12"/>
      <c r="Q77" s="12"/>
      <c r="R77" s="12"/>
      <c r="S77" s="12"/>
      <c r="T77" s="12"/>
      <c r="U77" s="12"/>
      <c r="V77" s="12" t="s">
        <v>1215</v>
      </c>
      <c r="W77" s="12" t="s">
        <v>781</v>
      </c>
      <c r="X77" s="12" t="s">
        <v>162</v>
      </c>
      <c r="Y77" s="12"/>
      <c r="Z77" s="12" t="s">
        <v>1216</v>
      </c>
      <c r="AA77" s="131" t="s">
        <v>2202</v>
      </c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T77" s="99"/>
      <c r="BU77" s="99"/>
      <c r="BV77" s="99" t="s">
        <v>4080</v>
      </c>
      <c r="BW77" s="99" t="s">
        <v>4330</v>
      </c>
      <c r="BX77" s="99" t="s">
        <v>4086</v>
      </c>
      <c r="BY77" s="99" t="s">
        <v>4331</v>
      </c>
      <c r="BZ77" s="92" t="s">
        <v>4094</v>
      </c>
      <c r="CA77" s="92" t="s">
        <v>4332</v>
      </c>
      <c r="CB77" s="92" t="s">
        <v>4102</v>
      </c>
      <c r="CC77" s="92" t="s">
        <v>4333</v>
      </c>
      <c r="CD77" s="92"/>
      <c r="CE77" s="92"/>
    </row>
    <row r="78" customFormat="false" ht="15" hidden="false" customHeight="true" outlineLevel="0" collapsed="false">
      <c r="A78" s="12" t="s">
        <v>4334</v>
      </c>
      <c r="B78" s="12" t="s">
        <v>2200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 t="s">
        <v>4335</v>
      </c>
      <c r="P78" s="12"/>
      <c r="Q78" s="12"/>
      <c r="R78" s="12"/>
      <c r="S78" s="12"/>
      <c r="T78" s="12"/>
      <c r="U78" s="12"/>
      <c r="V78" s="12" t="s">
        <v>1215</v>
      </c>
      <c r="W78" s="12" t="s">
        <v>781</v>
      </c>
      <c r="X78" s="12" t="s">
        <v>162</v>
      </c>
      <c r="Y78" s="12"/>
      <c r="Z78" s="12" t="s">
        <v>1216</v>
      </c>
      <c r="AA78" s="131" t="s">
        <v>2202</v>
      </c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  <c r="BT78" s="99"/>
      <c r="BU78" s="99"/>
      <c r="BV78" s="99"/>
      <c r="BW78" s="99"/>
      <c r="BX78" s="99"/>
      <c r="BY78" s="99"/>
      <c r="BZ78" s="92"/>
      <c r="CA78" s="92"/>
      <c r="CB78" s="92"/>
      <c r="CC78" s="92"/>
      <c r="CD78" s="92"/>
      <c r="CE78" s="92"/>
    </row>
    <row r="79" customFormat="false" ht="15" hidden="false" customHeight="true" outlineLevel="0" collapsed="false">
      <c r="A79" s="12" t="s">
        <v>4336</v>
      </c>
      <c r="B79" s="12" t="s">
        <v>2200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 t="s">
        <v>4337</v>
      </c>
      <c r="P79" s="12"/>
      <c r="Q79" s="12"/>
      <c r="R79" s="12"/>
      <c r="S79" s="12"/>
      <c r="T79" s="12"/>
      <c r="U79" s="12"/>
      <c r="V79" s="12" t="s">
        <v>1215</v>
      </c>
      <c r="W79" s="12" t="s">
        <v>781</v>
      </c>
      <c r="X79" s="12" t="s">
        <v>162</v>
      </c>
      <c r="Y79" s="12"/>
      <c r="Z79" s="12" t="s">
        <v>1216</v>
      </c>
      <c r="AA79" s="131" t="s">
        <v>2202</v>
      </c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2"/>
      <c r="BT79" s="99"/>
      <c r="BU79" s="99"/>
      <c r="BV79" s="99"/>
      <c r="BW79" s="99"/>
      <c r="BX79" s="99"/>
      <c r="BY79" s="99"/>
      <c r="BZ79" s="92"/>
      <c r="CA79" s="92"/>
      <c r="CB79" s="92"/>
      <c r="CC79" s="92"/>
      <c r="CD79" s="92"/>
      <c r="CE79" s="92"/>
    </row>
    <row r="80" customFormat="false" ht="15" hidden="false" customHeight="true" outlineLevel="0" collapsed="false">
      <c r="A80" s="12" t="s">
        <v>4338</v>
      </c>
      <c r="B80" s="12" t="s">
        <v>2200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 t="s">
        <v>4339</v>
      </c>
      <c r="P80" s="12"/>
      <c r="Q80" s="12"/>
      <c r="R80" s="12"/>
      <c r="S80" s="12"/>
      <c r="T80" s="12"/>
      <c r="U80" s="12"/>
      <c r="V80" s="12" t="s">
        <v>1215</v>
      </c>
      <c r="W80" s="12" t="s">
        <v>781</v>
      </c>
      <c r="X80" s="12" t="s">
        <v>162</v>
      </c>
      <c r="Y80" s="12"/>
      <c r="Z80" s="12" t="s">
        <v>1216</v>
      </c>
      <c r="AA80" s="131" t="s">
        <v>2202</v>
      </c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  <c r="BT80" s="99"/>
      <c r="BU80" s="99"/>
      <c r="BV80" s="99"/>
      <c r="BW80" s="99"/>
      <c r="BX80" s="99"/>
      <c r="BY80" s="99"/>
      <c r="BZ80" s="92"/>
      <c r="CA80" s="92"/>
      <c r="CB80" s="92"/>
      <c r="CC80" s="92"/>
      <c r="CD80" s="92"/>
      <c r="CE80" s="92"/>
    </row>
    <row r="81" customFormat="false" ht="15" hidden="false" customHeight="true" outlineLevel="0" collapsed="false">
      <c r="A81" s="12" t="s">
        <v>4340</v>
      </c>
      <c r="B81" s="12" t="s">
        <v>2200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 t="s">
        <v>4341</v>
      </c>
      <c r="P81" s="12"/>
      <c r="Q81" s="12"/>
      <c r="R81" s="12"/>
      <c r="S81" s="12"/>
      <c r="T81" s="12"/>
      <c r="U81" s="12"/>
      <c r="V81" s="12" t="s">
        <v>1215</v>
      </c>
      <c r="W81" s="12" t="s">
        <v>781</v>
      </c>
      <c r="X81" s="12" t="s">
        <v>162</v>
      </c>
      <c r="Y81" s="12"/>
      <c r="Z81" s="12" t="s">
        <v>1216</v>
      </c>
      <c r="AA81" s="131" t="s">
        <v>2202</v>
      </c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T81" s="99"/>
      <c r="BU81" s="99"/>
      <c r="BV81" s="99"/>
      <c r="BW81" s="99"/>
      <c r="BX81" s="99"/>
      <c r="BY81" s="99"/>
      <c r="BZ81" s="92"/>
      <c r="CA81" s="92"/>
      <c r="CB81" s="92"/>
      <c r="CC81" s="92"/>
      <c r="CD81" s="92"/>
      <c r="CE81" s="92"/>
    </row>
    <row r="82" customFormat="false" ht="15" hidden="false" customHeight="true" outlineLevel="0" collapsed="false">
      <c r="A82" s="12" t="s">
        <v>4342</v>
      </c>
      <c r="B82" s="12" t="s">
        <v>2200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 t="s">
        <v>4343</v>
      </c>
      <c r="P82" s="12"/>
      <c r="Q82" s="12"/>
      <c r="R82" s="12"/>
      <c r="S82" s="12"/>
      <c r="T82" s="12"/>
      <c r="U82" s="12"/>
      <c r="V82" s="12" t="s">
        <v>1215</v>
      </c>
      <c r="W82" s="12" t="s">
        <v>781</v>
      </c>
      <c r="X82" s="12" t="s">
        <v>162</v>
      </c>
      <c r="Y82" s="12"/>
      <c r="Z82" s="12" t="s">
        <v>1216</v>
      </c>
      <c r="AA82" s="131" t="s">
        <v>2202</v>
      </c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R82" s="128"/>
      <c r="BS82" s="130"/>
      <c r="BT82" s="99"/>
      <c r="BU82" s="99"/>
      <c r="BV82" s="99"/>
      <c r="BW82" s="99"/>
      <c r="BX82" s="99"/>
      <c r="BY82" s="99"/>
      <c r="BZ82" s="92"/>
      <c r="CA82" s="92"/>
      <c r="CB82" s="92"/>
      <c r="CC82" s="92"/>
      <c r="CD82" s="92"/>
      <c r="CE82" s="92"/>
    </row>
    <row r="83" customFormat="false" ht="15" hidden="false" customHeight="true" outlineLevel="0" collapsed="false">
      <c r="A83" s="12" t="s">
        <v>4344</v>
      </c>
      <c r="B83" s="12" t="s">
        <v>2200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 t="s">
        <v>4345</v>
      </c>
      <c r="P83" s="12"/>
      <c r="Q83" s="12"/>
      <c r="R83" s="12"/>
      <c r="S83" s="12"/>
      <c r="T83" s="12"/>
      <c r="U83" s="12"/>
      <c r="V83" s="12" t="s">
        <v>1215</v>
      </c>
      <c r="W83" s="12" t="s">
        <v>781</v>
      </c>
      <c r="X83" s="12" t="s">
        <v>162</v>
      </c>
      <c r="Y83" s="12"/>
      <c r="Z83" s="12" t="s">
        <v>1216</v>
      </c>
      <c r="AA83" s="131" t="s">
        <v>2202</v>
      </c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T83" s="99"/>
      <c r="BU83" s="99"/>
      <c r="BV83" s="99"/>
      <c r="BW83" s="99"/>
      <c r="BX83" s="99"/>
      <c r="BY83" s="99"/>
      <c r="BZ83" s="92"/>
      <c r="CA83" s="92"/>
      <c r="CB83" s="92"/>
      <c r="CC83" s="92"/>
      <c r="CD83" s="129"/>
      <c r="CE83" s="99"/>
    </row>
    <row r="84" customFormat="false" ht="15" hidden="false" customHeight="true" outlineLevel="0" collapsed="false">
      <c r="A84" s="12" t="s">
        <v>4346</v>
      </c>
      <c r="B84" s="12" t="s">
        <v>2200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 t="s">
        <v>4347</v>
      </c>
      <c r="P84" s="12"/>
      <c r="Q84" s="12"/>
      <c r="R84" s="12"/>
      <c r="S84" s="12"/>
      <c r="T84" s="12"/>
      <c r="U84" s="12"/>
      <c r="V84" s="12" t="s">
        <v>1215</v>
      </c>
      <c r="W84" s="12" t="s">
        <v>781</v>
      </c>
      <c r="X84" s="12" t="s">
        <v>162</v>
      </c>
      <c r="Y84" s="12"/>
      <c r="Z84" s="12" t="s">
        <v>1216</v>
      </c>
      <c r="AA84" s="131" t="s">
        <v>2202</v>
      </c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T84" s="99"/>
      <c r="BU84" s="99"/>
      <c r="BV84" s="99"/>
      <c r="BW84" s="99"/>
      <c r="BX84" s="99"/>
      <c r="BY84" s="99"/>
      <c r="BZ84" s="92"/>
      <c r="CA84" s="92"/>
      <c r="CB84" s="92"/>
      <c r="CC84" s="92"/>
      <c r="CD84" s="92"/>
      <c r="CE84" s="92"/>
    </row>
    <row r="85" customFormat="false" ht="15" hidden="false" customHeight="true" outlineLevel="0" collapsed="false">
      <c r="A85" s="12" t="s">
        <v>4348</v>
      </c>
      <c r="B85" s="12" t="s">
        <v>2200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 t="s">
        <v>4349</v>
      </c>
      <c r="P85" s="12"/>
      <c r="Q85" s="12"/>
      <c r="R85" s="12"/>
      <c r="S85" s="12"/>
      <c r="T85" s="12"/>
      <c r="U85" s="12"/>
      <c r="V85" s="12" t="s">
        <v>1215</v>
      </c>
      <c r="W85" s="12" t="s">
        <v>781</v>
      </c>
      <c r="X85" s="12" t="s">
        <v>162</v>
      </c>
      <c r="Y85" s="12"/>
      <c r="Z85" s="12" t="s">
        <v>1216</v>
      </c>
      <c r="AA85" s="131" t="s">
        <v>2202</v>
      </c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T85" s="99"/>
      <c r="BU85" s="99"/>
      <c r="BV85" s="99"/>
      <c r="BW85" s="99"/>
      <c r="BX85" s="99"/>
      <c r="BY85" s="99"/>
      <c r="BZ85" s="99"/>
      <c r="CA85" s="99"/>
      <c r="CB85" s="92"/>
      <c r="CC85" s="92"/>
      <c r="CD85" s="92"/>
      <c r="CE85" s="92"/>
    </row>
    <row r="86" customFormat="false" ht="15" hidden="false" customHeight="true" outlineLevel="0" collapsed="false">
      <c r="A86" s="12" t="s">
        <v>4350</v>
      </c>
      <c r="B86" s="12" t="s">
        <v>2200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 t="s">
        <v>4351</v>
      </c>
      <c r="P86" s="12"/>
      <c r="Q86" s="12"/>
      <c r="R86" s="12"/>
      <c r="S86" s="12"/>
      <c r="T86" s="12"/>
      <c r="U86" s="12"/>
      <c r="V86" s="12" t="s">
        <v>1215</v>
      </c>
      <c r="W86" s="12" t="s">
        <v>781</v>
      </c>
      <c r="X86" s="12" t="s">
        <v>162</v>
      </c>
      <c r="Y86" s="12"/>
      <c r="Z86" s="12" t="s">
        <v>1216</v>
      </c>
      <c r="AA86" s="131" t="s">
        <v>2202</v>
      </c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T86" s="99"/>
      <c r="BU86" s="99"/>
      <c r="BV86" s="99"/>
      <c r="BW86" s="99"/>
      <c r="BX86" s="99"/>
      <c r="BY86" s="99"/>
      <c r="BZ86" s="99"/>
      <c r="CA86" s="99"/>
      <c r="CB86" s="92"/>
      <c r="CC86" s="92"/>
      <c r="CD86" s="92"/>
      <c r="CE86" s="92"/>
    </row>
    <row r="87" customFormat="false" ht="15" hidden="false" customHeight="true" outlineLevel="0" collapsed="false">
      <c r="A87" s="12" t="s">
        <v>4352</v>
      </c>
      <c r="B87" s="12" t="s">
        <v>2200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 t="s">
        <v>4353</v>
      </c>
      <c r="P87" s="12"/>
      <c r="Q87" s="12"/>
      <c r="R87" s="12"/>
      <c r="S87" s="12"/>
      <c r="T87" s="12"/>
      <c r="U87" s="12"/>
      <c r="V87" s="12" t="s">
        <v>1215</v>
      </c>
      <c r="W87" s="12" t="s">
        <v>781</v>
      </c>
      <c r="X87" s="12" t="s">
        <v>162</v>
      </c>
      <c r="Y87" s="12"/>
      <c r="Z87" s="12" t="s">
        <v>1216</v>
      </c>
      <c r="AA87" s="131" t="s">
        <v>2202</v>
      </c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T87" s="99"/>
      <c r="BU87" s="99"/>
      <c r="BV87" s="99"/>
      <c r="BW87" s="99"/>
      <c r="BX87" s="99"/>
      <c r="BY87" s="99"/>
      <c r="BZ87" s="99"/>
      <c r="CA87" s="99"/>
      <c r="CB87" s="92"/>
      <c r="CC87" s="92"/>
      <c r="CD87" s="92"/>
      <c r="CE87" s="92"/>
    </row>
    <row r="88" customFormat="false" ht="15" hidden="false" customHeight="true" outlineLevel="0" collapsed="false">
      <c r="A88" s="12" t="s">
        <v>4354</v>
      </c>
      <c r="B88" s="12" t="s">
        <v>2200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 t="s">
        <v>4355</v>
      </c>
      <c r="P88" s="12"/>
      <c r="Q88" s="12"/>
      <c r="R88" s="12"/>
      <c r="S88" s="12"/>
      <c r="T88" s="12"/>
      <c r="U88" s="12"/>
      <c r="V88" s="12" t="s">
        <v>1215</v>
      </c>
      <c r="W88" s="12" t="s">
        <v>781</v>
      </c>
      <c r="X88" s="12" t="s">
        <v>162</v>
      </c>
      <c r="Y88" s="12"/>
      <c r="Z88" s="12" t="s">
        <v>1216</v>
      </c>
      <c r="AA88" s="131" t="s">
        <v>2202</v>
      </c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2"/>
      <c r="BI88" s="92"/>
      <c r="BJ88" s="92"/>
      <c r="BK88" s="92"/>
      <c r="BL88" s="92"/>
      <c r="BM88" s="92"/>
      <c r="BN88" s="92"/>
      <c r="BO88" s="92"/>
      <c r="BT88" s="99"/>
      <c r="BU88" s="99"/>
      <c r="BV88" s="99"/>
      <c r="BW88" s="99"/>
      <c r="BX88" s="99"/>
      <c r="BY88" s="99"/>
      <c r="BZ88" s="99"/>
      <c r="CA88" s="99"/>
      <c r="CB88" s="92"/>
      <c r="CC88" s="92"/>
      <c r="CD88" s="92"/>
      <c r="CE88" s="92"/>
    </row>
    <row r="89" customFormat="false" ht="15" hidden="false" customHeight="true" outlineLevel="0" collapsed="false">
      <c r="A89" s="12" t="s">
        <v>4356</v>
      </c>
      <c r="B89" s="12" t="s">
        <v>2200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 t="s">
        <v>4357</v>
      </c>
      <c r="P89" s="12"/>
      <c r="Q89" s="12"/>
      <c r="R89" s="12"/>
      <c r="S89" s="12"/>
      <c r="T89" s="12"/>
      <c r="U89" s="12"/>
      <c r="V89" s="12" t="s">
        <v>1215</v>
      </c>
      <c r="W89" s="12" t="s">
        <v>781</v>
      </c>
      <c r="X89" s="12" t="s">
        <v>162</v>
      </c>
      <c r="Y89" s="12"/>
      <c r="Z89" s="12" t="s">
        <v>1216</v>
      </c>
      <c r="AA89" s="131" t="s">
        <v>2202</v>
      </c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2"/>
      <c r="BK89" s="92"/>
      <c r="BL89" s="92"/>
      <c r="BM89" s="92"/>
      <c r="BN89" s="92"/>
      <c r="BO89" s="92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2"/>
      <c r="CE89" s="92"/>
    </row>
    <row r="90" customFormat="false" ht="15" hidden="false" customHeight="true" outlineLevel="0" collapsed="false">
      <c r="A90" s="12" t="s">
        <v>4358</v>
      </c>
      <c r="B90" s="12" t="s">
        <v>2200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 t="s">
        <v>4359</v>
      </c>
      <c r="P90" s="12"/>
      <c r="Q90" s="12"/>
      <c r="R90" s="12"/>
      <c r="S90" s="12"/>
      <c r="T90" s="12"/>
      <c r="U90" s="12"/>
      <c r="V90" s="12" t="s">
        <v>1215</v>
      </c>
      <c r="W90" s="12" t="s">
        <v>781</v>
      </c>
      <c r="X90" s="12" t="s">
        <v>162</v>
      </c>
      <c r="Y90" s="12"/>
      <c r="Z90" s="12" t="s">
        <v>1216</v>
      </c>
      <c r="AA90" s="131" t="s">
        <v>2202</v>
      </c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2"/>
      <c r="BM90" s="92"/>
      <c r="BN90" s="92"/>
      <c r="BO90" s="92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2"/>
      <c r="CE90" s="92"/>
    </row>
    <row r="91" customFormat="false" ht="15" hidden="false" customHeight="true" outlineLevel="0" collapsed="false">
      <c r="A91" s="12" t="s">
        <v>4360</v>
      </c>
      <c r="B91" s="12" t="s">
        <v>2200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 t="s">
        <v>4361</v>
      </c>
      <c r="P91" s="12"/>
      <c r="Q91" s="12"/>
      <c r="R91" s="12"/>
      <c r="S91" s="12"/>
      <c r="T91" s="12"/>
      <c r="U91" s="12"/>
      <c r="V91" s="12" t="s">
        <v>1215</v>
      </c>
      <c r="W91" s="12" t="s">
        <v>781</v>
      </c>
      <c r="X91" s="12" t="s">
        <v>162</v>
      </c>
      <c r="Y91" s="12"/>
      <c r="Z91" s="12" t="s">
        <v>1216</v>
      </c>
      <c r="AA91" s="131" t="s">
        <v>2202</v>
      </c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2"/>
      <c r="BO91" s="92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2"/>
      <c r="CE91" s="92"/>
    </row>
    <row r="92" customFormat="false" ht="15" hidden="false" customHeight="true" outlineLevel="0" collapsed="false">
      <c r="A92" s="12" t="s">
        <v>4362</v>
      </c>
      <c r="B92" s="12" t="s">
        <v>2200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 t="s">
        <v>4363</v>
      </c>
      <c r="P92" s="12"/>
      <c r="Q92" s="12"/>
      <c r="R92" s="12"/>
      <c r="S92" s="12"/>
      <c r="T92" s="12"/>
      <c r="U92" s="12"/>
      <c r="V92" s="12" t="s">
        <v>1215</v>
      </c>
      <c r="W92" s="12" t="s">
        <v>781</v>
      </c>
      <c r="X92" s="12" t="s">
        <v>162</v>
      </c>
      <c r="Y92" s="12"/>
      <c r="Z92" s="12" t="s">
        <v>1216</v>
      </c>
      <c r="AA92" s="131" t="s">
        <v>2202</v>
      </c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2"/>
      <c r="CE92" s="92"/>
    </row>
    <row r="93" customFormat="false" ht="15" hidden="false" customHeight="true" outlineLevel="0" collapsed="false">
      <c r="A93" s="12" t="s">
        <v>4364</v>
      </c>
      <c r="B93" s="12" t="s">
        <v>2200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 t="s">
        <v>4365</v>
      </c>
      <c r="P93" s="12"/>
      <c r="Q93" s="12"/>
      <c r="R93" s="12"/>
      <c r="S93" s="12"/>
      <c r="T93" s="12"/>
      <c r="U93" s="12"/>
      <c r="V93" s="12" t="s">
        <v>1215</v>
      </c>
      <c r="W93" s="12" t="s">
        <v>781</v>
      </c>
      <c r="X93" s="12" t="s">
        <v>162</v>
      </c>
      <c r="Y93" s="12"/>
      <c r="Z93" s="12" t="s">
        <v>1216</v>
      </c>
      <c r="AA93" s="131" t="s">
        <v>2202</v>
      </c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134"/>
      <c r="BQ93" s="134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134"/>
      <c r="CE93" s="134"/>
    </row>
    <row r="94" customFormat="false" ht="15" hidden="false" customHeight="true" outlineLevel="0" collapsed="false">
      <c r="A94" s="12" t="s">
        <v>4366</v>
      </c>
      <c r="B94" s="12" t="s">
        <v>2265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 t="s">
        <v>4367</v>
      </c>
      <c r="P94" s="12"/>
      <c r="Q94" s="12"/>
      <c r="R94" s="12"/>
      <c r="S94" s="12"/>
      <c r="T94" s="12" t="s">
        <v>1469</v>
      </c>
      <c r="U94" s="12"/>
      <c r="V94" s="12" t="s">
        <v>1223</v>
      </c>
      <c r="W94" s="12" t="s">
        <v>161</v>
      </c>
      <c r="X94" s="12" t="s">
        <v>162</v>
      </c>
      <c r="Y94" s="12"/>
      <c r="Z94" s="12" t="s">
        <v>163</v>
      </c>
      <c r="AA94" s="127" t="s">
        <v>4368</v>
      </c>
      <c r="AB94" s="58"/>
      <c r="AC94" s="58"/>
      <c r="AD94" s="58" t="s">
        <v>4033</v>
      </c>
      <c r="AE94" s="58" t="s">
        <v>4369</v>
      </c>
      <c r="AF94" s="58" t="s">
        <v>4035</v>
      </c>
      <c r="AG94" s="58" t="s">
        <v>4079</v>
      </c>
      <c r="AH94" s="58" t="s">
        <v>4037</v>
      </c>
      <c r="AI94" s="58" t="s">
        <v>4081</v>
      </c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T94" s="58" t="s">
        <v>4033</v>
      </c>
      <c r="BU94" s="58" t="s">
        <v>4370</v>
      </c>
      <c r="BV94" s="58"/>
      <c r="BW94" s="58"/>
      <c r="BX94" s="58"/>
      <c r="BY94" s="58"/>
      <c r="BZ94" s="92"/>
      <c r="CA94" s="92"/>
      <c r="CB94" s="92"/>
      <c r="CC94" s="92"/>
      <c r="CD94" s="92"/>
      <c r="CE94" s="92"/>
    </row>
    <row r="95" customFormat="false" ht="15" hidden="false" customHeight="true" outlineLevel="0" collapsed="false">
      <c r="A95" s="12" t="s">
        <v>4371</v>
      </c>
      <c r="B95" s="12" t="s">
        <v>2265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 t="s">
        <v>4372</v>
      </c>
      <c r="P95" s="12"/>
      <c r="Q95" s="12"/>
      <c r="R95" s="12"/>
      <c r="S95" s="12"/>
      <c r="T95" s="12" t="s">
        <v>1469</v>
      </c>
      <c r="U95" s="12"/>
      <c r="V95" s="12" t="s">
        <v>1223</v>
      </c>
      <c r="W95" s="12" t="s">
        <v>161</v>
      </c>
      <c r="X95" s="12" t="s">
        <v>162</v>
      </c>
      <c r="Y95" s="12"/>
      <c r="Z95" s="12" t="s">
        <v>163</v>
      </c>
      <c r="AA95" s="127" t="s">
        <v>4368</v>
      </c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T95" s="58" t="s">
        <v>4035</v>
      </c>
      <c r="BU95" s="58" t="s">
        <v>4373</v>
      </c>
      <c r="BV95" s="58"/>
      <c r="BW95" s="58"/>
      <c r="BX95" s="58"/>
      <c r="BY95" s="58"/>
      <c r="BZ95" s="92"/>
      <c r="CA95" s="92"/>
      <c r="CB95" s="92"/>
      <c r="CC95" s="92"/>
      <c r="CD95" s="92"/>
      <c r="CE95" s="92"/>
    </row>
    <row r="96" customFormat="false" ht="15" hidden="false" customHeight="true" outlineLevel="0" collapsed="false">
      <c r="A96" s="12" t="s">
        <v>4374</v>
      </c>
      <c r="B96" s="12" t="s">
        <v>2265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 t="s">
        <v>4375</v>
      </c>
      <c r="P96" s="12"/>
      <c r="Q96" s="12"/>
      <c r="R96" s="12"/>
      <c r="S96" s="12"/>
      <c r="T96" s="12" t="s">
        <v>1469</v>
      </c>
      <c r="U96" s="12"/>
      <c r="V96" s="12" t="s">
        <v>1223</v>
      </c>
      <c r="W96" s="12" t="s">
        <v>161</v>
      </c>
      <c r="X96" s="12" t="s">
        <v>162</v>
      </c>
      <c r="Y96" s="12"/>
      <c r="Z96" s="12" t="s">
        <v>163</v>
      </c>
      <c r="AA96" s="127" t="s">
        <v>2267</v>
      </c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T96" s="58" t="s">
        <v>4037</v>
      </c>
      <c r="BU96" s="58" t="s">
        <v>4376</v>
      </c>
      <c r="BV96" s="58"/>
      <c r="BW96" s="58"/>
      <c r="BX96" s="58"/>
      <c r="BY96" s="58"/>
      <c r="BZ96" s="92"/>
      <c r="CA96" s="92"/>
      <c r="CB96" s="92"/>
      <c r="CC96" s="92"/>
      <c r="CD96" s="92"/>
      <c r="CE96" s="92"/>
    </row>
    <row r="97" customFormat="false" ht="15" hidden="false" customHeight="true" outlineLevel="0" collapsed="false">
      <c r="A97" s="12" t="s">
        <v>4377</v>
      </c>
      <c r="B97" s="12" t="s">
        <v>2149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 t="s">
        <v>4378</v>
      </c>
      <c r="P97" s="12"/>
      <c r="Q97" s="12"/>
      <c r="R97" s="12"/>
      <c r="S97" s="12"/>
      <c r="T97" s="12" t="s">
        <v>2193</v>
      </c>
      <c r="U97" s="12"/>
      <c r="V97" s="12" t="s">
        <v>1215</v>
      </c>
      <c r="W97" s="12" t="s">
        <v>781</v>
      </c>
      <c r="X97" s="12" t="s">
        <v>162</v>
      </c>
      <c r="Y97" s="12"/>
      <c r="Z97" s="12" t="s">
        <v>1216</v>
      </c>
      <c r="AA97" s="127" t="s">
        <v>2151</v>
      </c>
      <c r="AB97" s="99"/>
      <c r="AC97" s="99"/>
      <c r="AD97" s="99"/>
      <c r="AE97" s="99"/>
      <c r="AF97" s="99"/>
      <c r="AG97" s="99"/>
      <c r="AH97" s="99"/>
      <c r="AI97" s="99"/>
      <c r="AJ97" s="99" t="s">
        <v>4058</v>
      </c>
      <c r="AK97" s="99" t="s">
        <v>4379</v>
      </c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R97" s="0" t="s">
        <v>148</v>
      </c>
      <c r="BS97" s="0" t="n">
        <v>0.16</v>
      </c>
      <c r="BT97" s="99"/>
      <c r="BU97" s="99"/>
      <c r="BV97" s="99"/>
      <c r="BW97" s="99"/>
      <c r="BX97" s="99" t="s">
        <v>4159</v>
      </c>
      <c r="BY97" s="99" t="s">
        <v>4380</v>
      </c>
      <c r="BZ97" s="92"/>
      <c r="CA97" s="92"/>
      <c r="CB97" s="92"/>
      <c r="CC97" s="92"/>
      <c r="CD97" s="129" t="s">
        <v>148</v>
      </c>
      <c r="CE97" s="99" t="n">
        <v>0.6</v>
      </c>
    </row>
    <row r="98" customFormat="false" ht="15" hidden="false" customHeight="true" outlineLevel="0" collapsed="false">
      <c r="A98" s="12" t="s">
        <v>4381</v>
      </c>
      <c r="B98" s="12" t="s">
        <v>2149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 t="s">
        <v>4382</v>
      </c>
      <c r="P98" s="12"/>
      <c r="Q98" s="12"/>
      <c r="R98" s="12"/>
      <c r="S98" s="12"/>
      <c r="T98" s="12" t="s">
        <v>2193</v>
      </c>
      <c r="U98" s="12"/>
      <c r="V98" s="12" t="s">
        <v>1215</v>
      </c>
      <c r="W98" s="12" t="s">
        <v>781</v>
      </c>
      <c r="X98" s="12" t="s">
        <v>162</v>
      </c>
      <c r="Y98" s="12"/>
      <c r="Z98" s="12" t="s">
        <v>1216</v>
      </c>
      <c r="AA98" s="127" t="s">
        <v>2151</v>
      </c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R98" s="128"/>
      <c r="BS98" s="130"/>
      <c r="BT98" s="99"/>
      <c r="BU98" s="99"/>
      <c r="BV98" s="99"/>
      <c r="BW98" s="99"/>
      <c r="BX98" s="99" t="s">
        <v>4084</v>
      </c>
      <c r="BY98" s="99" t="s">
        <v>4380</v>
      </c>
      <c r="BZ98" s="92"/>
      <c r="CA98" s="92"/>
      <c r="CB98" s="92"/>
      <c r="CC98" s="92"/>
      <c r="CD98" s="92"/>
      <c r="CE98" s="92"/>
    </row>
    <row r="99" customFormat="false" ht="15" hidden="false" customHeight="true" outlineLevel="0" collapsed="false">
      <c r="A99" s="12" t="s">
        <v>4383</v>
      </c>
      <c r="B99" s="12" t="s">
        <v>2149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 t="s">
        <v>4384</v>
      </c>
      <c r="P99" s="12"/>
      <c r="Q99" s="12"/>
      <c r="R99" s="12"/>
      <c r="S99" s="12"/>
      <c r="T99" s="12" t="s">
        <v>2193</v>
      </c>
      <c r="U99" s="12"/>
      <c r="V99" s="12" t="s">
        <v>1215</v>
      </c>
      <c r="W99" s="12" t="s">
        <v>781</v>
      </c>
      <c r="X99" s="12" t="s">
        <v>162</v>
      </c>
      <c r="Y99" s="12"/>
      <c r="Z99" s="12" t="s">
        <v>1216</v>
      </c>
      <c r="AA99" s="127" t="s">
        <v>2151</v>
      </c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T99" s="99"/>
      <c r="BU99" s="99"/>
      <c r="BV99" s="99"/>
      <c r="BW99" s="99"/>
      <c r="BX99" s="99"/>
      <c r="BY99" s="99"/>
      <c r="BZ99" s="92"/>
      <c r="CA99" s="92"/>
      <c r="CB99" s="92"/>
      <c r="CC99" s="92"/>
      <c r="CD99" s="92"/>
      <c r="CE99" s="92"/>
    </row>
    <row r="100" customFormat="false" ht="15" hidden="false" customHeight="true" outlineLevel="0" collapsed="false">
      <c r="A100" s="12" t="s">
        <v>4385</v>
      </c>
      <c r="B100" s="12" t="s">
        <v>2229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 t="s">
        <v>4386</v>
      </c>
      <c r="P100" s="12"/>
      <c r="Q100" s="12"/>
      <c r="R100" s="12"/>
      <c r="S100" s="12"/>
      <c r="T100" s="12" t="s">
        <v>2193</v>
      </c>
      <c r="U100" s="12"/>
      <c r="V100" s="12" t="s">
        <v>1215</v>
      </c>
      <c r="W100" s="12" t="s">
        <v>781</v>
      </c>
      <c r="X100" s="12" t="s">
        <v>162</v>
      </c>
      <c r="Y100" s="12"/>
      <c r="Z100" s="12" t="s">
        <v>1216</v>
      </c>
      <c r="AA100" s="127" t="s">
        <v>4387</v>
      </c>
      <c r="AB100" s="99"/>
      <c r="AC100" s="99"/>
      <c r="AD100" s="99"/>
      <c r="AE100" s="99"/>
      <c r="AF100" s="99"/>
      <c r="AG100" s="99"/>
      <c r="AH100" s="99"/>
      <c r="AI100" s="99"/>
      <c r="AJ100" s="99" t="s">
        <v>4058</v>
      </c>
      <c r="AK100" s="99" t="s">
        <v>4388</v>
      </c>
      <c r="AL100" s="99" t="s">
        <v>4054</v>
      </c>
      <c r="AM100" s="99" t="s">
        <v>4389</v>
      </c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R100" s="0" t="s">
        <v>148</v>
      </c>
      <c r="BS100" s="0" t="n">
        <v>778</v>
      </c>
      <c r="BT100" s="99"/>
      <c r="BU100" s="99"/>
      <c r="BV100" s="99" t="s">
        <v>4058</v>
      </c>
      <c r="BW100" s="99" t="s">
        <v>4108</v>
      </c>
      <c r="BX100" s="99"/>
      <c r="BY100" s="99"/>
      <c r="BZ100" s="92"/>
      <c r="CA100" s="92"/>
      <c r="CB100" s="92"/>
      <c r="CC100" s="92"/>
      <c r="CD100" s="92" t="s">
        <v>148</v>
      </c>
      <c r="CE100" s="92" t="n">
        <v>781</v>
      </c>
    </row>
    <row r="101" customFormat="false" ht="15" hidden="false" customHeight="true" outlineLevel="0" collapsed="false">
      <c r="A101" s="12" t="s">
        <v>4390</v>
      </c>
      <c r="B101" s="12" t="s">
        <v>2229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 t="s">
        <v>4391</v>
      </c>
      <c r="P101" s="12"/>
      <c r="Q101" s="12"/>
      <c r="R101" s="12"/>
      <c r="S101" s="12"/>
      <c r="T101" s="12" t="s">
        <v>2193</v>
      </c>
      <c r="U101" s="12"/>
      <c r="V101" s="12" t="s">
        <v>1215</v>
      </c>
      <c r="W101" s="12" t="s">
        <v>781</v>
      </c>
      <c r="X101" s="12" t="s">
        <v>162</v>
      </c>
      <c r="Y101" s="12"/>
      <c r="Z101" s="12" t="s">
        <v>1216</v>
      </c>
      <c r="AA101" s="127" t="s">
        <v>4387</v>
      </c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R101" s="128"/>
      <c r="BS101" s="130"/>
      <c r="BT101" s="99"/>
      <c r="BU101" s="99"/>
      <c r="BV101" s="99" t="s">
        <v>4054</v>
      </c>
      <c r="BW101" s="99" t="s">
        <v>4108</v>
      </c>
      <c r="BX101" s="99"/>
      <c r="BY101" s="99"/>
      <c r="BZ101" s="92"/>
      <c r="CA101" s="92"/>
      <c r="CB101" s="92"/>
      <c r="CC101" s="92"/>
      <c r="CD101" s="129"/>
      <c r="CE101" s="99"/>
    </row>
    <row r="102" customFormat="false" ht="24" hidden="false" customHeight="true" outlineLevel="0" collapsed="false">
      <c r="A102" s="12" t="s">
        <v>4392</v>
      </c>
      <c r="B102" s="12" t="s">
        <v>2280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 t="s">
        <v>4393</v>
      </c>
      <c r="P102" s="12"/>
      <c r="Q102" s="12"/>
      <c r="R102" s="12"/>
      <c r="S102" s="12"/>
      <c r="T102" s="12" t="s">
        <v>307</v>
      </c>
      <c r="U102" s="12"/>
      <c r="V102" s="12" t="s">
        <v>1223</v>
      </c>
      <c r="W102" s="12" t="s">
        <v>161</v>
      </c>
      <c r="X102" s="12" t="s">
        <v>162</v>
      </c>
      <c r="Y102" s="12"/>
      <c r="Z102" s="12" t="s">
        <v>163</v>
      </c>
      <c r="AA102" s="127" t="s">
        <v>2282</v>
      </c>
      <c r="AB102" s="58"/>
      <c r="AC102" s="58"/>
      <c r="AD102" s="58"/>
      <c r="AE102" s="58"/>
      <c r="AF102" s="58"/>
      <c r="AG102" s="58"/>
      <c r="AH102" s="58"/>
      <c r="AI102" s="58"/>
      <c r="AJ102" s="58" t="s">
        <v>4058</v>
      </c>
      <c r="AK102" s="58" t="s">
        <v>4394</v>
      </c>
      <c r="AL102" s="58" t="s">
        <v>4054</v>
      </c>
      <c r="AM102" s="58" t="s">
        <v>4395</v>
      </c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R102" s="128" t="s">
        <v>148</v>
      </c>
      <c r="BS102" s="18" t="n">
        <v>805</v>
      </c>
      <c r="BT102" s="58"/>
      <c r="BU102" s="58"/>
      <c r="BV102" s="58" t="s">
        <v>4058</v>
      </c>
      <c r="BW102" s="58" t="s">
        <v>4210</v>
      </c>
      <c r="BX102" s="58"/>
      <c r="BY102" s="58"/>
      <c r="BZ102" s="92"/>
      <c r="CA102" s="92"/>
      <c r="CB102" s="92"/>
      <c r="CC102" s="92"/>
      <c r="CD102" s="129" t="s">
        <v>148</v>
      </c>
      <c r="CE102" s="58" t="n">
        <v>807</v>
      </c>
    </row>
    <row r="103" customFormat="false" ht="15" hidden="false" customHeight="true" outlineLevel="0" collapsed="false">
      <c r="A103" s="12" t="s">
        <v>4396</v>
      </c>
      <c r="B103" s="12" t="s">
        <v>2280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 t="s">
        <v>4397</v>
      </c>
      <c r="P103" s="12"/>
      <c r="Q103" s="12"/>
      <c r="R103" s="12"/>
      <c r="S103" s="12"/>
      <c r="T103" s="12" t="s">
        <v>1469</v>
      </c>
      <c r="U103" s="12"/>
      <c r="V103" s="12" t="s">
        <v>1223</v>
      </c>
      <c r="W103" s="12" t="s">
        <v>161</v>
      </c>
      <c r="X103" s="12" t="s">
        <v>162</v>
      </c>
      <c r="Y103" s="12"/>
      <c r="Z103" s="12" t="s">
        <v>163</v>
      </c>
      <c r="AA103" s="127" t="s">
        <v>2282</v>
      </c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T103" s="58"/>
      <c r="BU103" s="58"/>
      <c r="BV103" s="58" t="s">
        <v>4054</v>
      </c>
      <c r="BW103" s="58" t="s">
        <v>4398</v>
      </c>
      <c r="BX103" s="58"/>
      <c r="BY103" s="58"/>
      <c r="BZ103" s="92"/>
      <c r="CA103" s="92"/>
      <c r="CB103" s="92"/>
      <c r="CC103" s="92"/>
      <c r="CD103" s="92"/>
      <c r="CE103" s="92"/>
    </row>
    <row r="104" customFormat="false" ht="15" hidden="false" customHeight="true" outlineLevel="0" collapsed="false">
      <c r="A104" s="12" t="s">
        <v>4399</v>
      </c>
      <c r="B104" s="12" t="s">
        <v>2198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 t="s">
        <v>4400</v>
      </c>
      <c r="P104" s="12"/>
      <c r="Q104" s="12"/>
      <c r="R104" s="12"/>
      <c r="S104" s="12"/>
      <c r="T104" s="12" t="s">
        <v>1469</v>
      </c>
      <c r="U104" s="12"/>
      <c r="V104" s="12" t="s">
        <v>1215</v>
      </c>
      <c r="W104" s="12" t="s">
        <v>781</v>
      </c>
      <c r="X104" s="12" t="s">
        <v>162</v>
      </c>
      <c r="Y104" s="12"/>
      <c r="Z104" s="12" t="s">
        <v>1216</v>
      </c>
      <c r="AA104" s="131" t="s">
        <v>2165</v>
      </c>
      <c r="AB104" s="99"/>
      <c r="AC104" s="99"/>
      <c r="AD104" s="99"/>
      <c r="AE104" s="99"/>
      <c r="AF104" s="99"/>
      <c r="AG104" s="99"/>
      <c r="AH104" s="99"/>
      <c r="AI104" s="99"/>
      <c r="AJ104" s="99" t="s">
        <v>4058</v>
      </c>
      <c r="AK104" s="99" t="s">
        <v>4401</v>
      </c>
      <c r="AL104" s="99"/>
      <c r="AM104" s="99"/>
      <c r="AN104" s="99"/>
      <c r="AO104" s="99"/>
      <c r="AP104" s="99"/>
      <c r="AQ104" s="99"/>
      <c r="AR104" s="99"/>
      <c r="AS104" s="99"/>
      <c r="AT104" s="99" t="s">
        <v>4159</v>
      </c>
      <c r="AU104" s="99" t="s">
        <v>4402</v>
      </c>
      <c r="AV104" s="99" t="s">
        <v>4084</v>
      </c>
      <c r="AW104" s="99" t="s">
        <v>4403</v>
      </c>
      <c r="AX104" s="92" t="s">
        <v>4086</v>
      </c>
      <c r="AY104" s="92" t="s">
        <v>4404</v>
      </c>
      <c r="AZ104" s="92" t="s">
        <v>4088</v>
      </c>
      <c r="BA104" s="92" t="s">
        <v>4405</v>
      </c>
      <c r="BB104" s="92" t="s">
        <v>4090</v>
      </c>
      <c r="BC104" s="92" t="s">
        <v>4406</v>
      </c>
      <c r="BD104" s="92" t="s">
        <v>4092</v>
      </c>
      <c r="BE104" s="92" t="s">
        <v>4407</v>
      </c>
      <c r="BF104" s="92" t="s">
        <v>4094</v>
      </c>
      <c r="BG104" s="92" t="s">
        <v>4407</v>
      </c>
      <c r="BH104" s="92" t="s">
        <v>4096</v>
      </c>
      <c r="BI104" s="92" t="s">
        <v>4404</v>
      </c>
      <c r="BJ104" s="92" t="s">
        <v>4098</v>
      </c>
      <c r="BK104" s="92" t="s">
        <v>4408</v>
      </c>
      <c r="BL104" s="92" t="s">
        <v>4100</v>
      </c>
      <c r="BM104" s="92" t="s">
        <v>4406</v>
      </c>
      <c r="BN104" s="92" t="s">
        <v>4102</v>
      </c>
      <c r="BO104" s="92" t="s">
        <v>4406</v>
      </c>
      <c r="BP104" s="0" t="s">
        <v>4104</v>
      </c>
      <c r="BQ104" s="0" t="s">
        <v>4402</v>
      </c>
      <c r="BR104" s="0" t="s">
        <v>148</v>
      </c>
      <c r="BS104" s="0" t="n">
        <v>-0.11</v>
      </c>
      <c r="BT104" s="99"/>
      <c r="BU104" s="99"/>
      <c r="BV104" s="99" t="s">
        <v>4058</v>
      </c>
      <c r="BW104" s="99" t="s">
        <v>4409</v>
      </c>
      <c r="BX104" s="99" t="s">
        <v>4159</v>
      </c>
      <c r="BY104" s="99" t="s">
        <v>4410</v>
      </c>
      <c r="BZ104" s="92" t="s">
        <v>4088</v>
      </c>
      <c r="CA104" s="92" t="s">
        <v>4411</v>
      </c>
      <c r="CB104" s="92" t="s">
        <v>4096</v>
      </c>
      <c r="CC104" s="92" t="s">
        <v>4412</v>
      </c>
      <c r="CD104" s="92" t="s">
        <v>4104</v>
      </c>
      <c r="CE104" s="92" t="s">
        <v>4413</v>
      </c>
    </row>
    <row r="105" customFormat="false" ht="15" hidden="false" customHeight="true" outlineLevel="0" collapsed="false">
      <c r="A105" s="12" t="s">
        <v>4414</v>
      </c>
      <c r="B105" s="12" t="s">
        <v>2198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 t="s">
        <v>4415</v>
      </c>
      <c r="P105" s="12"/>
      <c r="Q105" s="12"/>
      <c r="R105" s="12"/>
      <c r="S105" s="12"/>
      <c r="T105" s="12" t="s">
        <v>1469</v>
      </c>
      <c r="U105" s="12"/>
      <c r="V105" s="12" t="s">
        <v>1215</v>
      </c>
      <c r="W105" s="12" t="s">
        <v>781</v>
      </c>
      <c r="X105" s="12" t="s">
        <v>162</v>
      </c>
      <c r="Y105" s="12"/>
      <c r="Z105" s="12" t="s">
        <v>1216</v>
      </c>
      <c r="AA105" s="131" t="s">
        <v>2165</v>
      </c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T105" s="99"/>
      <c r="BU105" s="99"/>
      <c r="BV105" s="99"/>
      <c r="BW105" s="99"/>
      <c r="BX105" s="99" t="s">
        <v>4084</v>
      </c>
      <c r="BY105" s="99" t="s">
        <v>4416</v>
      </c>
      <c r="BZ105" s="92" t="s">
        <v>4090</v>
      </c>
      <c r="CA105" s="92" t="s">
        <v>4417</v>
      </c>
      <c r="CB105" s="92" t="s">
        <v>4098</v>
      </c>
      <c r="CC105" s="92" t="s">
        <v>4418</v>
      </c>
      <c r="CD105" s="92" t="s">
        <v>148</v>
      </c>
      <c r="CE105" s="92" t="n">
        <v>-0.37</v>
      </c>
    </row>
    <row r="106" customFormat="false" ht="15" hidden="false" customHeight="true" outlineLevel="0" collapsed="false">
      <c r="A106" s="12" t="s">
        <v>4419</v>
      </c>
      <c r="B106" s="12" t="s">
        <v>2198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 t="s">
        <v>4420</v>
      </c>
      <c r="P106" s="12"/>
      <c r="Q106" s="12"/>
      <c r="R106" s="12"/>
      <c r="S106" s="12"/>
      <c r="T106" s="12"/>
      <c r="U106" s="12"/>
      <c r="V106" s="12" t="s">
        <v>1215</v>
      </c>
      <c r="W106" s="12" t="s">
        <v>781</v>
      </c>
      <c r="X106" s="12" t="s">
        <v>162</v>
      </c>
      <c r="Y106" s="12"/>
      <c r="Z106" s="12" t="s">
        <v>1216</v>
      </c>
      <c r="AA106" s="131" t="s">
        <v>2165</v>
      </c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T106" s="99"/>
      <c r="BU106" s="99"/>
      <c r="BV106" s="99"/>
      <c r="BW106" s="99"/>
      <c r="BX106" s="99" t="s">
        <v>4086</v>
      </c>
      <c r="BY106" s="99" t="s">
        <v>4421</v>
      </c>
      <c r="BZ106" s="92" t="s">
        <v>4092</v>
      </c>
      <c r="CA106" s="92" t="s">
        <v>4422</v>
      </c>
      <c r="CB106" s="92" t="s">
        <v>4100</v>
      </c>
      <c r="CC106" s="92" t="s">
        <v>4423</v>
      </c>
      <c r="CD106" s="92"/>
      <c r="CE106" s="92"/>
    </row>
    <row r="107" customFormat="false" ht="15" hidden="false" customHeight="true" outlineLevel="0" collapsed="false">
      <c r="A107" s="12" t="s">
        <v>4424</v>
      </c>
      <c r="B107" s="12" t="s">
        <v>2198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 t="s">
        <v>4425</v>
      </c>
      <c r="P107" s="12"/>
      <c r="Q107" s="12"/>
      <c r="R107" s="12"/>
      <c r="S107" s="12"/>
      <c r="T107" s="12"/>
      <c r="U107" s="12"/>
      <c r="V107" s="12" t="s">
        <v>1215</v>
      </c>
      <c r="W107" s="12" t="s">
        <v>781</v>
      </c>
      <c r="X107" s="12" t="s">
        <v>162</v>
      </c>
      <c r="Y107" s="12"/>
      <c r="Z107" s="12" t="s">
        <v>1216</v>
      </c>
      <c r="AA107" s="131" t="s">
        <v>2165</v>
      </c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2"/>
      <c r="BA107" s="92"/>
      <c r="BB107" s="92"/>
      <c r="BC107" s="92"/>
      <c r="BD107" s="92"/>
      <c r="BE107" s="92"/>
      <c r="BF107" s="92"/>
      <c r="BG107" s="92"/>
      <c r="BH107" s="92"/>
      <c r="BI107" s="92"/>
      <c r="BJ107" s="92"/>
      <c r="BK107" s="92"/>
      <c r="BL107" s="92"/>
      <c r="BM107" s="92"/>
      <c r="BN107" s="92"/>
      <c r="BO107" s="92"/>
      <c r="BT107" s="99"/>
      <c r="BU107" s="99"/>
      <c r="BV107" s="99"/>
      <c r="BW107" s="99"/>
      <c r="BX107" s="99"/>
      <c r="BY107" s="99"/>
      <c r="BZ107" s="99" t="s">
        <v>4094</v>
      </c>
      <c r="CA107" s="99" t="s">
        <v>4426</v>
      </c>
      <c r="CB107" s="92" t="s">
        <v>4102</v>
      </c>
      <c r="CC107" s="92" t="s">
        <v>4427</v>
      </c>
      <c r="CD107" s="92"/>
      <c r="CE107" s="92"/>
    </row>
    <row r="108" customFormat="false" ht="15" hidden="false" customHeight="true" outlineLevel="0" collapsed="false">
      <c r="A108" s="12" t="s">
        <v>4428</v>
      </c>
      <c r="B108" s="12" t="s">
        <v>2198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 t="s">
        <v>4429</v>
      </c>
      <c r="P108" s="12"/>
      <c r="Q108" s="12"/>
      <c r="R108" s="12"/>
      <c r="S108" s="12"/>
      <c r="T108" s="12"/>
      <c r="U108" s="12"/>
      <c r="V108" s="12" t="s">
        <v>1215</v>
      </c>
      <c r="W108" s="12" t="s">
        <v>781</v>
      </c>
      <c r="X108" s="12" t="s">
        <v>162</v>
      </c>
      <c r="Y108" s="12"/>
      <c r="Z108" s="12" t="s">
        <v>1216</v>
      </c>
      <c r="AA108" s="131" t="s">
        <v>2165</v>
      </c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2"/>
      <c r="BC108" s="92"/>
      <c r="BD108" s="92"/>
      <c r="BE108" s="92"/>
      <c r="BF108" s="92"/>
      <c r="BG108" s="92"/>
      <c r="BH108" s="92"/>
      <c r="BI108" s="92"/>
      <c r="BJ108" s="92"/>
      <c r="BK108" s="92"/>
      <c r="BL108" s="92"/>
      <c r="BM108" s="92"/>
      <c r="BN108" s="92"/>
      <c r="BO108" s="92"/>
      <c r="BT108" s="99"/>
      <c r="BU108" s="99"/>
      <c r="BV108" s="99"/>
      <c r="BW108" s="99"/>
      <c r="BX108" s="99"/>
      <c r="BY108" s="99"/>
      <c r="BZ108" s="99"/>
      <c r="CA108" s="99"/>
      <c r="CB108" s="92"/>
      <c r="CC108" s="92"/>
      <c r="CD108" s="129"/>
      <c r="CE108" s="99"/>
    </row>
    <row r="109" customFormat="false" ht="15" hidden="false" customHeight="true" outlineLevel="0" collapsed="false">
      <c r="A109" s="12" t="s">
        <v>4430</v>
      </c>
      <c r="B109" s="12" t="s">
        <v>2198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 t="s">
        <v>4431</v>
      </c>
      <c r="P109" s="12"/>
      <c r="Q109" s="12"/>
      <c r="R109" s="12"/>
      <c r="S109" s="12"/>
      <c r="T109" s="12"/>
      <c r="U109" s="12"/>
      <c r="V109" s="12" t="s">
        <v>1215</v>
      </c>
      <c r="W109" s="12" t="s">
        <v>781</v>
      </c>
      <c r="X109" s="12" t="s">
        <v>162</v>
      </c>
      <c r="Y109" s="12"/>
      <c r="Z109" s="12" t="s">
        <v>1216</v>
      </c>
      <c r="AA109" s="131" t="s">
        <v>2165</v>
      </c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2"/>
      <c r="BE109" s="92"/>
      <c r="BF109" s="92"/>
      <c r="BG109" s="92"/>
      <c r="BH109" s="92"/>
      <c r="BI109" s="92"/>
      <c r="BJ109" s="92"/>
      <c r="BK109" s="92"/>
      <c r="BL109" s="92"/>
      <c r="BM109" s="92"/>
      <c r="BN109" s="92"/>
      <c r="BO109" s="92"/>
      <c r="BR109" s="128"/>
      <c r="BT109" s="99"/>
      <c r="BU109" s="99"/>
      <c r="BV109" s="99"/>
      <c r="BW109" s="99"/>
      <c r="BX109" s="99"/>
      <c r="BY109" s="99"/>
      <c r="BZ109" s="99"/>
      <c r="CA109" s="99"/>
      <c r="CB109" s="92"/>
      <c r="CC109" s="92"/>
      <c r="CD109" s="92"/>
      <c r="CE109" s="92"/>
    </row>
    <row r="110" customFormat="false" ht="15" hidden="false" customHeight="true" outlineLevel="0" collapsed="false">
      <c r="A110" s="12" t="s">
        <v>4432</v>
      </c>
      <c r="B110" s="12" t="s">
        <v>2198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 t="s">
        <v>4433</v>
      </c>
      <c r="P110" s="12"/>
      <c r="Q110" s="12"/>
      <c r="R110" s="12"/>
      <c r="S110" s="12"/>
      <c r="T110" s="12"/>
      <c r="U110" s="12"/>
      <c r="V110" s="12" t="s">
        <v>1215</v>
      </c>
      <c r="W110" s="12" t="s">
        <v>781</v>
      </c>
      <c r="X110" s="12" t="s">
        <v>162</v>
      </c>
      <c r="Y110" s="12"/>
      <c r="Z110" s="12" t="s">
        <v>1216</v>
      </c>
      <c r="AA110" s="131" t="s">
        <v>2165</v>
      </c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2"/>
      <c r="BG110" s="92"/>
      <c r="BH110" s="92"/>
      <c r="BI110" s="92"/>
      <c r="BJ110" s="92"/>
      <c r="BK110" s="92"/>
      <c r="BL110" s="92"/>
      <c r="BM110" s="92"/>
      <c r="BN110" s="92"/>
      <c r="BO110" s="92"/>
      <c r="BR110" s="128"/>
      <c r="BS110" s="130"/>
      <c r="BT110" s="99"/>
      <c r="BU110" s="99"/>
      <c r="BV110" s="99"/>
      <c r="BW110" s="99"/>
      <c r="BX110" s="99"/>
      <c r="BY110" s="99"/>
      <c r="BZ110" s="99"/>
      <c r="CA110" s="99"/>
      <c r="CB110" s="92"/>
      <c r="CC110" s="92"/>
      <c r="CD110" s="92"/>
      <c r="CE110" s="92"/>
    </row>
    <row r="111" customFormat="false" ht="15" hidden="false" customHeight="true" outlineLevel="0" collapsed="false">
      <c r="A111" s="12" t="s">
        <v>4434</v>
      </c>
      <c r="B111" s="12" t="s">
        <v>2198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 t="s">
        <v>4435</v>
      </c>
      <c r="P111" s="12"/>
      <c r="Q111" s="12"/>
      <c r="R111" s="12"/>
      <c r="S111" s="12"/>
      <c r="T111" s="12"/>
      <c r="U111" s="12"/>
      <c r="V111" s="12" t="s">
        <v>1215</v>
      </c>
      <c r="W111" s="12" t="s">
        <v>781</v>
      </c>
      <c r="X111" s="12" t="s">
        <v>162</v>
      </c>
      <c r="Y111" s="12"/>
      <c r="Z111" s="12" t="s">
        <v>1216</v>
      </c>
      <c r="AA111" s="131" t="s">
        <v>2165</v>
      </c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2"/>
      <c r="BI111" s="92"/>
      <c r="BJ111" s="92"/>
      <c r="BK111" s="92"/>
      <c r="BL111" s="92"/>
      <c r="BM111" s="92"/>
      <c r="BN111" s="92"/>
      <c r="BO111" s="92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2"/>
      <c r="CE111" s="92"/>
    </row>
    <row r="112" customFormat="false" ht="15" hidden="false" customHeight="true" outlineLevel="0" collapsed="false">
      <c r="A112" s="12" t="s">
        <v>4436</v>
      </c>
      <c r="B112" s="12" t="s">
        <v>2198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 t="s">
        <v>4437</v>
      </c>
      <c r="P112" s="12"/>
      <c r="Q112" s="12"/>
      <c r="R112" s="12"/>
      <c r="S112" s="12"/>
      <c r="T112" s="12"/>
      <c r="U112" s="12"/>
      <c r="V112" s="12" t="s">
        <v>1215</v>
      </c>
      <c r="W112" s="12" t="s">
        <v>781</v>
      </c>
      <c r="X112" s="12" t="s">
        <v>162</v>
      </c>
      <c r="Y112" s="12"/>
      <c r="Z112" s="12" t="s">
        <v>1216</v>
      </c>
      <c r="AA112" s="131" t="s">
        <v>2165</v>
      </c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2"/>
      <c r="BK112" s="92"/>
      <c r="BL112" s="92"/>
      <c r="BM112" s="92"/>
      <c r="BN112" s="92"/>
      <c r="BO112" s="92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2"/>
      <c r="CE112" s="92"/>
    </row>
    <row r="113" customFormat="false" ht="15" hidden="false" customHeight="true" outlineLevel="0" collapsed="false">
      <c r="A113" s="12" t="s">
        <v>4438</v>
      </c>
      <c r="B113" s="12" t="s">
        <v>2198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 t="s">
        <v>4439</v>
      </c>
      <c r="P113" s="12"/>
      <c r="Q113" s="12"/>
      <c r="R113" s="12"/>
      <c r="S113" s="12"/>
      <c r="T113" s="12"/>
      <c r="U113" s="12"/>
      <c r="V113" s="12" t="s">
        <v>1215</v>
      </c>
      <c r="W113" s="12" t="s">
        <v>781</v>
      </c>
      <c r="X113" s="12" t="s">
        <v>162</v>
      </c>
      <c r="Y113" s="12"/>
      <c r="Z113" s="12" t="s">
        <v>1216</v>
      </c>
      <c r="AA113" s="131" t="s">
        <v>2165</v>
      </c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2"/>
      <c r="BM113" s="92"/>
      <c r="BN113" s="92"/>
      <c r="BO113" s="92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2"/>
      <c r="CE113" s="92"/>
    </row>
    <row r="114" customFormat="false" ht="15" hidden="false" customHeight="true" outlineLevel="0" collapsed="false">
      <c r="A114" s="12" t="s">
        <v>4440</v>
      </c>
      <c r="B114" s="12" t="s">
        <v>2198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 t="s">
        <v>4441</v>
      </c>
      <c r="P114" s="12"/>
      <c r="Q114" s="12"/>
      <c r="R114" s="12"/>
      <c r="S114" s="12"/>
      <c r="T114" s="12"/>
      <c r="U114" s="12"/>
      <c r="V114" s="12" t="s">
        <v>1215</v>
      </c>
      <c r="W114" s="12" t="s">
        <v>781</v>
      </c>
      <c r="X114" s="12" t="s">
        <v>162</v>
      </c>
      <c r="Y114" s="12"/>
      <c r="Z114" s="12" t="s">
        <v>1216</v>
      </c>
      <c r="AA114" s="131" t="s">
        <v>2165</v>
      </c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2"/>
      <c r="BO114" s="92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2"/>
      <c r="CE114" s="92"/>
    </row>
    <row r="115" customFormat="false" ht="15" hidden="false" customHeight="true" outlineLevel="0" collapsed="false">
      <c r="A115" s="12" t="s">
        <v>4442</v>
      </c>
      <c r="B115" s="12" t="s">
        <v>2198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 t="s">
        <v>4443</v>
      </c>
      <c r="P115" s="12"/>
      <c r="Q115" s="12"/>
      <c r="R115" s="12"/>
      <c r="S115" s="12"/>
      <c r="T115" s="12"/>
      <c r="U115" s="12"/>
      <c r="V115" s="12" t="s">
        <v>1215</v>
      </c>
      <c r="W115" s="12" t="s">
        <v>781</v>
      </c>
      <c r="X115" s="12" t="s">
        <v>162</v>
      </c>
      <c r="Y115" s="12"/>
      <c r="Z115" s="12" t="s">
        <v>1216</v>
      </c>
      <c r="AA115" s="131" t="s">
        <v>2165</v>
      </c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</row>
    <row r="116" customFormat="false" ht="15" hidden="false" customHeight="true" outlineLevel="0" collapsed="false">
      <c r="A116" s="12" t="s">
        <v>4444</v>
      </c>
      <c r="B116" s="12" t="s">
        <v>2198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 t="s">
        <v>4445</v>
      </c>
      <c r="P116" s="12"/>
      <c r="Q116" s="12"/>
      <c r="R116" s="12"/>
      <c r="S116" s="12"/>
      <c r="T116" s="12"/>
      <c r="U116" s="12"/>
      <c r="V116" s="12" t="s">
        <v>1215</v>
      </c>
      <c r="W116" s="12" t="s">
        <v>781</v>
      </c>
      <c r="X116" s="12" t="s">
        <v>162</v>
      </c>
      <c r="Y116" s="12"/>
      <c r="Z116" s="12" t="s">
        <v>1216</v>
      </c>
      <c r="AA116" s="131" t="s">
        <v>2165</v>
      </c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134"/>
      <c r="BQ116" s="134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134"/>
      <c r="CE116" s="134"/>
    </row>
    <row r="117" customFormat="false" ht="15" hidden="false" customHeight="true" outlineLevel="0" collapsed="false">
      <c r="A117" s="12" t="s">
        <v>4446</v>
      </c>
      <c r="B117" s="12" t="s">
        <v>2115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 t="s">
        <v>4447</v>
      </c>
      <c r="P117" s="12"/>
      <c r="Q117" s="12"/>
      <c r="R117" s="12"/>
      <c r="S117" s="12"/>
      <c r="T117" s="12" t="s">
        <v>1469</v>
      </c>
      <c r="U117" s="12"/>
      <c r="V117" s="12" t="s">
        <v>1215</v>
      </c>
      <c r="W117" s="12" t="s">
        <v>781</v>
      </c>
      <c r="X117" s="12" t="s">
        <v>162</v>
      </c>
      <c r="Y117" s="12"/>
      <c r="Z117" s="12" t="s">
        <v>1216</v>
      </c>
      <c r="AA117" s="12" t="s">
        <v>4448</v>
      </c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  <c r="BN117" s="92"/>
      <c r="BO117" s="92"/>
      <c r="BT117" s="99"/>
      <c r="BU117" s="99"/>
      <c r="BV117" s="99" t="s">
        <v>4058</v>
      </c>
      <c r="BW117" s="99" t="s">
        <v>4380</v>
      </c>
      <c r="BX117" s="99"/>
      <c r="BY117" s="99"/>
      <c r="BZ117" s="92"/>
      <c r="CA117" s="92"/>
      <c r="CB117" s="92"/>
      <c r="CC117" s="92"/>
      <c r="CD117" s="92"/>
      <c r="CE117" s="92"/>
    </row>
    <row r="118" customFormat="false" ht="15" hidden="false" customHeight="true" outlineLevel="0" collapsed="false">
      <c r="A118" s="12" t="s">
        <v>4449</v>
      </c>
      <c r="B118" s="12" t="s">
        <v>2124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 t="s">
        <v>4450</v>
      </c>
      <c r="P118" s="12"/>
      <c r="Q118" s="12"/>
      <c r="R118" s="12"/>
      <c r="S118" s="12"/>
      <c r="T118" s="12" t="s">
        <v>1469</v>
      </c>
      <c r="U118" s="12"/>
      <c r="V118" s="12" t="s">
        <v>1215</v>
      </c>
      <c r="W118" s="12" t="s">
        <v>781</v>
      </c>
      <c r="X118" s="12" t="s">
        <v>162</v>
      </c>
      <c r="Y118" s="12"/>
      <c r="Z118" s="12" t="s">
        <v>1216</v>
      </c>
      <c r="AA118" s="12" t="s">
        <v>2126</v>
      </c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2"/>
      <c r="AY118" s="92"/>
      <c r="AZ118" s="92"/>
      <c r="BA118" s="92"/>
      <c r="BB118" s="92"/>
      <c r="BC118" s="92"/>
      <c r="BD118" s="92"/>
      <c r="BE118" s="92"/>
      <c r="BF118" s="92"/>
      <c r="BG118" s="92"/>
      <c r="BH118" s="92"/>
      <c r="BI118" s="92"/>
      <c r="BJ118" s="92"/>
      <c r="BK118" s="92"/>
      <c r="BL118" s="92"/>
      <c r="BM118" s="92"/>
      <c r="BN118" s="92"/>
      <c r="BO118" s="92"/>
      <c r="BT118" s="99"/>
      <c r="BU118" s="99"/>
      <c r="BV118" s="99" t="s">
        <v>4058</v>
      </c>
      <c r="BW118" s="99" t="s">
        <v>4451</v>
      </c>
      <c r="BX118" s="99"/>
      <c r="BY118" s="99"/>
      <c r="BZ118" s="92"/>
      <c r="CA118" s="92"/>
      <c r="CB118" s="92"/>
      <c r="CC118" s="92"/>
      <c r="CD118" s="92"/>
      <c r="CE118" s="92"/>
    </row>
    <row r="119" customFormat="false" ht="15" hidden="false" customHeight="true" outlineLevel="0" collapsed="false">
      <c r="A119" s="12" t="s">
        <v>4452</v>
      </c>
      <c r="B119" s="12" t="s">
        <v>2145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 t="s">
        <v>4453</v>
      </c>
      <c r="P119" s="12"/>
      <c r="Q119" s="12"/>
      <c r="R119" s="12"/>
      <c r="S119" s="12"/>
      <c r="T119" s="12" t="s">
        <v>1469</v>
      </c>
      <c r="U119" s="12"/>
      <c r="V119" s="12" t="s">
        <v>1215</v>
      </c>
      <c r="W119" s="12" t="s">
        <v>781</v>
      </c>
      <c r="X119" s="12" t="s">
        <v>162</v>
      </c>
      <c r="Y119" s="12"/>
      <c r="Z119" s="12" t="s">
        <v>1216</v>
      </c>
      <c r="AA119" s="12" t="s">
        <v>2120</v>
      </c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 t="s">
        <v>4054</v>
      </c>
      <c r="AM119" s="99" t="s">
        <v>4454</v>
      </c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2"/>
      <c r="AY119" s="92"/>
      <c r="AZ119" s="92"/>
      <c r="BA119" s="92"/>
      <c r="BB119" s="92"/>
      <c r="BC119" s="92"/>
      <c r="BD119" s="92"/>
      <c r="BE119" s="92"/>
      <c r="BF119" s="92"/>
      <c r="BG119" s="92"/>
      <c r="BH119" s="92"/>
      <c r="BI119" s="92"/>
      <c r="BJ119" s="92"/>
      <c r="BK119" s="92"/>
      <c r="BL119" s="92"/>
      <c r="BM119" s="92"/>
      <c r="BN119" s="92"/>
      <c r="BO119" s="92"/>
      <c r="BT119" s="99"/>
      <c r="BU119" s="99"/>
      <c r="BV119" s="99"/>
      <c r="BW119" s="99"/>
      <c r="BX119" s="99"/>
      <c r="BY119" s="99"/>
      <c r="BZ119" s="92"/>
      <c r="CA119" s="92"/>
      <c r="CB119" s="92"/>
      <c r="CC119" s="92"/>
      <c r="CD119" s="92"/>
      <c r="CE119" s="92"/>
    </row>
    <row r="120" customFormat="false" ht="15" hidden="false" customHeight="true" outlineLevel="0" collapsed="false">
      <c r="A120" s="12" t="s">
        <v>4455</v>
      </c>
      <c r="B120" s="12" t="s">
        <v>2178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 t="s">
        <v>4456</v>
      </c>
      <c r="P120" s="12"/>
      <c r="Q120" s="12"/>
      <c r="R120" s="12"/>
      <c r="S120" s="12"/>
      <c r="T120" s="12"/>
      <c r="U120" s="12"/>
      <c r="V120" s="12" t="s">
        <v>1215</v>
      </c>
      <c r="W120" s="12" t="s">
        <v>781</v>
      </c>
      <c r="X120" s="12" t="s">
        <v>162</v>
      </c>
      <c r="Y120" s="12"/>
      <c r="Z120" s="12" t="s">
        <v>1216</v>
      </c>
      <c r="AA120" s="131" t="s">
        <v>2010</v>
      </c>
      <c r="AB120" s="99" t="s">
        <v>4090</v>
      </c>
      <c r="AC120" s="99" t="s">
        <v>4457</v>
      </c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 t="s">
        <v>4084</v>
      </c>
      <c r="AS120" s="99" t="s">
        <v>4457</v>
      </c>
      <c r="AT120" s="99" t="s">
        <v>4159</v>
      </c>
      <c r="AU120" s="99" t="s">
        <v>4458</v>
      </c>
      <c r="AV120" s="99"/>
      <c r="AW120" s="99"/>
      <c r="AX120" s="92" t="s">
        <v>4086</v>
      </c>
      <c r="AY120" s="92" t="s">
        <v>4459</v>
      </c>
      <c r="AZ120" s="92" t="s">
        <v>4088</v>
      </c>
      <c r="BA120" s="92" t="s">
        <v>4457</v>
      </c>
      <c r="BB120" s="92"/>
      <c r="BC120" s="92"/>
      <c r="BD120" s="92" t="s">
        <v>4092</v>
      </c>
      <c r="BE120" s="92" t="s">
        <v>4457</v>
      </c>
      <c r="BF120" s="92" t="s">
        <v>4094</v>
      </c>
      <c r="BG120" s="92" t="s">
        <v>4459</v>
      </c>
      <c r="BH120" s="92" t="s">
        <v>4096</v>
      </c>
      <c r="BI120" s="92" t="s">
        <v>4459</v>
      </c>
      <c r="BJ120" s="92" t="s">
        <v>4098</v>
      </c>
      <c r="BK120" s="92" t="s">
        <v>4460</v>
      </c>
      <c r="BL120" s="92" t="s">
        <v>4100</v>
      </c>
      <c r="BM120" s="92" t="s">
        <v>4461</v>
      </c>
      <c r="BN120" s="92" t="s">
        <v>4102</v>
      </c>
      <c r="BO120" s="92" t="s">
        <v>4462</v>
      </c>
      <c r="BP120" s="0" t="s">
        <v>4104</v>
      </c>
      <c r="BQ120" s="0" t="s">
        <v>4461</v>
      </c>
      <c r="BT120" s="99"/>
      <c r="BU120" s="99"/>
      <c r="BV120" s="99" t="s">
        <v>4054</v>
      </c>
      <c r="BW120" s="99" t="s">
        <v>4463</v>
      </c>
      <c r="BX120" s="99" t="s">
        <v>4086</v>
      </c>
      <c r="BY120" s="99" t="s">
        <v>4464</v>
      </c>
      <c r="BZ120" s="92" t="s">
        <v>4088</v>
      </c>
      <c r="CA120" s="92" t="s">
        <v>4465</v>
      </c>
      <c r="CB120" s="92" t="s">
        <v>4096</v>
      </c>
      <c r="CC120" s="92" t="s">
        <v>4466</v>
      </c>
      <c r="CD120" s="92"/>
      <c r="CE120" s="92"/>
    </row>
    <row r="121" customFormat="false" ht="15" hidden="false" customHeight="true" outlineLevel="0" collapsed="false">
      <c r="A121" s="12" t="s">
        <v>4467</v>
      </c>
      <c r="B121" s="12" t="s">
        <v>2178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 t="s">
        <v>4468</v>
      </c>
      <c r="P121" s="12"/>
      <c r="Q121" s="12"/>
      <c r="R121" s="12"/>
      <c r="S121" s="12"/>
      <c r="T121" s="12"/>
      <c r="U121" s="12"/>
      <c r="V121" s="12" t="s">
        <v>1215</v>
      </c>
      <c r="W121" s="12" t="s">
        <v>781</v>
      </c>
      <c r="X121" s="12" t="s">
        <v>162</v>
      </c>
      <c r="Y121" s="12"/>
      <c r="Z121" s="12" t="s">
        <v>1216</v>
      </c>
      <c r="AA121" s="131" t="s">
        <v>2010</v>
      </c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2"/>
      <c r="AY121" s="92"/>
      <c r="AZ121" s="92"/>
      <c r="BA121" s="92"/>
      <c r="BB121" s="92"/>
      <c r="BC121" s="92"/>
      <c r="BD121" s="92"/>
      <c r="BE121" s="92"/>
      <c r="BF121" s="92"/>
      <c r="BG121" s="92"/>
      <c r="BH121" s="92"/>
      <c r="BI121" s="92"/>
      <c r="BJ121" s="92"/>
      <c r="BK121" s="92"/>
      <c r="BL121" s="92"/>
      <c r="BM121" s="92"/>
      <c r="BN121" s="92"/>
      <c r="BO121" s="92"/>
      <c r="BT121" s="99"/>
      <c r="BU121" s="99"/>
      <c r="BV121" s="99"/>
      <c r="BW121" s="99"/>
      <c r="BX121" s="99"/>
      <c r="BY121" s="99"/>
      <c r="BZ121" s="92" t="s">
        <v>4090</v>
      </c>
      <c r="CA121" s="92" t="s">
        <v>4465</v>
      </c>
      <c r="CB121" s="92" t="s">
        <v>4098</v>
      </c>
      <c r="CC121" s="92" t="s">
        <v>4469</v>
      </c>
      <c r="CD121" s="92"/>
      <c r="CE121" s="92"/>
    </row>
    <row r="122" customFormat="false" ht="15" hidden="false" customHeight="true" outlineLevel="0" collapsed="false">
      <c r="A122" s="12" t="s">
        <v>4470</v>
      </c>
      <c r="B122" s="12" t="s">
        <v>2178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 t="s">
        <v>4471</v>
      </c>
      <c r="P122" s="12"/>
      <c r="Q122" s="12"/>
      <c r="R122" s="12"/>
      <c r="S122" s="12"/>
      <c r="T122" s="12"/>
      <c r="U122" s="12"/>
      <c r="V122" s="12" t="s">
        <v>1215</v>
      </c>
      <c r="W122" s="12" t="s">
        <v>781</v>
      </c>
      <c r="X122" s="12" t="s">
        <v>162</v>
      </c>
      <c r="Y122" s="12"/>
      <c r="Z122" s="12" t="s">
        <v>1216</v>
      </c>
      <c r="AA122" s="131" t="s">
        <v>2010</v>
      </c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2"/>
      <c r="AY122" s="92"/>
      <c r="AZ122" s="92"/>
      <c r="BA122" s="92"/>
      <c r="BB122" s="92"/>
      <c r="BC122" s="92"/>
      <c r="BD122" s="92"/>
      <c r="BE122" s="92"/>
      <c r="BF122" s="92"/>
      <c r="BG122" s="92"/>
      <c r="BH122" s="92"/>
      <c r="BI122" s="92"/>
      <c r="BJ122" s="92"/>
      <c r="BK122" s="92"/>
      <c r="BL122" s="92"/>
      <c r="BM122" s="92"/>
      <c r="BN122" s="92"/>
      <c r="BO122" s="92"/>
      <c r="BT122" s="99"/>
      <c r="BU122" s="99"/>
      <c r="BV122" s="99"/>
      <c r="BW122" s="99"/>
      <c r="BX122" s="99"/>
      <c r="BY122" s="99"/>
      <c r="BZ122" s="92" t="s">
        <v>4092</v>
      </c>
      <c r="CA122" s="92" t="s">
        <v>4465</v>
      </c>
      <c r="CB122" s="92" t="s">
        <v>4100</v>
      </c>
      <c r="CC122" s="92" t="s">
        <v>4472</v>
      </c>
      <c r="CD122" s="92"/>
      <c r="CE122" s="92"/>
    </row>
    <row r="123" customFormat="false" ht="15" hidden="false" customHeight="true" outlineLevel="0" collapsed="false">
      <c r="A123" s="12" t="s">
        <v>4473</v>
      </c>
      <c r="B123" s="12" t="s">
        <v>2178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 t="s">
        <v>4474</v>
      </c>
      <c r="P123" s="12"/>
      <c r="Q123" s="12"/>
      <c r="R123" s="12"/>
      <c r="S123" s="12"/>
      <c r="T123" s="12"/>
      <c r="U123" s="12"/>
      <c r="V123" s="12" t="s">
        <v>1215</v>
      </c>
      <c r="W123" s="12" t="s">
        <v>781</v>
      </c>
      <c r="X123" s="12" t="s">
        <v>162</v>
      </c>
      <c r="Y123" s="12"/>
      <c r="Z123" s="12" t="s">
        <v>1216</v>
      </c>
      <c r="AA123" s="131" t="s">
        <v>2010</v>
      </c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2"/>
      <c r="BA123" s="92"/>
      <c r="BB123" s="92"/>
      <c r="BC123" s="92"/>
      <c r="BD123" s="92"/>
      <c r="BE123" s="92"/>
      <c r="BF123" s="92"/>
      <c r="BG123" s="92"/>
      <c r="BH123" s="92"/>
      <c r="BI123" s="92"/>
      <c r="BJ123" s="92"/>
      <c r="BK123" s="92"/>
      <c r="BL123" s="92"/>
      <c r="BM123" s="92"/>
      <c r="BN123" s="92"/>
      <c r="BO123" s="92"/>
      <c r="BT123" s="99"/>
      <c r="BU123" s="99"/>
      <c r="BV123" s="99"/>
      <c r="BW123" s="99"/>
      <c r="BX123" s="99"/>
      <c r="BY123" s="99"/>
      <c r="BZ123" s="99" t="s">
        <v>4094</v>
      </c>
      <c r="CA123" s="99" t="s">
        <v>4465</v>
      </c>
      <c r="CB123" s="92" t="s">
        <v>4102</v>
      </c>
      <c r="CC123" s="92" t="s">
        <v>4475</v>
      </c>
      <c r="CD123" s="92"/>
      <c r="CE123" s="92"/>
    </row>
    <row r="124" customFormat="false" ht="15" hidden="false" customHeight="true" outlineLevel="0" collapsed="false">
      <c r="A124" s="12" t="s">
        <v>4476</v>
      </c>
      <c r="B124" s="12" t="s">
        <v>2178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 t="s">
        <v>4477</v>
      </c>
      <c r="P124" s="12"/>
      <c r="Q124" s="12"/>
      <c r="R124" s="12"/>
      <c r="S124" s="12"/>
      <c r="T124" s="12"/>
      <c r="U124" s="12"/>
      <c r="V124" s="12" t="s">
        <v>1215</v>
      </c>
      <c r="W124" s="12" t="s">
        <v>781</v>
      </c>
      <c r="X124" s="12" t="s">
        <v>162</v>
      </c>
      <c r="Y124" s="12"/>
      <c r="Z124" s="12" t="s">
        <v>1216</v>
      </c>
      <c r="AA124" s="131" t="s">
        <v>2010</v>
      </c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2"/>
      <c r="BC124" s="92"/>
      <c r="BD124" s="92"/>
      <c r="BE124" s="92"/>
      <c r="BF124" s="92"/>
      <c r="BG124" s="92"/>
      <c r="BH124" s="92"/>
      <c r="BI124" s="92"/>
      <c r="BJ124" s="92"/>
      <c r="BK124" s="92"/>
      <c r="BL124" s="92"/>
      <c r="BM124" s="92"/>
      <c r="BN124" s="92"/>
      <c r="BO124" s="92"/>
      <c r="BT124" s="99"/>
      <c r="BU124" s="99"/>
      <c r="BV124" s="99"/>
      <c r="BW124" s="99"/>
      <c r="BX124" s="99"/>
      <c r="BY124" s="99"/>
      <c r="BZ124" s="99"/>
      <c r="CA124" s="99"/>
      <c r="CB124" s="92"/>
      <c r="CC124" s="92"/>
      <c r="CD124" s="92"/>
      <c r="CE124" s="92"/>
    </row>
    <row r="125" customFormat="false" ht="15" hidden="false" customHeight="true" outlineLevel="0" collapsed="false">
      <c r="A125" s="12" t="s">
        <v>4478</v>
      </c>
      <c r="B125" s="12" t="s">
        <v>2178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 t="s">
        <v>4479</v>
      </c>
      <c r="P125" s="12"/>
      <c r="Q125" s="12"/>
      <c r="R125" s="12"/>
      <c r="S125" s="12"/>
      <c r="T125" s="12"/>
      <c r="U125" s="12"/>
      <c r="V125" s="12" t="s">
        <v>1215</v>
      </c>
      <c r="W125" s="12" t="s">
        <v>781</v>
      </c>
      <c r="X125" s="12" t="s">
        <v>162</v>
      </c>
      <c r="Y125" s="12"/>
      <c r="Z125" s="12" t="s">
        <v>1216</v>
      </c>
      <c r="AA125" s="131" t="s">
        <v>2010</v>
      </c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2"/>
      <c r="BE125" s="92"/>
      <c r="BF125" s="92"/>
      <c r="BG125" s="92"/>
      <c r="BH125" s="92"/>
      <c r="BI125" s="92"/>
      <c r="BJ125" s="92"/>
      <c r="BK125" s="92"/>
      <c r="BL125" s="92"/>
      <c r="BM125" s="92"/>
      <c r="BN125" s="92"/>
      <c r="BO125" s="92"/>
      <c r="BT125" s="99"/>
      <c r="BU125" s="99"/>
      <c r="BV125" s="99"/>
      <c r="BW125" s="99"/>
      <c r="BX125" s="99"/>
      <c r="BY125" s="99"/>
      <c r="BZ125" s="99"/>
      <c r="CA125" s="99"/>
      <c r="CB125" s="92"/>
      <c r="CC125" s="92"/>
      <c r="CD125" s="92"/>
      <c r="CE125" s="92"/>
    </row>
    <row r="126" customFormat="false" ht="15" hidden="false" customHeight="true" outlineLevel="0" collapsed="false">
      <c r="A126" s="12" t="s">
        <v>4480</v>
      </c>
      <c r="B126" s="12" t="s">
        <v>2178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 t="s">
        <v>4481</v>
      </c>
      <c r="P126" s="12"/>
      <c r="Q126" s="12"/>
      <c r="R126" s="12"/>
      <c r="S126" s="12"/>
      <c r="T126" s="12"/>
      <c r="U126" s="12"/>
      <c r="V126" s="12" t="s">
        <v>1215</v>
      </c>
      <c r="W126" s="12" t="s">
        <v>781</v>
      </c>
      <c r="X126" s="12" t="s">
        <v>162</v>
      </c>
      <c r="Y126" s="12"/>
      <c r="Z126" s="12" t="s">
        <v>1216</v>
      </c>
      <c r="AA126" s="131" t="s">
        <v>2010</v>
      </c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2"/>
      <c r="BG126" s="92"/>
      <c r="BH126" s="92"/>
      <c r="BI126" s="92"/>
      <c r="BJ126" s="92"/>
      <c r="BK126" s="92"/>
      <c r="BL126" s="92"/>
      <c r="BM126" s="92"/>
      <c r="BN126" s="92"/>
      <c r="BO126" s="92"/>
      <c r="BT126" s="99"/>
      <c r="BU126" s="99"/>
      <c r="BV126" s="99"/>
      <c r="BW126" s="99"/>
      <c r="BX126" s="99"/>
      <c r="BY126" s="99"/>
      <c r="BZ126" s="99"/>
      <c r="CA126" s="99"/>
      <c r="CB126" s="92"/>
      <c r="CC126" s="92"/>
      <c r="CD126" s="92"/>
      <c r="CE126" s="92"/>
    </row>
    <row r="127" customFormat="false" ht="15" hidden="false" customHeight="true" outlineLevel="0" collapsed="false">
      <c r="A127" s="12" t="s">
        <v>4482</v>
      </c>
      <c r="B127" s="12" t="s">
        <v>2178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 t="s">
        <v>4483</v>
      </c>
      <c r="P127" s="12"/>
      <c r="Q127" s="12"/>
      <c r="R127" s="12"/>
      <c r="S127" s="12"/>
      <c r="T127" s="12"/>
      <c r="U127" s="12"/>
      <c r="V127" s="12" t="s">
        <v>1215</v>
      </c>
      <c r="W127" s="12" t="s">
        <v>781</v>
      </c>
      <c r="X127" s="12" t="s">
        <v>162</v>
      </c>
      <c r="Y127" s="12"/>
      <c r="Z127" s="12" t="s">
        <v>1216</v>
      </c>
      <c r="AA127" s="131" t="s">
        <v>2010</v>
      </c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2"/>
      <c r="BI127" s="92"/>
      <c r="BJ127" s="92"/>
      <c r="BK127" s="92"/>
      <c r="BL127" s="92"/>
      <c r="BM127" s="92"/>
      <c r="BN127" s="92"/>
      <c r="BO127" s="92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2"/>
      <c r="CE127" s="92"/>
    </row>
    <row r="128" customFormat="false" ht="15" hidden="false" customHeight="true" outlineLevel="0" collapsed="false">
      <c r="A128" s="12" t="s">
        <v>4484</v>
      </c>
      <c r="B128" s="12" t="s">
        <v>2178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 t="s">
        <v>4485</v>
      </c>
      <c r="P128" s="12"/>
      <c r="Q128" s="12"/>
      <c r="R128" s="12"/>
      <c r="S128" s="12"/>
      <c r="T128" s="12"/>
      <c r="U128" s="12"/>
      <c r="V128" s="12" t="s">
        <v>1215</v>
      </c>
      <c r="W128" s="12" t="s">
        <v>781</v>
      </c>
      <c r="X128" s="12" t="s">
        <v>162</v>
      </c>
      <c r="Y128" s="12"/>
      <c r="Z128" s="12" t="s">
        <v>1216</v>
      </c>
      <c r="AA128" s="131" t="s">
        <v>2010</v>
      </c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2"/>
      <c r="BK128" s="92"/>
      <c r="BL128" s="92"/>
      <c r="BM128" s="92"/>
      <c r="BN128" s="92"/>
      <c r="BO128" s="92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2"/>
      <c r="CE128" s="92"/>
    </row>
    <row r="129" customFormat="false" ht="15" hidden="false" customHeight="true" outlineLevel="0" collapsed="false">
      <c r="A129" s="12" t="s">
        <v>4486</v>
      </c>
      <c r="B129" s="12" t="s">
        <v>2178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 t="s">
        <v>4487</v>
      </c>
      <c r="P129" s="12"/>
      <c r="Q129" s="12"/>
      <c r="R129" s="12"/>
      <c r="S129" s="12"/>
      <c r="T129" s="12"/>
      <c r="U129" s="12"/>
      <c r="V129" s="12" t="s">
        <v>1215</v>
      </c>
      <c r="W129" s="12" t="s">
        <v>781</v>
      </c>
      <c r="X129" s="12" t="s">
        <v>162</v>
      </c>
      <c r="Y129" s="12"/>
      <c r="Z129" s="12" t="s">
        <v>1216</v>
      </c>
      <c r="AA129" s="131" t="s">
        <v>2010</v>
      </c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2"/>
      <c r="BM129" s="92"/>
      <c r="BN129" s="92"/>
      <c r="BO129" s="92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2"/>
      <c r="CE129" s="92"/>
    </row>
    <row r="130" customFormat="false" ht="15" hidden="false" customHeight="true" outlineLevel="0" collapsed="false">
      <c r="A130" s="12" t="s">
        <v>4488</v>
      </c>
      <c r="B130" s="12" t="s">
        <v>2178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 t="s">
        <v>4489</v>
      </c>
      <c r="P130" s="12"/>
      <c r="Q130" s="12"/>
      <c r="R130" s="12"/>
      <c r="S130" s="12"/>
      <c r="T130" s="12"/>
      <c r="U130" s="12"/>
      <c r="V130" s="12" t="s">
        <v>1215</v>
      </c>
      <c r="W130" s="12" t="s">
        <v>781</v>
      </c>
      <c r="X130" s="12" t="s">
        <v>162</v>
      </c>
      <c r="Y130" s="12"/>
      <c r="Z130" s="12" t="s">
        <v>1216</v>
      </c>
      <c r="AA130" s="131" t="s">
        <v>2010</v>
      </c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2"/>
      <c r="BO130" s="92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2"/>
      <c r="CE130" s="92"/>
    </row>
    <row r="131" customFormat="false" ht="15" hidden="false" customHeight="true" outlineLevel="0" collapsed="false">
      <c r="A131" s="12" t="s">
        <v>4490</v>
      </c>
      <c r="B131" s="12" t="s">
        <v>2178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 t="s">
        <v>4491</v>
      </c>
      <c r="P131" s="12"/>
      <c r="Q131" s="12"/>
      <c r="R131" s="12"/>
      <c r="S131" s="12"/>
      <c r="T131" s="12"/>
      <c r="U131" s="12"/>
      <c r="V131" s="12" t="s">
        <v>1215</v>
      </c>
      <c r="W131" s="12" t="s">
        <v>781</v>
      </c>
      <c r="X131" s="12" t="s">
        <v>162</v>
      </c>
      <c r="Y131" s="12"/>
      <c r="Z131" s="12" t="s">
        <v>1216</v>
      </c>
      <c r="AA131" s="131" t="s">
        <v>2010</v>
      </c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</row>
    <row r="132" customFormat="false" ht="15" hidden="false" customHeight="true" outlineLevel="0" collapsed="false">
      <c r="A132" s="12" t="s">
        <v>4492</v>
      </c>
      <c r="B132" s="12" t="s">
        <v>2178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 t="s">
        <v>4493</v>
      </c>
      <c r="P132" s="12"/>
      <c r="Q132" s="12"/>
      <c r="R132" s="12"/>
      <c r="S132" s="12"/>
      <c r="T132" s="12"/>
      <c r="U132" s="12"/>
      <c r="V132" s="12" t="s">
        <v>1215</v>
      </c>
      <c r="W132" s="12" t="s">
        <v>781</v>
      </c>
      <c r="X132" s="12" t="s">
        <v>162</v>
      </c>
      <c r="Y132" s="12"/>
      <c r="Z132" s="12" t="s">
        <v>1216</v>
      </c>
      <c r="AA132" s="131" t="s">
        <v>2010</v>
      </c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134"/>
      <c r="BQ132" s="134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</row>
    <row r="133" customFormat="false" ht="15" hidden="false" customHeight="true" outlineLevel="0" collapsed="false">
      <c r="A133" s="12" t="s">
        <v>4494</v>
      </c>
      <c r="B133" s="12" t="s">
        <v>2173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 t="s">
        <v>4495</v>
      </c>
      <c r="P133" s="12"/>
      <c r="Q133" s="12"/>
      <c r="R133" s="12"/>
      <c r="S133" s="12"/>
      <c r="T133" s="12"/>
      <c r="U133" s="12"/>
      <c r="V133" s="12" t="s">
        <v>1215</v>
      </c>
      <c r="W133" s="12" t="s">
        <v>781</v>
      </c>
      <c r="X133" s="12" t="s">
        <v>162</v>
      </c>
      <c r="Y133" s="12"/>
      <c r="Z133" s="12" t="s">
        <v>1216</v>
      </c>
      <c r="AA133" s="131" t="s">
        <v>4496</v>
      </c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 t="s">
        <v>4078</v>
      </c>
      <c r="AO133" s="99" t="s">
        <v>4497</v>
      </c>
      <c r="AP133" s="99" t="s">
        <v>4080</v>
      </c>
      <c r="AQ133" s="99" t="s">
        <v>4498</v>
      </c>
      <c r="AR133" s="99" t="s">
        <v>4082</v>
      </c>
      <c r="AS133" s="99" t="s">
        <v>4499</v>
      </c>
      <c r="AT133" s="99" t="s">
        <v>4159</v>
      </c>
      <c r="AU133" s="99" t="s">
        <v>4500</v>
      </c>
      <c r="AV133" s="99" t="s">
        <v>4084</v>
      </c>
      <c r="AW133" s="99" t="s">
        <v>4501</v>
      </c>
      <c r="AX133" s="92" t="s">
        <v>4086</v>
      </c>
      <c r="AY133" s="92" t="s">
        <v>4053</v>
      </c>
      <c r="AZ133" s="92" t="s">
        <v>4088</v>
      </c>
      <c r="BA133" s="92" t="s">
        <v>4502</v>
      </c>
      <c r="BB133" s="92" t="s">
        <v>4090</v>
      </c>
      <c r="BC133" s="92" t="s">
        <v>4499</v>
      </c>
      <c r="BD133" s="92" t="s">
        <v>4092</v>
      </c>
      <c r="BE133" s="92" t="s">
        <v>4503</v>
      </c>
      <c r="BF133" s="92" t="s">
        <v>4094</v>
      </c>
      <c r="BG133" s="92" t="s">
        <v>4500</v>
      </c>
      <c r="BH133" s="92" t="s">
        <v>4096</v>
      </c>
      <c r="BI133" s="92" t="s">
        <v>4504</v>
      </c>
      <c r="BJ133" s="92" t="s">
        <v>4098</v>
      </c>
      <c r="BK133" s="92" t="s">
        <v>4498</v>
      </c>
      <c r="BL133" s="92" t="s">
        <v>4100</v>
      </c>
      <c r="BM133" s="92" t="s">
        <v>4505</v>
      </c>
      <c r="BN133" s="92" t="s">
        <v>4102</v>
      </c>
      <c r="BO133" s="92" t="s">
        <v>4506</v>
      </c>
      <c r="BP133" s="0" t="s">
        <v>4104</v>
      </c>
      <c r="BQ133" s="0" t="s">
        <v>4507</v>
      </c>
      <c r="BR133" s="0" t="s">
        <v>148</v>
      </c>
      <c r="BS133" s="0" t="s">
        <v>4303</v>
      </c>
      <c r="BT133" s="99"/>
      <c r="BU133" s="99"/>
      <c r="BV133" s="99" t="s">
        <v>4078</v>
      </c>
      <c r="BW133" s="99" t="s">
        <v>4508</v>
      </c>
      <c r="BX133" s="99" t="s">
        <v>4082</v>
      </c>
      <c r="BY133" s="99" t="s">
        <v>4509</v>
      </c>
      <c r="BZ133" s="92" t="s">
        <v>4088</v>
      </c>
      <c r="CA133" s="92" t="s">
        <v>4510</v>
      </c>
      <c r="CB133" s="92" t="s">
        <v>4096</v>
      </c>
      <c r="CC133" s="92" t="s">
        <v>4511</v>
      </c>
      <c r="CD133" s="92" t="s">
        <v>4104</v>
      </c>
      <c r="CE133" s="92" t="s">
        <v>4475</v>
      </c>
    </row>
    <row r="134" customFormat="false" ht="15" hidden="false" customHeight="true" outlineLevel="0" collapsed="false">
      <c r="A134" s="12" t="s">
        <v>4512</v>
      </c>
      <c r="B134" s="12" t="s">
        <v>2173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 t="s">
        <v>4513</v>
      </c>
      <c r="P134" s="12"/>
      <c r="Q134" s="12"/>
      <c r="R134" s="12"/>
      <c r="S134" s="12"/>
      <c r="T134" s="12"/>
      <c r="U134" s="12"/>
      <c r="V134" s="12" t="s">
        <v>1215</v>
      </c>
      <c r="W134" s="12" t="s">
        <v>781</v>
      </c>
      <c r="X134" s="12" t="s">
        <v>162</v>
      </c>
      <c r="Y134" s="12"/>
      <c r="Z134" s="12" t="s">
        <v>1216</v>
      </c>
      <c r="AA134" s="131" t="s">
        <v>4496</v>
      </c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  <c r="BN134" s="92"/>
      <c r="BO134" s="92"/>
      <c r="BT134" s="99"/>
      <c r="BU134" s="99"/>
      <c r="BV134" s="99" t="s">
        <v>4080</v>
      </c>
      <c r="BW134" s="99" t="s">
        <v>4514</v>
      </c>
      <c r="BX134" s="99" t="s">
        <v>4159</v>
      </c>
      <c r="BY134" s="99" t="s">
        <v>4515</v>
      </c>
      <c r="BZ134" s="92" t="s">
        <v>4090</v>
      </c>
      <c r="CA134" s="92" t="s">
        <v>4516</v>
      </c>
      <c r="CB134" s="92" t="s">
        <v>4098</v>
      </c>
      <c r="CC134" s="92" t="s">
        <v>4307</v>
      </c>
      <c r="CD134" s="92"/>
      <c r="CE134" s="92"/>
    </row>
    <row r="135" customFormat="false" ht="15" hidden="false" customHeight="true" outlineLevel="0" collapsed="false">
      <c r="A135" s="12" t="s">
        <v>4517</v>
      </c>
      <c r="B135" s="12" t="s">
        <v>2173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 t="s">
        <v>4518</v>
      </c>
      <c r="P135" s="12"/>
      <c r="Q135" s="12"/>
      <c r="R135" s="12"/>
      <c r="S135" s="12"/>
      <c r="T135" s="12"/>
      <c r="U135" s="12"/>
      <c r="V135" s="12" t="s">
        <v>1215</v>
      </c>
      <c r="W135" s="12" t="s">
        <v>781</v>
      </c>
      <c r="X135" s="12" t="s">
        <v>162</v>
      </c>
      <c r="Y135" s="12"/>
      <c r="Z135" s="12" t="s">
        <v>1216</v>
      </c>
      <c r="AA135" s="131" t="s">
        <v>4496</v>
      </c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2"/>
      <c r="AY135" s="92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  <c r="BM135" s="92"/>
      <c r="BN135" s="92"/>
      <c r="BO135" s="92"/>
      <c r="BT135" s="99"/>
      <c r="BU135" s="99"/>
      <c r="BV135" s="99"/>
      <c r="BW135" s="99"/>
      <c r="BX135" s="99" t="s">
        <v>4084</v>
      </c>
      <c r="BY135" s="99" t="s">
        <v>4519</v>
      </c>
      <c r="BZ135" s="92" t="s">
        <v>4092</v>
      </c>
      <c r="CA135" s="92" t="s">
        <v>4520</v>
      </c>
      <c r="CB135" s="92" t="s">
        <v>4100</v>
      </c>
      <c r="CC135" s="92" t="s">
        <v>4521</v>
      </c>
      <c r="CD135" s="92"/>
      <c r="CE135" s="92"/>
    </row>
    <row r="136" customFormat="false" ht="15" hidden="false" customHeight="true" outlineLevel="0" collapsed="false">
      <c r="A136" s="12" t="s">
        <v>4522</v>
      </c>
      <c r="B136" s="12" t="s">
        <v>2173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 t="s">
        <v>4523</v>
      </c>
      <c r="P136" s="12"/>
      <c r="Q136" s="12"/>
      <c r="R136" s="12"/>
      <c r="S136" s="12"/>
      <c r="T136" s="12"/>
      <c r="U136" s="12"/>
      <c r="V136" s="12" t="s">
        <v>1215</v>
      </c>
      <c r="W136" s="12" t="s">
        <v>781</v>
      </c>
      <c r="X136" s="12" t="s">
        <v>162</v>
      </c>
      <c r="Y136" s="12"/>
      <c r="Z136" s="12" t="s">
        <v>1216</v>
      </c>
      <c r="AA136" s="131" t="s">
        <v>4496</v>
      </c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2"/>
      <c r="AY136" s="92"/>
      <c r="AZ136" s="92"/>
      <c r="BA136" s="92"/>
      <c r="BB136" s="92"/>
      <c r="BC136" s="92"/>
      <c r="BD136" s="92"/>
      <c r="BE136" s="92"/>
      <c r="BF136" s="92"/>
      <c r="BG136" s="92"/>
      <c r="BH136" s="92"/>
      <c r="BI136" s="92"/>
      <c r="BJ136" s="92"/>
      <c r="BK136" s="92"/>
      <c r="BL136" s="92"/>
      <c r="BM136" s="92"/>
      <c r="BN136" s="92"/>
      <c r="BO136" s="92"/>
      <c r="BT136" s="99"/>
      <c r="BU136" s="99"/>
      <c r="BV136" s="99"/>
      <c r="BW136" s="99"/>
      <c r="BX136" s="99" t="s">
        <v>4086</v>
      </c>
      <c r="BY136" s="99" t="s">
        <v>4296</v>
      </c>
      <c r="BZ136" s="92" t="s">
        <v>4094</v>
      </c>
      <c r="CA136" s="92" t="s">
        <v>4291</v>
      </c>
      <c r="CB136" s="92" t="s">
        <v>4102</v>
      </c>
      <c r="CC136" s="92" t="s">
        <v>4524</v>
      </c>
      <c r="CD136" s="92"/>
      <c r="CE136" s="92"/>
    </row>
    <row r="137" customFormat="false" ht="15" hidden="false" customHeight="true" outlineLevel="0" collapsed="false">
      <c r="A137" s="12" t="s">
        <v>4525</v>
      </c>
      <c r="B137" s="12" t="s">
        <v>2173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 t="s">
        <v>4526</v>
      </c>
      <c r="P137" s="12"/>
      <c r="Q137" s="12"/>
      <c r="R137" s="12"/>
      <c r="S137" s="12"/>
      <c r="T137" s="12"/>
      <c r="U137" s="12"/>
      <c r="V137" s="12" t="s">
        <v>1215</v>
      </c>
      <c r="W137" s="12" t="s">
        <v>781</v>
      </c>
      <c r="X137" s="12" t="s">
        <v>162</v>
      </c>
      <c r="Y137" s="12"/>
      <c r="Z137" s="12" t="s">
        <v>1216</v>
      </c>
      <c r="AA137" s="131" t="s">
        <v>4496</v>
      </c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2"/>
      <c r="AY137" s="92"/>
      <c r="AZ137" s="92"/>
      <c r="BA137" s="92"/>
      <c r="BB137" s="92"/>
      <c r="BC137" s="92"/>
      <c r="BD137" s="92"/>
      <c r="BE137" s="92"/>
      <c r="BF137" s="92"/>
      <c r="BG137" s="92"/>
      <c r="BH137" s="92"/>
      <c r="BI137" s="92"/>
      <c r="BJ137" s="92"/>
      <c r="BK137" s="92"/>
      <c r="BL137" s="92"/>
      <c r="BM137" s="92"/>
      <c r="BN137" s="92"/>
      <c r="BO137" s="92"/>
      <c r="BT137" s="99"/>
      <c r="BU137" s="99"/>
      <c r="BV137" s="99"/>
      <c r="BW137" s="99"/>
      <c r="BX137" s="99"/>
      <c r="BY137" s="99"/>
      <c r="BZ137" s="92"/>
      <c r="CA137" s="92"/>
      <c r="CB137" s="92"/>
      <c r="CC137" s="92"/>
      <c r="CD137" s="92"/>
      <c r="CE137" s="92"/>
    </row>
    <row r="138" customFormat="false" ht="15" hidden="false" customHeight="true" outlineLevel="0" collapsed="false">
      <c r="A138" s="12" t="s">
        <v>4527</v>
      </c>
      <c r="B138" s="12" t="s">
        <v>2173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 t="s">
        <v>4528</v>
      </c>
      <c r="P138" s="12"/>
      <c r="Q138" s="12"/>
      <c r="R138" s="12"/>
      <c r="S138" s="12"/>
      <c r="T138" s="12"/>
      <c r="U138" s="12"/>
      <c r="V138" s="12" t="s">
        <v>1215</v>
      </c>
      <c r="W138" s="12" t="s">
        <v>781</v>
      </c>
      <c r="X138" s="12" t="s">
        <v>162</v>
      </c>
      <c r="Y138" s="12"/>
      <c r="Z138" s="12" t="s">
        <v>1216</v>
      </c>
      <c r="AA138" s="131" t="s">
        <v>4496</v>
      </c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2"/>
      <c r="BA138" s="92"/>
      <c r="BB138" s="92"/>
      <c r="BC138" s="92"/>
      <c r="BD138" s="92"/>
      <c r="BE138" s="92"/>
      <c r="BF138" s="92"/>
      <c r="BG138" s="92"/>
      <c r="BH138" s="92"/>
      <c r="BI138" s="92"/>
      <c r="BJ138" s="92"/>
      <c r="BK138" s="92"/>
      <c r="BL138" s="92"/>
      <c r="BM138" s="92"/>
      <c r="BN138" s="92"/>
      <c r="BO138" s="92"/>
      <c r="BT138" s="99"/>
      <c r="BU138" s="99"/>
      <c r="BV138" s="99"/>
      <c r="BW138" s="99"/>
      <c r="BX138" s="99"/>
      <c r="BY138" s="99"/>
      <c r="BZ138" s="92"/>
      <c r="CA138" s="92"/>
      <c r="CB138" s="92"/>
      <c r="CC138" s="92"/>
      <c r="CD138" s="92"/>
      <c r="CE138" s="92"/>
    </row>
    <row r="139" customFormat="false" ht="15" hidden="false" customHeight="true" outlineLevel="0" collapsed="false">
      <c r="A139" s="12" t="s">
        <v>4529</v>
      </c>
      <c r="B139" s="12" t="s">
        <v>2173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 t="s">
        <v>4530</v>
      </c>
      <c r="P139" s="12"/>
      <c r="Q139" s="12"/>
      <c r="R139" s="12"/>
      <c r="S139" s="12"/>
      <c r="T139" s="12"/>
      <c r="U139" s="12"/>
      <c r="V139" s="12" t="s">
        <v>1215</v>
      </c>
      <c r="W139" s="12" t="s">
        <v>781</v>
      </c>
      <c r="X139" s="12" t="s">
        <v>162</v>
      </c>
      <c r="Y139" s="12"/>
      <c r="Z139" s="12" t="s">
        <v>1216</v>
      </c>
      <c r="AA139" s="131" t="s">
        <v>4496</v>
      </c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2"/>
      <c r="BC139" s="92"/>
      <c r="BD139" s="92"/>
      <c r="BE139" s="92"/>
      <c r="BF139" s="92"/>
      <c r="BG139" s="92"/>
      <c r="BH139" s="92"/>
      <c r="BI139" s="92"/>
      <c r="BJ139" s="92"/>
      <c r="BK139" s="92"/>
      <c r="BL139" s="92"/>
      <c r="BM139" s="92"/>
      <c r="BN139" s="92"/>
      <c r="BO139" s="92"/>
      <c r="BR139" s="128"/>
      <c r="BS139" s="130"/>
      <c r="BT139" s="99"/>
      <c r="BU139" s="99"/>
      <c r="BV139" s="99"/>
      <c r="BW139" s="99"/>
      <c r="BX139" s="99"/>
      <c r="BY139" s="99"/>
      <c r="BZ139" s="99"/>
      <c r="CA139" s="99"/>
      <c r="CB139" s="92"/>
      <c r="CC139" s="92"/>
      <c r="CD139" s="92"/>
      <c r="CE139" s="92"/>
    </row>
    <row r="140" customFormat="false" ht="15" hidden="false" customHeight="true" outlineLevel="0" collapsed="false">
      <c r="A140" s="12" t="s">
        <v>4531</v>
      </c>
      <c r="B140" s="12" t="s">
        <v>2173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 t="s">
        <v>4532</v>
      </c>
      <c r="P140" s="12"/>
      <c r="Q140" s="12"/>
      <c r="R140" s="12"/>
      <c r="S140" s="12"/>
      <c r="T140" s="12"/>
      <c r="U140" s="12"/>
      <c r="V140" s="12" t="s">
        <v>1215</v>
      </c>
      <c r="W140" s="12" t="s">
        <v>781</v>
      </c>
      <c r="X140" s="12" t="s">
        <v>162</v>
      </c>
      <c r="Y140" s="12"/>
      <c r="Z140" s="12" t="s">
        <v>1216</v>
      </c>
      <c r="AA140" s="131" t="s">
        <v>4496</v>
      </c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2"/>
      <c r="BE140" s="92"/>
      <c r="BF140" s="92"/>
      <c r="BG140" s="92"/>
      <c r="BH140" s="92"/>
      <c r="BI140" s="92"/>
      <c r="BJ140" s="92"/>
      <c r="BK140" s="92"/>
      <c r="BL140" s="92"/>
      <c r="BM140" s="92"/>
      <c r="BN140" s="92"/>
      <c r="BO140" s="92"/>
      <c r="BT140" s="99"/>
      <c r="BU140" s="99"/>
      <c r="BV140" s="99"/>
      <c r="BW140" s="99"/>
      <c r="BX140" s="99"/>
      <c r="BY140" s="99"/>
      <c r="BZ140" s="99"/>
      <c r="CA140" s="99"/>
      <c r="CB140" s="92"/>
      <c r="CC140" s="92"/>
      <c r="CD140" s="92"/>
      <c r="CE140" s="92"/>
    </row>
    <row r="141" customFormat="false" ht="15" hidden="false" customHeight="true" outlineLevel="0" collapsed="false">
      <c r="A141" s="12" t="s">
        <v>4533</v>
      </c>
      <c r="B141" s="12" t="s">
        <v>2173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 t="s">
        <v>4534</v>
      </c>
      <c r="P141" s="12"/>
      <c r="Q141" s="12"/>
      <c r="R141" s="12"/>
      <c r="S141" s="12"/>
      <c r="T141" s="12"/>
      <c r="U141" s="12"/>
      <c r="V141" s="12" t="s">
        <v>1215</v>
      </c>
      <c r="W141" s="12" t="s">
        <v>781</v>
      </c>
      <c r="X141" s="12" t="s">
        <v>162</v>
      </c>
      <c r="Y141" s="12"/>
      <c r="Z141" s="12" t="s">
        <v>1216</v>
      </c>
      <c r="AA141" s="131" t="s">
        <v>4496</v>
      </c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2"/>
      <c r="BG141" s="92"/>
      <c r="BH141" s="92"/>
      <c r="BI141" s="92"/>
      <c r="BJ141" s="92"/>
      <c r="BK141" s="92"/>
      <c r="BL141" s="92"/>
      <c r="BM141" s="92"/>
      <c r="BN141" s="92"/>
      <c r="BO141" s="92"/>
      <c r="BT141" s="99"/>
      <c r="BU141" s="99"/>
      <c r="BV141" s="99"/>
      <c r="BW141" s="99"/>
      <c r="BX141" s="99"/>
      <c r="BY141" s="99"/>
      <c r="BZ141" s="99"/>
      <c r="CA141" s="99"/>
      <c r="CB141" s="92"/>
      <c r="CC141" s="92"/>
      <c r="CD141" s="92"/>
      <c r="CE141" s="92"/>
    </row>
    <row r="142" customFormat="false" ht="15" hidden="false" customHeight="true" outlineLevel="0" collapsed="false">
      <c r="A142" s="12" t="s">
        <v>4535</v>
      </c>
      <c r="B142" s="12" t="s">
        <v>2173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 t="s">
        <v>4536</v>
      </c>
      <c r="P142" s="12"/>
      <c r="Q142" s="12"/>
      <c r="R142" s="12"/>
      <c r="S142" s="12"/>
      <c r="T142" s="12"/>
      <c r="U142" s="12"/>
      <c r="V142" s="12" t="s">
        <v>1215</v>
      </c>
      <c r="W142" s="12" t="s">
        <v>781</v>
      </c>
      <c r="X142" s="12" t="s">
        <v>162</v>
      </c>
      <c r="Y142" s="12"/>
      <c r="Z142" s="12" t="s">
        <v>1216</v>
      </c>
      <c r="AA142" s="131" t="s">
        <v>4496</v>
      </c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2"/>
      <c r="BI142" s="92"/>
      <c r="BJ142" s="92"/>
      <c r="BK142" s="92"/>
      <c r="BL142" s="92"/>
      <c r="BM142" s="92"/>
      <c r="BN142" s="92"/>
      <c r="BO142" s="92"/>
      <c r="BT142" s="99"/>
      <c r="BU142" s="99"/>
      <c r="BV142" s="99"/>
      <c r="BW142" s="99"/>
      <c r="BX142" s="99"/>
      <c r="BY142" s="99"/>
      <c r="BZ142" s="99"/>
      <c r="CA142" s="99"/>
      <c r="CB142" s="92"/>
      <c r="CC142" s="92"/>
      <c r="CD142" s="92"/>
      <c r="CE142" s="92"/>
    </row>
    <row r="143" customFormat="false" ht="15" hidden="false" customHeight="true" outlineLevel="0" collapsed="false">
      <c r="A143" s="12" t="s">
        <v>4537</v>
      </c>
      <c r="B143" s="12" t="s">
        <v>2173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 t="s">
        <v>4538</v>
      </c>
      <c r="P143" s="12"/>
      <c r="Q143" s="12"/>
      <c r="R143" s="12"/>
      <c r="S143" s="12"/>
      <c r="T143" s="12"/>
      <c r="U143" s="12"/>
      <c r="V143" s="12" t="s">
        <v>1215</v>
      </c>
      <c r="W143" s="12" t="s">
        <v>781</v>
      </c>
      <c r="X143" s="12" t="s">
        <v>162</v>
      </c>
      <c r="Y143" s="12"/>
      <c r="Z143" s="12" t="s">
        <v>1216</v>
      </c>
      <c r="AA143" s="131" t="s">
        <v>4496</v>
      </c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2"/>
      <c r="BK143" s="92"/>
      <c r="BL143" s="92"/>
      <c r="BM143" s="92"/>
      <c r="BN143" s="92"/>
      <c r="BO143" s="92"/>
      <c r="BT143" s="99"/>
      <c r="BU143" s="99"/>
      <c r="BV143" s="99"/>
      <c r="BW143" s="99"/>
      <c r="BX143" s="99"/>
      <c r="BY143" s="99"/>
      <c r="BZ143" s="99"/>
      <c r="CA143" s="99"/>
      <c r="CB143" s="99"/>
      <c r="CC143" s="99"/>
      <c r="CD143" s="92"/>
      <c r="CE143" s="92"/>
    </row>
    <row r="144" customFormat="false" ht="15" hidden="false" customHeight="true" outlineLevel="0" collapsed="false">
      <c r="A144" s="12" t="s">
        <v>4539</v>
      </c>
      <c r="B144" s="12" t="s">
        <v>2173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 t="s">
        <v>4540</v>
      </c>
      <c r="P144" s="12"/>
      <c r="Q144" s="12"/>
      <c r="R144" s="12"/>
      <c r="S144" s="12"/>
      <c r="T144" s="12"/>
      <c r="U144" s="12"/>
      <c r="V144" s="12" t="s">
        <v>1215</v>
      </c>
      <c r="W144" s="12" t="s">
        <v>781</v>
      </c>
      <c r="X144" s="12" t="s">
        <v>162</v>
      </c>
      <c r="Y144" s="12"/>
      <c r="Z144" s="12" t="s">
        <v>1216</v>
      </c>
      <c r="AA144" s="131" t="s">
        <v>4496</v>
      </c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2"/>
      <c r="BM144" s="92"/>
      <c r="BN144" s="92"/>
      <c r="BO144" s="92"/>
      <c r="BT144" s="99"/>
      <c r="BU144" s="99"/>
      <c r="BV144" s="99"/>
      <c r="BW144" s="99"/>
      <c r="BX144" s="99"/>
      <c r="BY144" s="99"/>
      <c r="BZ144" s="99"/>
      <c r="CA144" s="99"/>
      <c r="CB144" s="99"/>
      <c r="CC144" s="99"/>
      <c r="CD144" s="92"/>
      <c r="CE144" s="92"/>
    </row>
    <row r="145" customFormat="false" ht="15" hidden="false" customHeight="true" outlineLevel="0" collapsed="false">
      <c r="A145" s="12" t="s">
        <v>4541</v>
      </c>
      <c r="B145" s="12" t="s">
        <v>2173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 t="s">
        <v>4542</v>
      </c>
      <c r="P145" s="12"/>
      <c r="Q145" s="12"/>
      <c r="R145" s="12"/>
      <c r="S145" s="12"/>
      <c r="T145" s="12"/>
      <c r="U145" s="12"/>
      <c r="V145" s="12" t="s">
        <v>1215</v>
      </c>
      <c r="W145" s="12" t="s">
        <v>781</v>
      </c>
      <c r="X145" s="12" t="s">
        <v>162</v>
      </c>
      <c r="Y145" s="12"/>
      <c r="Z145" s="12" t="s">
        <v>1216</v>
      </c>
      <c r="AA145" s="131" t="s">
        <v>4496</v>
      </c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2"/>
      <c r="BO145" s="92"/>
      <c r="BT145" s="99"/>
      <c r="BU145" s="99"/>
      <c r="BV145" s="99"/>
      <c r="BW145" s="99"/>
      <c r="BX145" s="99"/>
      <c r="BY145" s="99"/>
      <c r="BZ145" s="99"/>
      <c r="CA145" s="99"/>
      <c r="CB145" s="99"/>
      <c r="CC145" s="99"/>
      <c r="CD145" s="92"/>
      <c r="CE145" s="92"/>
    </row>
    <row r="146" customFormat="false" ht="15" hidden="false" customHeight="true" outlineLevel="0" collapsed="false">
      <c r="A146" s="12" t="s">
        <v>4543</v>
      </c>
      <c r="B146" s="12" t="s">
        <v>2173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 t="s">
        <v>4544</v>
      </c>
      <c r="P146" s="12"/>
      <c r="Q146" s="12"/>
      <c r="R146" s="12"/>
      <c r="S146" s="12"/>
      <c r="T146" s="12"/>
      <c r="U146" s="12"/>
      <c r="V146" s="12" t="s">
        <v>1215</v>
      </c>
      <c r="W146" s="12" t="s">
        <v>781</v>
      </c>
      <c r="X146" s="12" t="s">
        <v>162</v>
      </c>
      <c r="Y146" s="12"/>
      <c r="Z146" s="12" t="s">
        <v>1216</v>
      </c>
      <c r="AA146" s="131" t="s">
        <v>2175</v>
      </c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99"/>
      <c r="CD146" s="92"/>
      <c r="CE146" s="92"/>
    </row>
    <row r="147" customFormat="false" ht="15" hidden="false" customHeight="true" outlineLevel="0" collapsed="false">
      <c r="A147" s="12" t="s">
        <v>4545</v>
      </c>
      <c r="B147" s="12" t="s">
        <v>2173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 t="s">
        <v>4546</v>
      </c>
      <c r="P147" s="12"/>
      <c r="Q147" s="12"/>
      <c r="R147" s="12"/>
      <c r="S147" s="12"/>
      <c r="T147" s="12"/>
      <c r="U147" s="12"/>
      <c r="V147" s="12" t="s">
        <v>1215</v>
      </c>
      <c r="W147" s="12" t="s">
        <v>781</v>
      </c>
      <c r="X147" s="12" t="s">
        <v>162</v>
      </c>
      <c r="Y147" s="12"/>
      <c r="Z147" s="12" t="s">
        <v>1216</v>
      </c>
      <c r="AA147" s="131" t="s">
        <v>2175</v>
      </c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134"/>
      <c r="BQ147" s="134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134"/>
      <c r="CE147" s="134"/>
    </row>
    <row r="148" customFormat="false" ht="15" hidden="false" customHeight="true" outlineLevel="0" collapsed="false">
      <c r="A148" s="12" t="s">
        <v>4547</v>
      </c>
      <c r="B148" s="12" t="s">
        <v>2182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 t="s">
        <v>4548</v>
      </c>
      <c r="P148" s="12"/>
      <c r="Q148" s="12"/>
      <c r="R148" s="12"/>
      <c r="S148" s="12"/>
      <c r="T148" s="12"/>
      <c r="U148" s="12"/>
      <c r="V148" s="12" t="s">
        <v>1215</v>
      </c>
      <c r="W148" s="12" t="s">
        <v>781</v>
      </c>
      <c r="X148" s="12" t="s">
        <v>162</v>
      </c>
      <c r="Y148" s="12"/>
      <c r="Z148" s="12" t="s">
        <v>1216</v>
      </c>
      <c r="AA148" s="131" t="s">
        <v>2184</v>
      </c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 t="s">
        <v>4159</v>
      </c>
      <c r="AU148" s="99" t="s">
        <v>4549</v>
      </c>
      <c r="AV148" s="99" t="s">
        <v>4084</v>
      </c>
      <c r="AW148" s="99" t="s">
        <v>4550</v>
      </c>
      <c r="AX148" s="92" t="s">
        <v>4086</v>
      </c>
      <c r="AY148" s="92" t="s">
        <v>4551</v>
      </c>
      <c r="AZ148" s="92" t="s">
        <v>4088</v>
      </c>
      <c r="BA148" s="92" t="s">
        <v>4552</v>
      </c>
      <c r="BB148" s="92" t="s">
        <v>4090</v>
      </c>
      <c r="BC148" s="92" t="s">
        <v>4553</v>
      </c>
      <c r="BD148" s="92" t="s">
        <v>4092</v>
      </c>
      <c r="BE148" s="92" t="s">
        <v>4553</v>
      </c>
      <c r="BF148" s="92" t="s">
        <v>4094</v>
      </c>
      <c r="BG148" s="92" t="s">
        <v>4464</v>
      </c>
      <c r="BH148" s="92" t="s">
        <v>4096</v>
      </c>
      <c r="BI148" s="92" t="s">
        <v>4551</v>
      </c>
      <c r="BJ148" s="92" t="s">
        <v>4098</v>
      </c>
      <c r="BK148" s="92" t="s">
        <v>4554</v>
      </c>
      <c r="BL148" s="92" t="s">
        <v>4100</v>
      </c>
      <c r="BM148" s="92" t="s">
        <v>4554</v>
      </c>
      <c r="BN148" s="92" t="s">
        <v>4102</v>
      </c>
      <c r="BO148" s="92" t="s">
        <v>4555</v>
      </c>
      <c r="BP148" s="0" t="s">
        <v>4104</v>
      </c>
      <c r="BQ148" s="0" t="s">
        <v>4556</v>
      </c>
      <c r="BR148" s="0" t="s">
        <v>148</v>
      </c>
      <c r="BS148" s="130" t="n">
        <v>0.49</v>
      </c>
      <c r="BT148" s="99"/>
      <c r="BU148" s="99"/>
      <c r="BV148" s="99"/>
      <c r="BW148" s="99"/>
      <c r="BX148" s="99" t="s">
        <v>4086</v>
      </c>
      <c r="BY148" s="99" t="s">
        <v>4557</v>
      </c>
      <c r="BZ148" s="92" t="s">
        <v>4088</v>
      </c>
      <c r="CA148" s="92" t="s">
        <v>4558</v>
      </c>
      <c r="CB148" s="92" t="s">
        <v>4096</v>
      </c>
      <c r="CC148" s="92" t="s">
        <v>4559</v>
      </c>
      <c r="CD148" s="92" t="s">
        <v>4104</v>
      </c>
      <c r="CE148" s="92" t="s">
        <v>4560</v>
      </c>
    </row>
    <row r="149" customFormat="false" ht="15" hidden="false" customHeight="true" outlineLevel="0" collapsed="false">
      <c r="A149" s="12" t="s">
        <v>4561</v>
      </c>
      <c r="B149" s="12" t="s">
        <v>2182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 t="s">
        <v>4562</v>
      </c>
      <c r="P149" s="12"/>
      <c r="Q149" s="12"/>
      <c r="R149" s="12"/>
      <c r="S149" s="12"/>
      <c r="T149" s="12"/>
      <c r="U149" s="12"/>
      <c r="V149" s="12" t="s">
        <v>1215</v>
      </c>
      <c r="W149" s="12" t="s">
        <v>781</v>
      </c>
      <c r="X149" s="12" t="s">
        <v>162</v>
      </c>
      <c r="Y149" s="12"/>
      <c r="Z149" s="12" t="s">
        <v>1216</v>
      </c>
      <c r="AA149" s="131" t="s">
        <v>2184</v>
      </c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2"/>
      <c r="AY149" s="92"/>
      <c r="AZ149" s="92"/>
      <c r="BA149" s="92"/>
      <c r="BB149" s="92"/>
      <c r="BC149" s="92"/>
      <c r="BD149" s="92"/>
      <c r="BE149" s="92"/>
      <c r="BF149" s="92"/>
      <c r="BG149" s="92"/>
      <c r="BH149" s="92"/>
      <c r="BI149" s="92"/>
      <c r="BJ149" s="92"/>
      <c r="BK149" s="92"/>
      <c r="BL149" s="92"/>
      <c r="BM149" s="92"/>
      <c r="BN149" s="92"/>
      <c r="BO149" s="92"/>
      <c r="BT149" s="99"/>
      <c r="BU149" s="99"/>
      <c r="BV149" s="99"/>
      <c r="BW149" s="99"/>
      <c r="BX149" s="99"/>
      <c r="BY149" s="99"/>
      <c r="BZ149" s="92" t="s">
        <v>4090</v>
      </c>
      <c r="CA149" s="92" t="s">
        <v>4563</v>
      </c>
      <c r="CB149" s="92" t="s">
        <v>4098</v>
      </c>
      <c r="CC149" s="92" t="s">
        <v>4564</v>
      </c>
      <c r="CD149" s="92" t="s">
        <v>148</v>
      </c>
      <c r="CE149" s="92" t="n">
        <v>1.87</v>
      </c>
    </row>
    <row r="150" customFormat="false" ht="15" hidden="false" customHeight="true" outlineLevel="0" collapsed="false">
      <c r="A150" s="12" t="s">
        <v>4565</v>
      </c>
      <c r="B150" s="12" t="s">
        <v>2182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 t="s">
        <v>4566</v>
      </c>
      <c r="P150" s="12"/>
      <c r="Q150" s="12"/>
      <c r="R150" s="12"/>
      <c r="S150" s="12"/>
      <c r="T150" s="12"/>
      <c r="U150" s="12"/>
      <c r="V150" s="12" t="s">
        <v>1215</v>
      </c>
      <c r="W150" s="12" t="s">
        <v>781</v>
      </c>
      <c r="X150" s="12" t="s">
        <v>162</v>
      </c>
      <c r="Y150" s="12"/>
      <c r="Z150" s="12" t="s">
        <v>1216</v>
      </c>
      <c r="AA150" s="131" t="s">
        <v>2184</v>
      </c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2"/>
      <c r="BA150" s="92"/>
      <c r="BB150" s="92"/>
      <c r="BC150" s="92"/>
      <c r="BD150" s="92"/>
      <c r="BE150" s="92"/>
      <c r="BF150" s="92"/>
      <c r="BG150" s="92"/>
      <c r="BH150" s="92"/>
      <c r="BI150" s="92"/>
      <c r="BJ150" s="92"/>
      <c r="BK150" s="92"/>
      <c r="BL150" s="92"/>
      <c r="BM150" s="92"/>
      <c r="BN150" s="92"/>
      <c r="BO150" s="92"/>
      <c r="BT150" s="99"/>
      <c r="BU150" s="99"/>
      <c r="BV150" s="99"/>
      <c r="BW150" s="99"/>
      <c r="BX150" s="99"/>
      <c r="BY150" s="99"/>
      <c r="BZ150" s="99" t="s">
        <v>4092</v>
      </c>
      <c r="CA150" s="99" t="s">
        <v>4567</v>
      </c>
      <c r="CB150" s="92" t="s">
        <v>4100</v>
      </c>
      <c r="CC150" s="92" t="s">
        <v>4568</v>
      </c>
      <c r="CD150" s="92"/>
      <c r="CE150" s="92"/>
    </row>
    <row r="151" customFormat="false" ht="15" hidden="false" customHeight="true" outlineLevel="0" collapsed="false">
      <c r="A151" s="12" t="s">
        <v>4569</v>
      </c>
      <c r="B151" s="12" t="s">
        <v>2182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 t="s">
        <v>4570</v>
      </c>
      <c r="P151" s="12"/>
      <c r="Q151" s="12"/>
      <c r="R151" s="12"/>
      <c r="S151" s="12"/>
      <c r="T151" s="12"/>
      <c r="U151" s="12"/>
      <c r="V151" s="12" t="s">
        <v>1215</v>
      </c>
      <c r="W151" s="12" t="s">
        <v>781</v>
      </c>
      <c r="X151" s="12" t="s">
        <v>162</v>
      </c>
      <c r="Y151" s="12"/>
      <c r="Z151" s="12" t="s">
        <v>1216</v>
      </c>
      <c r="AA151" s="131" t="s">
        <v>2184</v>
      </c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2"/>
      <c r="BC151" s="92"/>
      <c r="BD151" s="92"/>
      <c r="BE151" s="92"/>
      <c r="BF151" s="92"/>
      <c r="BG151" s="92"/>
      <c r="BH151" s="92"/>
      <c r="BI151" s="92"/>
      <c r="BJ151" s="92"/>
      <c r="BK151" s="92"/>
      <c r="BL151" s="92"/>
      <c r="BM151" s="92"/>
      <c r="BN151" s="92"/>
      <c r="BO151" s="92"/>
      <c r="BT151" s="99"/>
      <c r="BU151" s="99"/>
      <c r="BV151" s="99"/>
      <c r="BW151" s="99"/>
      <c r="BX151" s="99"/>
      <c r="BY151" s="99"/>
      <c r="BZ151" s="99" t="s">
        <v>4094</v>
      </c>
      <c r="CA151" s="99" t="s">
        <v>4567</v>
      </c>
      <c r="CB151" s="92" t="s">
        <v>4102</v>
      </c>
      <c r="CC151" s="92" t="s">
        <v>4564</v>
      </c>
      <c r="CD151" s="92"/>
      <c r="CE151" s="92"/>
    </row>
    <row r="152" customFormat="false" ht="15" hidden="false" customHeight="true" outlineLevel="0" collapsed="false">
      <c r="A152" s="12" t="s">
        <v>4571</v>
      </c>
      <c r="B152" s="12" t="s">
        <v>2182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 t="s">
        <v>4572</v>
      </c>
      <c r="P152" s="12"/>
      <c r="Q152" s="12"/>
      <c r="R152" s="12"/>
      <c r="S152" s="12"/>
      <c r="T152" s="12"/>
      <c r="U152" s="12"/>
      <c r="V152" s="12" t="s">
        <v>1215</v>
      </c>
      <c r="W152" s="12" t="s">
        <v>781</v>
      </c>
      <c r="X152" s="12" t="s">
        <v>162</v>
      </c>
      <c r="Y152" s="12"/>
      <c r="Z152" s="12" t="s">
        <v>1216</v>
      </c>
      <c r="AA152" s="131" t="s">
        <v>2184</v>
      </c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2"/>
      <c r="BE152" s="92"/>
      <c r="BF152" s="92"/>
      <c r="BG152" s="92"/>
      <c r="BH152" s="92"/>
      <c r="BI152" s="92"/>
      <c r="BJ152" s="92"/>
      <c r="BK152" s="92"/>
      <c r="BL152" s="92"/>
      <c r="BM152" s="92"/>
      <c r="BN152" s="92"/>
      <c r="BO152" s="92"/>
      <c r="BT152" s="99"/>
      <c r="BU152" s="99"/>
      <c r="BV152" s="99"/>
      <c r="BW152" s="99"/>
      <c r="BX152" s="99"/>
      <c r="BY152" s="99"/>
      <c r="BZ152" s="99"/>
      <c r="CA152" s="99"/>
      <c r="CB152" s="92"/>
      <c r="CC152" s="92"/>
      <c r="CD152" s="92"/>
      <c r="CE152" s="92"/>
    </row>
    <row r="153" customFormat="false" ht="15" hidden="false" customHeight="true" outlineLevel="0" collapsed="false">
      <c r="A153" s="12" t="s">
        <v>4573</v>
      </c>
      <c r="B153" s="12" t="s">
        <v>2182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 t="s">
        <v>4574</v>
      </c>
      <c r="P153" s="12"/>
      <c r="Q153" s="12"/>
      <c r="R153" s="12"/>
      <c r="S153" s="12"/>
      <c r="T153" s="12"/>
      <c r="U153" s="12"/>
      <c r="V153" s="12" t="s">
        <v>1215</v>
      </c>
      <c r="W153" s="12" t="s">
        <v>781</v>
      </c>
      <c r="X153" s="12" t="s">
        <v>162</v>
      </c>
      <c r="Y153" s="12"/>
      <c r="Z153" s="12" t="s">
        <v>1216</v>
      </c>
      <c r="AA153" s="131" t="s">
        <v>2184</v>
      </c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2"/>
      <c r="BG153" s="92"/>
      <c r="BH153" s="92"/>
      <c r="BI153" s="92"/>
      <c r="BJ153" s="92"/>
      <c r="BK153" s="92"/>
      <c r="BL153" s="92"/>
      <c r="BM153" s="92"/>
      <c r="BN153" s="92"/>
      <c r="BO153" s="92"/>
      <c r="BR153" s="128"/>
      <c r="BT153" s="99"/>
      <c r="BU153" s="99"/>
      <c r="BV153" s="99"/>
      <c r="BW153" s="99"/>
      <c r="BX153" s="99"/>
      <c r="BY153" s="99"/>
      <c r="BZ153" s="99"/>
      <c r="CA153" s="99"/>
      <c r="CB153" s="92"/>
      <c r="CC153" s="92"/>
      <c r="CD153" s="129"/>
      <c r="CE153" s="99"/>
    </row>
    <row r="154" customFormat="false" ht="15" hidden="false" customHeight="true" outlineLevel="0" collapsed="false">
      <c r="A154" s="12" t="s">
        <v>4575</v>
      </c>
      <c r="B154" s="12" t="s">
        <v>2182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 t="s">
        <v>4576</v>
      </c>
      <c r="P154" s="12"/>
      <c r="Q154" s="12"/>
      <c r="R154" s="12"/>
      <c r="S154" s="12"/>
      <c r="T154" s="12"/>
      <c r="U154" s="12"/>
      <c r="V154" s="12" t="s">
        <v>1215</v>
      </c>
      <c r="W154" s="12" t="s">
        <v>781</v>
      </c>
      <c r="X154" s="12" t="s">
        <v>162</v>
      </c>
      <c r="Y154" s="12"/>
      <c r="Z154" s="12" t="s">
        <v>1216</v>
      </c>
      <c r="AA154" s="131" t="s">
        <v>2184</v>
      </c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2"/>
      <c r="BI154" s="92"/>
      <c r="BJ154" s="92"/>
      <c r="BK154" s="92"/>
      <c r="BL154" s="92"/>
      <c r="BM154" s="92"/>
      <c r="BN154" s="92"/>
      <c r="BO154" s="92"/>
      <c r="BT154" s="99"/>
      <c r="BU154" s="99"/>
      <c r="BV154" s="99"/>
      <c r="BW154" s="99"/>
      <c r="BX154" s="99"/>
      <c r="BY154" s="99"/>
      <c r="BZ154" s="99"/>
      <c r="CA154" s="99"/>
      <c r="CB154" s="99"/>
      <c r="CC154" s="99"/>
      <c r="CD154" s="92"/>
      <c r="CE154" s="92"/>
    </row>
    <row r="155" customFormat="false" ht="15" hidden="false" customHeight="true" outlineLevel="0" collapsed="false">
      <c r="A155" s="12" t="s">
        <v>4577</v>
      </c>
      <c r="B155" s="12" t="s">
        <v>2182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 t="s">
        <v>4578</v>
      </c>
      <c r="P155" s="12"/>
      <c r="Q155" s="12"/>
      <c r="R155" s="12"/>
      <c r="S155" s="12"/>
      <c r="T155" s="12"/>
      <c r="U155" s="12"/>
      <c r="V155" s="12" t="s">
        <v>1215</v>
      </c>
      <c r="W155" s="12" t="s">
        <v>781</v>
      </c>
      <c r="X155" s="12" t="s">
        <v>162</v>
      </c>
      <c r="Y155" s="12"/>
      <c r="Z155" s="12" t="s">
        <v>1216</v>
      </c>
      <c r="AA155" s="131" t="s">
        <v>2184</v>
      </c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2"/>
      <c r="BK155" s="92"/>
      <c r="BL155" s="92"/>
      <c r="BM155" s="92"/>
      <c r="BN155" s="92"/>
      <c r="BO155" s="92"/>
      <c r="BT155" s="99"/>
      <c r="BU155" s="99"/>
      <c r="BV155" s="99"/>
      <c r="BW155" s="99"/>
      <c r="BX155" s="99"/>
      <c r="BY155" s="99"/>
      <c r="BZ155" s="99"/>
      <c r="CA155" s="99"/>
      <c r="CB155" s="99"/>
      <c r="CC155" s="99"/>
      <c r="CD155" s="92"/>
      <c r="CE155" s="92"/>
    </row>
    <row r="156" customFormat="false" ht="15" hidden="false" customHeight="true" outlineLevel="0" collapsed="false">
      <c r="A156" s="12" t="s">
        <v>4579</v>
      </c>
      <c r="B156" s="12" t="s">
        <v>2182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 t="s">
        <v>4580</v>
      </c>
      <c r="P156" s="12"/>
      <c r="Q156" s="12"/>
      <c r="R156" s="12"/>
      <c r="S156" s="12"/>
      <c r="T156" s="12"/>
      <c r="U156" s="12"/>
      <c r="V156" s="12" t="s">
        <v>1215</v>
      </c>
      <c r="W156" s="12" t="s">
        <v>781</v>
      </c>
      <c r="X156" s="12" t="s">
        <v>162</v>
      </c>
      <c r="Y156" s="12"/>
      <c r="Z156" s="12" t="s">
        <v>1216</v>
      </c>
      <c r="AA156" s="131" t="s">
        <v>2184</v>
      </c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2"/>
      <c r="BM156" s="92"/>
      <c r="BN156" s="92"/>
      <c r="BO156" s="92"/>
      <c r="BT156" s="99"/>
      <c r="BU156" s="99"/>
      <c r="BV156" s="99"/>
      <c r="BW156" s="99"/>
      <c r="BX156" s="99"/>
      <c r="BY156" s="99"/>
      <c r="BZ156" s="99"/>
      <c r="CA156" s="99"/>
      <c r="CB156" s="99"/>
      <c r="CC156" s="99"/>
      <c r="CD156" s="92"/>
      <c r="CE156" s="92"/>
    </row>
    <row r="157" customFormat="false" ht="15" hidden="false" customHeight="true" outlineLevel="0" collapsed="false">
      <c r="A157" s="12" t="s">
        <v>4581</v>
      </c>
      <c r="B157" s="12" t="s">
        <v>2182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 t="s">
        <v>4582</v>
      </c>
      <c r="P157" s="12"/>
      <c r="Q157" s="12"/>
      <c r="R157" s="12"/>
      <c r="S157" s="12"/>
      <c r="T157" s="12"/>
      <c r="U157" s="12"/>
      <c r="V157" s="12" t="s">
        <v>1215</v>
      </c>
      <c r="W157" s="12" t="s">
        <v>781</v>
      </c>
      <c r="X157" s="12" t="s">
        <v>162</v>
      </c>
      <c r="Y157" s="12"/>
      <c r="Z157" s="12" t="s">
        <v>1216</v>
      </c>
      <c r="AA157" s="131" t="s">
        <v>2184</v>
      </c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2"/>
      <c r="BO157" s="92"/>
      <c r="BT157" s="99"/>
      <c r="BU157" s="99"/>
      <c r="BV157" s="99"/>
      <c r="BW157" s="99"/>
      <c r="BX157" s="99"/>
      <c r="BY157" s="99"/>
      <c r="BZ157" s="99"/>
      <c r="CA157" s="99"/>
      <c r="CB157" s="99"/>
      <c r="CC157" s="99"/>
      <c r="CD157" s="92"/>
      <c r="CE157" s="92"/>
    </row>
    <row r="158" customFormat="false" ht="15" hidden="false" customHeight="true" outlineLevel="0" collapsed="false">
      <c r="A158" s="12" t="s">
        <v>4583</v>
      </c>
      <c r="B158" s="12" t="s">
        <v>2182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 t="s">
        <v>4584</v>
      </c>
      <c r="P158" s="12"/>
      <c r="Q158" s="12"/>
      <c r="R158" s="12"/>
      <c r="S158" s="12"/>
      <c r="T158" s="12"/>
      <c r="U158" s="12"/>
      <c r="V158" s="12" t="s">
        <v>1215</v>
      </c>
      <c r="W158" s="12" t="s">
        <v>781</v>
      </c>
      <c r="X158" s="12" t="s">
        <v>162</v>
      </c>
      <c r="Y158" s="12"/>
      <c r="Z158" s="12" t="s">
        <v>1216</v>
      </c>
      <c r="AA158" s="131" t="s">
        <v>2184</v>
      </c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T158" s="99"/>
      <c r="BU158" s="99"/>
      <c r="BV158" s="99"/>
      <c r="BW158" s="99"/>
      <c r="BX158" s="99"/>
      <c r="BY158" s="99"/>
      <c r="BZ158" s="99"/>
      <c r="CA158" s="99"/>
      <c r="CB158" s="99"/>
      <c r="CC158" s="99"/>
      <c r="CD158" s="99"/>
      <c r="CE158" s="99"/>
    </row>
    <row r="159" customFormat="false" ht="15" hidden="false" customHeight="true" outlineLevel="0" collapsed="false">
      <c r="A159" s="12" t="s">
        <v>4585</v>
      </c>
      <c r="B159" s="12" t="s">
        <v>2182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 t="s">
        <v>4586</v>
      </c>
      <c r="P159" s="12"/>
      <c r="Q159" s="12"/>
      <c r="R159" s="12"/>
      <c r="S159" s="12"/>
      <c r="T159" s="12"/>
      <c r="U159" s="12"/>
      <c r="V159" s="12" t="s">
        <v>1215</v>
      </c>
      <c r="W159" s="12" t="s">
        <v>781</v>
      </c>
      <c r="X159" s="12" t="s">
        <v>162</v>
      </c>
      <c r="Y159" s="12"/>
      <c r="Z159" s="12" t="s">
        <v>1216</v>
      </c>
      <c r="AA159" s="131" t="s">
        <v>2184</v>
      </c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134"/>
      <c r="BQ159" s="134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134"/>
      <c r="CE159" s="134"/>
    </row>
    <row r="160" customFormat="false" ht="15" hidden="false" customHeight="true" outlineLevel="0" collapsed="false">
      <c r="A160" s="12" t="s">
        <v>4587</v>
      </c>
      <c r="B160" s="12" t="s">
        <v>2185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 t="s">
        <v>4588</v>
      </c>
      <c r="P160" s="12"/>
      <c r="Q160" s="12"/>
      <c r="R160" s="12"/>
      <c r="S160" s="12"/>
      <c r="T160" s="12"/>
      <c r="U160" s="12"/>
      <c r="V160" s="12" t="s">
        <v>1215</v>
      </c>
      <c r="W160" s="12" t="s">
        <v>781</v>
      </c>
      <c r="X160" s="12" t="s">
        <v>162</v>
      </c>
      <c r="Y160" s="12"/>
      <c r="Z160" s="12" t="s">
        <v>1216</v>
      </c>
      <c r="AA160" s="127" t="s">
        <v>2151</v>
      </c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 t="s">
        <v>4159</v>
      </c>
      <c r="AU160" s="99" t="s">
        <v>4379</v>
      </c>
      <c r="AV160" s="99" t="s">
        <v>4084</v>
      </c>
      <c r="AW160" s="99" t="s">
        <v>4379</v>
      </c>
      <c r="AX160" s="92" t="s">
        <v>4086</v>
      </c>
      <c r="AY160" s="92" t="s">
        <v>4379</v>
      </c>
      <c r="AZ160" s="92" t="s">
        <v>4088</v>
      </c>
      <c r="BA160" s="92" t="s">
        <v>4379</v>
      </c>
      <c r="BB160" s="92" t="s">
        <v>4090</v>
      </c>
      <c r="BC160" s="92" t="s">
        <v>4379</v>
      </c>
      <c r="BD160" s="92" t="s">
        <v>4092</v>
      </c>
      <c r="BE160" s="92" t="s">
        <v>4379</v>
      </c>
      <c r="BF160" s="92" t="s">
        <v>4094</v>
      </c>
      <c r="BG160" s="92" t="s">
        <v>4379</v>
      </c>
      <c r="BH160" s="92" t="s">
        <v>4096</v>
      </c>
      <c r="BI160" s="92" t="s">
        <v>4379</v>
      </c>
      <c r="BJ160" s="92" t="s">
        <v>4098</v>
      </c>
      <c r="BK160" s="92" t="s">
        <v>4589</v>
      </c>
      <c r="BL160" s="92"/>
      <c r="BM160" s="92"/>
      <c r="BN160" s="92"/>
      <c r="BO160" s="92"/>
      <c r="BT160" s="99"/>
      <c r="BU160" s="99"/>
      <c r="BV160" s="99"/>
      <c r="BW160" s="99"/>
      <c r="BX160" s="99" t="s">
        <v>4086</v>
      </c>
      <c r="BY160" s="99" t="s">
        <v>4380</v>
      </c>
      <c r="BZ160" s="92" t="s">
        <v>4088</v>
      </c>
      <c r="CA160" s="92" t="s">
        <v>4380</v>
      </c>
      <c r="CB160" s="92" t="s">
        <v>4096</v>
      </c>
      <c r="CC160" s="92" t="s">
        <v>4379</v>
      </c>
      <c r="CD160" s="92"/>
      <c r="CE160" s="92"/>
    </row>
    <row r="161" customFormat="false" ht="15" hidden="false" customHeight="true" outlineLevel="0" collapsed="false">
      <c r="A161" s="12" t="s">
        <v>4590</v>
      </c>
      <c r="B161" s="12" t="s">
        <v>2185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 t="s">
        <v>4591</v>
      </c>
      <c r="P161" s="12"/>
      <c r="Q161" s="12"/>
      <c r="R161" s="12"/>
      <c r="S161" s="12"/>
      <c r="T161" s="12"/>
      <c r="U161" s="12"/>
      <c r="V161" s="12" t="s">
        <v>1215</v>
      </c>
      <c r="W161" s="12" t="s">
        <v>781</v>
      </c>
      <c r="X161" s="12" t="s">
        <v>162</v>
      </c>
      <c r="Y161" s="12"/>
      <c r="Z161" s="12" t="s">
        <v>1216</v>
      </c>
      <c r="AA161" s="127" t="s">
        <v>2151</v>
      </c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2"/>
      <c r="AY161" s="92"/>
      <c r="AZ161" s="92"/>
      <c r="BA161" s="92"/>
      <c r="BB161" s="92"/>
      <c r="BC161" s="92"/>
      <c r="BD161" s="92"/>
      <c r="BE161" s="92"/>
      <c r="BF161" s="92"/>
      <c r="BG161" s="92"/>
      <c r="BH161" s="92"/>
      <c r="BI161" s="92"/>
      <c r="BJ161" s="92"/>
      <c r="BK161" s="92"/>
      <c r="BL161" s="92"/>
      <c r="BM161" s="92"/>
      <c r="BN161" s="92"/>
      <c r="BO161" s="92"/>
      <c r="BT161" s="99"/>
      <c r="BU161" s="99"/>
      <c r="BV161" s="99"/>
      <c r="BW161" s="99"/>
      <c r="BX161" s="99"/>
      <c r="BY161" s="99"/>
      <c r="BZ161" s="92" t="s">
        <v>4090</v>
      </c>
      <c r="CA161" s="92" t="s">
        <v>4380</v>
      </c>
      <c r="CB161" s="92" t="s">
        <v>4098</v>
      </c>
      <c r="CC161" s="92" t="s">
        <v>4379</v>
      </c>
      <c r="CD161" s="92"/>
      <c r="CE161" s="92"/>
    </row>
    <row r="162" customFormat="false" ht="15" hidden="false" customHeight="true" outlineLevel="0" collapsed="false">
      <c r="A162" s="12" t="s">
        <v>4592</v>
      </c>
      <c r="B162" s="12" t="s">
        <v>2185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 t="s">
        <v>4593</v>
      </c>
      <c r="P162" s="12"/>
      <c r="Q162" s="12"/>
      <c r="R162" s="12"/>
      <c r="S162" s="12"/>
      <c r="T162" s="12"/>
      <c r="U162" s="12"/>
      <c r="V162" s="12" t="s">
        <v>1215</v>
      </c>
      <c r="W162" s="12" t="s">
        <v>781</v>
      </c>
      <c r="X162" s="12" t="s">
        <v>162</v>
      </c>
      <c r="Y162" s="12"/>
      <c r="Z162" s="12" t="s">
        <v>1216</v>
      </c>
      <c r="AA162" s="127" t="s">
        <v>2151</v>
      </c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2"/>
      <c r="BA162" s="92"/>
      <c r="BB162" s="92"/>
      <c r="BC162" s="92"/>
      <c r="BD162" s="92"/>
      <c r="BE162" s="92"/>
      <c r="BF162" s="92"/>
      <c r="BG162" s="92"/>
      <c r="BH162" s="92"/>
      <c r="BI162" s="92"/>
      <c r="BJ162" s="92"/>
      <c r="BK162" s="92"/>
      <c r="BL162" s="92"/>
      <c r="BM162" s="92"/>
      <c r="BN162" s="92"/>
      <c r="BO162" s="92"/>
      <c r="BT162" s="99"/>
      <c r="BU162" s="99"/>
      <c r="BV162" s="99"/>
      <c r="BW162" s="99"/>
      <c r="BX162" s="99"/>
      <c r="BY162" s="99"/>
      <c r="BZ162" s="99" t="s">
        <v>4092</v>
      </c>
      <c r="CA162" s="99" t="s">
        <v>4380</v>
      </c>
      <c r="CB162" s="92" t="s">
        <v>4100</v>
      </c>
      <c r="CC162" s="92" t="s">
        <v>4379</v>
      </c>
      <c r="CD162" s="92"/>
      <c r="CE162" s="92"/>
    </row>
    <row r="163" customFormat="false" ht="15" hidden="false" customHeight="true" outlineLevel="0" collapsed="false">
      <c r="A163" s="12" t="s">
        <v>4594</v>
      </c>
      <c r="B163" s="12" t="s">
        <v>2185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 t="s">
        <v>4595</v>
      </c>
      <c r="P163" s="12"/>
      <c r="Q163" s="12"/>
      <c r="R163" s="12"/>
      <c r="S163" s="12"/>
      <c r="T163" s="12"/>
      <c r="U163" s="12"/>
      <c r="V163" s="12" t="s">
        <v>1215</v>
      </c>
      <c r="W163" s="12" t="s">
        <v>781</v>
      </c>
      <c r="X163" s="12" t="s">
        <v>162</v>
      </c>
      <c r="Y163" s="12"/>
      <c r="Z163" s="12" t="s">
        <v>1216</v>
      </c>
      <c r="AA163" s="127" t="s">
        <v>2151</v>
      </c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2"/>
      <c r="BC163" s="92"/>
      <c r="BD163" s="92"/>
      <c r="BE163" s="92"/>
      <c r="BF163" s="92"/>
      <c r="BG163" s="92"/>
      <c r="BH163" s="92"/>
      <c r="BI163" s="92"/>
      <c r="BJ163" s="92"/>
      <c r="BK163" s="92"/>
      <c r="BL163" s="92"/>
      <c r="BM163" s="92"/>
      <c r="BN163" s="92"/>
      <c r="BO163" s="92"/>
      <c r="BT163" s="99"/>
      <c r="BU163" s="99"/>
      <c r="BV163" s="99"/>
      <c r="BW163" s="99"/>
      <c r="BX163" s="99"/>
      <c r="BY163" s="99"/>
      <c r="BZ163" s="99" t="s">
        <v>4094</v>
      </c>
      <c r="CA163" s="99" t="s">
        <v>4380</v>
      </c>
      <c r="CB163" s="92" t="s">
        <v>4102</v>
      </c>
      <c r="CC163" s="92" t="s">
        <v>4379</v>
      </c>
      <c r="CD163" s="92"/>
      <c r="CE163" s="92"/>
    </row>
    <row r="164" customFormat="false" ht="15" hidden="false" customHeight="true" outlineLevel="0" collapsed="false">
      <c r="A164" s="12" t="s">
        <v>4596</v>
      </c>
      <c r="B164" s="12" t="s">
        <v>2185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 t="s">
        <v>4597</v>
      </c>
      <c r="P164" s="12"/>
      <c r="Q164" s="12"/>
      <c r="R164" s="12"/>
      <c r="S164" s="12"/>
      <c r="T164" s="12"/>
      <c r="U164" s="12"/>
      <c r="V164" s="12" t="s">
        <v>1215</v>
      </c>
      <c r="W164" s="12" t="s">
        <v>781</v>
      </c>
      <c r="X164" s="12" t="s">
        <v>162</v>
      </c>
      <c r="Y164" s="12"/>
      <c r="Z164" s="12" t="s">
        <v>1216</v>
      </c>
      <c r="AA164" s="127" t="s">
        <v>2151</v>
      </c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2"/>
      <c r="BE164" s="92"/>
      <c r="BF164" s="92"/>
      <c r="BG164" s="92"/>
      <c r="BH164" s="92"/>
      <c r="BI164" s="92"/>
      <c r="BJ164" s="92"/>
      <c r="BK164" s="92"/>
      <c r="BL164" s="92"/>
      <c r="BM164" s="92"/>
      <c r="BN164" s="92"/>
      <c r="BO164" s="92"/>
      <c r="BT164" s="99"/>
      <c r="BU164" s="99"/>
      <c r="BV164" s="99"/>
      <c r="BW164" s="99"/>
      <c r="BX164" s="99"/>
      <c r="BY164" s="99"/>
      <c r="BZ164" s="99"/>
      <c r="CA164" s="99"/>
      <c r="CB164" s="92"/>
      <c r="CC164" s="92"/>
      <c r="CD164" s="92"/>
      <c r="CE164" s="92"/>
    </row>
    <row r="165" customFormat="false" ht="15" hidden="false" customHeight="true" outlineLevel="0" collapsed="false">
      <c r="A165" s="12" t="s">
        <v>4598</v>
      </c>
      <c r="B165" s="12" t="s">
        <v>2185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 t="s">
        <v>4599</v>
      </c>
      <c r="P165" s="12"/>
      <c r="Q165" s="12"/>
      <c r="R165" s="12"/>
      <c r="S165" s="12"/>
      <c r="T165" s="12"/>
      <c r="U165" s="12"/>
      <c r="V165" s="12" t="s">
        <v>1215</v>
      </c>
      <c r="W165" s="12" t="s">
        <v>781</v>
      </c>
      <c r="X165" s="12" t="s">
        <v>162</v>
      </c>
      <c r="Y165" s="12"/>
      <c r="Z165" s="12" t="s">
        <v>1216</v>
      </c>
      <c r="AA165" s="127" t="s">
        <v>2151</v>
      </c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2"/>
      <c r="BG165" s="92"/>
      <c r="BH165" s="92"/>
      <c r="BI165" s="92"/>
      <c r="BJ165" s="92"/>
      <c r="BK165" s="92"/>
      <c r="BL165" s="92"/>
      <c r="BM165" s="92"/>
      <c r="BN165" s="92"/>
      <c r="BO165" s="92"/>
      <c r="BT165" s="99"/>
      <c r="BU165" s="99"/>
      <c r="BV165" s="99"/>
      <c r="BW165" s="99"/>
      <c r="BX165" s="99"/>
      <c r="BY165" s="99"/>
      <c r="BZ165" s="99"/>
      <c r="CA165" s="99"/>
      <c r="CB165" s="92"/>
      <c r="CC165" s="92"/>
      <c r="CD165" s="92"/>
      <c r="CE165" s="92"/>
    </row>
    <row r="166" customFormat="false" ht="15" hidden="false" customHeight="true" outlineLevel="0" collapsed="false">
      <c r="A166" s="12" t="s">
        <v>4600</v>
      </c>
      <c r="B166" s="12" t="s">
        <v>2185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 t="s">
        <v>4601</v>
      </c>
      <c r="P166" s="12"/>
      <c r="Q166" s="12"/>
      <c r="R166" s="12"/>
      <c r="S166" s="12"/>
      <c r="T166" s="12"/>
      <c r="U166" s="12"/>
      <c r="V166" s="12" t="s">
        <v>1215</v>
      </c>
      <c r="W166" s="12" t="s">
        <v>781</v>
      </c>
      <c r="X166" s="12" t="s">
        <v>162</v>
      </c>
      <c r="Y166" s="12"/>
      <c r="Z166" s="12" t="s">
        <v>1216</v>
      </c>
      <c r="AA166" s="127" t="s">
        <v>2151</v>
      </c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2"/>
      <c r="BI166" s="92"/>
      <c r="BJ166" s="92"/>
      <c r="BK166" s="92"/>
      <c r="BL166" s="92"/>
      <c r="BM166" s="92"/>
      <c r="BN166" s="92"/>
      <c r="BO166" s="92"/>
      <c r="BT166" s="99"/>
      <c r="BU166" s="99"/>
      <c r="BV166" s="99"/>
      <c r="BW166" s="99"/>
      <c r="BX166" s="99"/>
      <c r="BY166" s="99"/>
      <c r="BZ166" s="99"/>
      <c r="CA166" s="99"/>
      <c r="CB166" s="99"/>
      <c r="CC166" s="99"/>
      <c r="CD166" s="92"/>
      <c r="CE166" s="92"/>
    </row>
    <row r="167" customFormat="false" ht="15" hidden="false" customHeight="true" outlineLevel="0" collapsed="false">
      <c r="A167" s="12" t="s">
        <v>4602</v>
      </c>
      <c r="B167" s="12" t="s">
        <v>2185</v>
      </c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 t="s">
        <v>4603</v>
      </c>
      <c r="P167" s="12"/>
      <c r="Q167" s="12"/>
      <c r="R167" s="12"/>
      <c r="S167" s="12"/>
      <c r="T167" s="12"/>
      <c r="U167" s="12"/>
      <c r="V167" s="12" t="s">
        <v>1215</v>
      </c>
      <c r="W167" s="12" t="s">
        <v>781</v>
      </c>
      <c r="X167" s="12" t="s">
        <v>162</v>
      </c>
      <c r="Y167" s="12"/>
      <c r="Z167" s="12" t="s">
        <v>1216</v>
      </c>
      <c r="AA167" s="127" t="s">
        <v>2151</v>
      </c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2"/>
      <c r="BK167" s="92"/>
      <c r="BL167" s="92"/>
      <c r="BM167" s="92"/>
      <c r="BN167" s="92"/>
      <c r="BO167" s="92"/>
      <c r="BT167" s="99"/>
      <c r="BU167" s="99"/>
      <c r="BV167" s="99"/>
      <c r="BW167" s="99"/>
      <c r="BX167" s="99"/>
      <c r="BY167" s="99"/>
      <c r="BZ167" s="99"/>
      <c r="CA167" s="99"/>
      <c r="CB167" s="99"/>
      <c r="CC167" s="99"/>
      <c r="CD167" s="92"/>
      <c r="CE167" s="92"/>
    </row>
    <row r="168" customFormat="false" ht="15" hidden="false" customHeight="true" outlineLevel="0" collapsed="false">
      <c r="A168" s="12" t="s">
        <v>4604</v>
      </c>
      <c r="B168" s="12" t="s">
        <v>2185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 t="s">
        <v>4605</v>
      </c>
      <c r="P168" s="12"/>
      <c r="Q168" s="12"/>
      <c r="R168" s="12"/>
      <c r="S168" s="12"/>
      <c r="T168" s="12"/>
      <c r="U168" s="12"/>
      <c r="V168" s="12" t="s">
        <v>1215</v>
      </c>
      <c r="W168" s="12" t="s">
        <v>781</v>
      </c>
      <c r="X168" s="12" t="s">
        <v>162</v>
      </c>
      <c r="Y168" s="12"/>
      <c r="Z168" s="12" t="s">
        <v>1216</v>
      </c>
      <c r="AA168" s="127" t="s">
        <v>2151</v>
      </c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2"/>
      <c r="BM168" s="92"/>
      <c r="BN168" s="92"/>
      <c r="BO168" s="92"/>
      <c r="BT168" s="99"/>
      <c r="BU168" s="99"/>
      <c r="BV168" s="99"/>
      <c r="BW168" s="99"/>
      <c r="BX168" s="99"/>
      <c r="BY168" s="99"/>
      <c r="BZ168" s="99"/>
      <c r="CA168" s="99"/>
      <c r="CB168" s="99"/>
      <c r="CC168" s="99"/>
      <c r="CD168" s="92"/>
      <c r="CE168" s="92"/>
    </row>
    <row r="169" customFormat="false" ht="15" hidden="false" customHeight="true" outlineLevel="0" collapsed="false">
      <c r="A169" s="12" t="s">
        <v>4606</v>
      </c>
      <c r="B169" s="12" t="s">
        <v>2185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 t="s">
        <v>4607</v>
      </c>
      <c r="P169" s="12"/>
      <c r="Q169" s="12"/>
      <c r="R169" s="12"/>
      <c r="S169" s="12"/>
      <c r="T169" s="12"/>
      <c r="U169" s="12"/>
      <c r="V169" s="12" t="s">
        <v>1215</v>
      </c>
      <c r="W169" s="12" t="s">
        <v>781</v>
      </c>
      <c r="X169" s="12" t="s">
        <v>162</v>
      </c>
      <c r="Y169" s="12"/>
      <c r="Z169" s="12" t="s">
        <v>1216</v>
      </c>
      <c r="AA169" s="127" t="s">
        <v>2151</v>
      </c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2"/>
      <c r="BO169" s="92"/>
      <c r="BT169" s="99"/>
      <c r="BU169" s="99"/>
      <c r="BV169" s="99"/>
      <c r="BW169" s="99"/>
      <c r="BX169" s="99"/>
      <c r="BY169" s="99"/>
      <c r="BZ169" s="99"/>
      <c r="CA169" s="99"/>
      <c r="CB169" s="99"/>
      <c r="CC169" s="99"/>
      <c r="CD169" s="92"/>
      <c r="CE169" s="92"/>
    </row>
    <row r="170" customFormat="false" ht="15" hidden="false" customHeight="true" outlineLevel="0" collapsed="false">
      <c r="A170" s="12" t="s">
        <v>4608</v>
      </c>
      <c r="B170" s="12" t="s">
        <v>2185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 t="s">
        <v>4609</v>
      </c>
      <c r="P170" s="12"/>
      <c r="Q170" s="12"/>
      <c r="R170" s="12"/>
      <c r="S170" s="12"/>
      <c r="T170" s="12"/>
      <c r="U170" s="12"/>
      <c r="V170" s="12" t="s">
        <v>1215</v>
      </c>
      <c r="W170" s="12" t="s">
        <v>781</v>
      </c>
      <c r="X170" s="12" t="s">
        <v>162</v>
      </c>
      <c r="Y170" s="12"/>
      <c r="Z170" s="12" t="s">
        <v>1216</v>
      </c>
      <c r="AA170" s="127" t="s">
        <v>2151</v>
      </c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99"/>
      <c r="CD170" s="99"/>
      <c r="CE170" s="99"/>
    </row>
    <row r="171" customFormat="false" ht="15" hidden="false" customHeight="true" outlineLevel="0" collapsed="false">
      <c r="A171" s="12" t="s">
        <v>4610</v>
      </c>
      <c r="B171" s="12" t="s">
        <v>2194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 t="s">
        <v>4611</v>
      </c>
      <c r="P171" s="12"/>
      <c r="Q171" s="12"/>
      <c r="R171" s="12"/>
      <c r="S171" s="12"/>
      <c r="T171" s="12" t="s">
        <v>1469</v>
      </c>
      <c r="U171" s="12"/>
      <c r="V171" s="12" t="s">
        <v>1215</v>
      </c>
      <c r="W171" s="12" t="s">
        <v>781</v>
      </c>
      <c r="X171" s="12" t="s">
        <v>162</v>
      </c>
      <c r="Y171" s="12"/>
      <c r="Z171" s="12" t="s">
        <v>1216</v>
      </c>
      <c r="AA171" s="127" t="s">
        <v>2129</v>
      </c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 t="s">
        <v>4159</v>
      </c>
      <c r="AU171" s="99" t="s">
        <v>4589</v>
      </c>
      <c r="AV171" s="99" t="s">
        <v>4084</v>
      </c>
      <c r="AW171" s="99" t="s">
        <v>4589</v>
      </c>
      <c r="AX171" s="92" t="s">
        <v>4086</v>
      </c>
      <c r="AY171" s="92" t="s">
        <v>4589</v>
      </c>
      <c r="AZ171" s="92"/>
      <c r="BA171" s="92"/>
      <c r="BB171" s="92"/>
      <c r="BC171" s="92"/>
      <c r="BD171" s="92"/>
      <c r="BE171" s="92"/>
      <c r="BF171" s="92"/>
      <c r="BG171" s="92"/>
      <c r="BH171" s="92"/>
      <c r="BI171" s="92"/>
      <c r="BJ171" s="92"/>
      <c r="BK171" s="92"/>
      <c r="BL171" s="92"/>
      <c r="BM171" s="92"/>
      <c r="BN171" s="92"/>
      <c r="BO171" s="92"/>
      <c r="BT171" s="99"/>
      <c r="BU171" s="99"/>
      <c r="BV171" s="99"/>
      <c r="BW171" s="99"/>
      <c r="BX171" s="99" t="s">
        <v>4159</v>
      </c>
      <c r="BY171" s="99" t="s">
        <v>4612</v>
      </c>
      <c r="BZ171" s="92"/>
      <c r="CA171" s="92"/>
      <c r="CB171" s="92"/>
      <c r="CC171" s="92"/>
      <c r="CD171" s="92"/>
      <c r="CE171" s="92"/>
    </row>
    <row r="172" customFormat="false" ht="15" hidden="false" customHeight="true" outlineLevel="0" collapsed="false">
      <c r="A172" s="12" t="s">
        <v>4613</v>
      </c>
      <c r="B172" s="12" t="s">
        <v>2194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 t="s">
        <v>4614</v>
      </c>
      <c r="P172" s="12"/>
      <c r="Q172" s="12"/>
      <c r="R172" s="12"/>
      <c r="S172" s="12"/>
      <c r="T172" s="12"/>
      <c r="U172" s="12"/>
      <c r="V172" s="12" t="s">
        <v>1215</v>
      </c>
      <c r="W172" s="12" t="s">
        <v>781</v>
      </c>
      <c r="X172" s="12" t="s">
        <v>162</v>
      </c>
      <c r="Y172" s="12"/>
      <c r="Z172" s="12" t="s">
        <v>1216</v>
      </c>
      <c r="AA172" s="127" t="s">
        <v>2129</v>
      </c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2"/>
      <c r="AY172" s="92"/>
      <c r="AZ172" s="92"/>
      <c r="BA172" s="92"/>
      <c r="BB172" s="92"/>
      <c r="BC172" s="92"/>
      <c r="BD172" s="92"/>
      <c r="BE172" s="92"/>
      <c r="BF172" s="92"/>
      <c r="BG172" s="92"/>
      <c r="BH172" s="92"/>
      <c r="BI172" s="92"/>
      <c r="BJ172" s="92"/>
      <c r="BK172" s="92"/>
      <c r="BL172" s="92"/>
      <c r="BM172" s="92"/>
      <c r="BN172" s="92"/>
      <c r="BO172" s="92"/>
      <c r="BT172" s="99"/>
      <c r="BU172" s="99"/>
      <c r="BV172" s="99"/>
      <c r="BW172" s="99"/>
      <c r="BX172" s="99" t="s">
        <v>4086</v>
      </c>
      <c r="BY172" s="99" t="s">
        <v>4612</v>
      </c>
      <c r="BZ172" s="92"/>
      <c r="CA172" s="92"/>
      <c r="CB172" s="92"/>
      <c r="CC172" s="92"/>
      <c r="CD172" s="92"/>
      <c r="CE172" s="92"/>
    </row>
    <row r="173" customFormat="false" ht="15" hidden="false" customHeight="true" outlineLevel="0" collapsed="false">
      <c r="A173" s="12" t="s">
        <v>4615</v>
      </c>
      <c r="B173" s="12" t="s">
        <v>2194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 t="s">
        <v>4616</v>
      </c>
      <c r="P173" s="12"/>
      <c r="Q173" s="12"/>
      <c r="R173" s="12"/>
      <c r="S173" s="12"/>
      <c r="T173" s="12"/>
      <c r="U173" s="12"/>
      <c r="V173" s="12" t="s">
        <v>1215</v>
      </c>
      <c r="W173" s="12" t="s">
        <v>781</v>
      </c>
      <c r="X173" s="12" t="s">
        <v>162</v>
      </c>
      <c r="Y173" s="12"/>
      <c r="Z173" s="12" t="s">
        <v>1216</v>
      </c>
      <c r="AA173" s="127" t="s">
        <v>2129</v>
      </c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2"/>
      <c r="BA173" s="92"/>
      <c r="BB173" s="92"/>
      <c r="BC173" s="92"/>
      <c r="BD173" s="92"/>
      <c r="BE173" s="92"/>
      <c r="BF173" s="92"/>
      <c r="BG173" s="92"/>
      <c r="BH173" s="92"/>
      <c r="BI173" s="92"/>
      <c r="BJ173" s="92"/>
      <c r="BK173" s="92"/>
      <c r="BL173" s="92"/>
      <c r="BM173" s="92"/>
      <c r="BN173" s="92"/>
      <c r="BO173" s="92"/>
      <c r="BT173" s="99"/>
      <c r="BU173" s="99"/>
      <c r="BV173" s="99"/>
      <c r="BW173" s="99"/>
      <c r="BX173" s="99"/>
      <c r="BY173" s="99"/>
      <c r="BZ173" s="99"/>
      <c r="CA173" s="99"/>
      <c r="CB173" s="92"/>
      <c r="CC173" s="92"/>
      <c r="CD173" s="92"/>
      <c r="CE173" s="92"/>
    </row>
    <row r="174" customFormat="false" ht="15" hidden="false" customHeight="true" outlineLevel="0" collapsed="false">
      <c r="A174" s="12" t="s">
        <v>4617</v>
      </c>
      <c r="B174" s="12" t="s">
        <v>2143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 t="s">
        <v>4618</v>
      </c>
      <c r="P174" s="12"/>
      <c r="Q174" s="12"/>
      <c r="R174" s="12"/>
      <c r="S174" s="12"/>
      <c r="T174" s="12" t="s">
        <v>1469</v>
      </c>
      <c r="U174" s="12"/>
      <c r="V174" s="12" t="s">
        <v>1215</v>
      </c>
      <c r="W174" s="12" t="s">
        <v>781</v>
      </c>
      <c r="X174" s="12" t="s">
        <v>162</v>
      </c>
      <c r="Y174" s="12"/>
      <c r="Z174" s="12" t="s">
        <v>1216</v>
      </c>
      <c r="AA174" s="127" t="s">
        <v>2010</v>
      </c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2"/>
      <c r="AY174" s="92"/>
      <c r="AZ174" s="92"/>
      <c r="BA174" s="92"/>
      <c r="BB174" s="92"/>
      <c r="BC174" s="92"/>
      <c r="BD174" s="92"/>
      <c r="BE174" s="92"/>
      <c r="BF174" s="92"/>
      <c r="BG174" s="92"/>
      <c r="BH174" s="92"/>
      <c r="BI174" s="92"/>
      <c r="BJ174" s="92"/>
      <c r="BK174" s="92"/>
      <c r="BL174" s="92"/>
      <c r="BM174" s="92"/>
      <c r="BN174" s="92"/>
      <c r="BO174" s="92"/>
      <c r="BT174" s="99"/>
      <c r="BU174" s="99"/>
      <c r="BV174" s="99"/>
      <c r="BW174" s="99"/>
      <c r="BX174" s="99" t="s">
        <v>4159</v>
      </c>
      <c r="BY174" s="99" t="s">
        <v>4619</v>
      </c>
      <c r="BZ174" s="92"/>
      <c r="CA174" s="92"/>
      <c r="CB174" s="92"/>
      <c r="CC174" s="92"/>
      <c r="CD174" s="92"/>
      <c r="CE174" s="92"/>
    </row>
    <row r="175" customFormat="false" ht="15" hidden="false" customHeight="true" outlineLevel="0" collapsed="false">
      <c r="A175" s="12" t="s">
        <v>4620</v>
      </c>
      <c r="B175" s="12" t="s">
        <v>2143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 t="s">
        <v>4621</v>
      </c>
      <c r="P175" s="12"/>
      <c r="Q175" s="12"/>
      <c r="R175" s="12"/>
      <c r="S175" s="12"/>
      <c r="T175" s="12" t="s">
        <v>2193</v>
      </c>
      <c r="U175" s="12"/>
      <c r="V175" s="12" t="s">
        <v>1215</v>
      </c>
      <c r="W175" s="12" t="s">
        <v>781</v>
      </c>
      <c r="X175" s="12" t="s">
        <v>162</v>
      </c>
      <c r="Y175" s="12"/>
      <c r="Z175" s="12" t="s">
        <v>1216</v>
      </c>
      <c r="AA175" s="127" t="s">
        <v>2010</v>
      </c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2"/>
      <c r="AY175" s="92"/>
      <c r="AZ175" s="92"/>
      <c r="BA175" s="92"/>
      <c r="BB175" s="92"/>
      <c r="BC175" s="92"/>
      <c r="BD175" s="92"/>
      <c r="BE175" s="92"/>
      <c r="BF175" s="92"/>
      <c r="BG175" s="92"/>
      <c r="BH175" s="92"/>
      <c r="BI175" s="92"/>
      <c r="BJ175" s="92"/>
      <c r="BK175" s="92"/>
      <c r="BL175" s="92"/>
      <c r="BM175" s="92"/>
      <c r="BN175" s="92"/>
      <c r="BO175" s="92"/>
      <c r="BT175" s="99"/>
      <c r="BU175" s="99"/>
      <c r="BV175" s="99"/>
      <c r="BW175" s="99"/>
      <c r="BX175" s="99" t="s">
        <v>4084</v>
      </c>
      <c r="BY175" s="99" t="s">
        <v>4553</v>
      </c>
      <c r="BZ175" s="92"/>
      <c r="CA175" s="92"/>
      <c r="CB175" s="92"/>
      <c r="CC175" s="92"/>
      <c r="CD175" s="92"/>
      <c r="CE175" s="92"/>
    </row>
    <row r="176" customFormat="false" ht="15" hidden="false" customHeight="true" outlineLevel="0" collapsed="false">
      <c r="A176" s="12" t="s">
        <v>4622</v>
      </c>
      <c r="B176" s="12" t="s">
        <v>2147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 t="s">
        <v>4623</v>
      </c>
      <c r="P176" s="12"/>
      <c r="Q176" s="12"/>
      <c r="R176" s="12"/>
      <c r="S176" s="12"/>
      <c r="T176" s="12" t="s">
        <v>1469</v>
      </c>
      <c r="U176" s="12"/>
      <c r="V176" s="12" t="s">
        <v>1215</v>
      </c>
      <c r="W176" s="12" t="s">
        <v>781</v>
      </c>
      <c r="X176" s="12" t="s">
        <v>162</v>
      </c>
      <c r="Y176" s="12"/>
      <c r="Z176" s="12" t="s">
        <v>1216</v>
      </c>
      <c r="AA176" s="127" t="s">
        <v>2184</v>
      </c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2"/>
      <c r="AY176" s="92"/>
      <c r="AZ176" s="92"/>
      <c r="BA176" s="92"/>
      <c r="BB176" s="92"/>
      <c r="BC176" s="92"/>
      <c r="BD176" s="92"/>
      <c r="BE176" s="92"/>
      <c r="BF176" s="92"/>
      <c r="BG176" s="92"/>
      <c r="BH176" s="92"/>
      <c r="BI176" s="92"/>
      <c r="BJ176" s="92"/>
      <c r="BK176" s="92"/>
      <c r="BL176" s="92"/>
      <c r="BM176" s="92"/>
      <c r="BN176" s="92"/>
      <c r="BO176" s="92"/>
      <c r="BT176" s="99"/>
      <c r="BU176" s="99"/>
      <c r="BV176" s="99"/>
      <c r="BW176" s="99"/>
      <c r="BX176" s="99" t="s">
        <v>4159</v>
      </c>
      <c r="BY176" s="99" t="s">
        <v>4624</v>
      </c>
      <c r="BZ176" s="92"/>
      <c r="CA176" s="92"/>
      <c r="CB176" s="92"/>
      <c r="CC176" s="92"/>
      <c r="CD176" s="92"/>
      <c r="CE176" s="92"/>
    </row>
    <row r="177" customFormat="false" ht="15" hidden="false" customHeight="true" outlineLevel="0" collapsed="false">
      <c r="A177" s="12" t="s">
        <v>4625</v>
      </c>
      <c r="B177" s="12" t="s">
        <v>2147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 t="s">
        <v>4626</v>
      </c>
      <c r="P177" s="12"/>
      <c r="Q177" s="12"/>
      <c r="R177" s="12"/>
      <c r="S177" s="12"/>
      <c r="T177" s="12" t="s">
        <v>2193</v>
      </c>
      <c r="U177" s="12"/>
      <c r="V177" s="12" t="s">
        <v>1215</v>
      </c>
      <c r="W177" s="12" t="s">
        <v>781</v>
      </c>
      <c r="X177" s="12" t="s">
        <v>162</v>
      </c>
      <c r="Y177" s="12"/>
      <c r="Z177" s="12" t="s">
        <v>1216</v>
      </c>
      <c r="AA177" s="127" t="s">
        <v>2184</v>
      </c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2"/>
      <c r="AY177" s="92"/>
      <c r="AZ177" s="92"/>
      <c r="BA177" s="92"/>
      <c r="BB177" s="92"/>
      <c r="BC177" s="92"/>
      <c r="BD177" s="92"/>
      <c r="BE177" s="92"/>
      <c r="BF177" s="92"/>
      <c r="BG177" s="92"/>
      <c r="BH177" s="92"/>
      <c r="BI177" s="92"/>
      <c r="BJ177" s="92"/>
      <c r="BK177" s="92"/>
      <c r="BL177" s="92"/>
      <c r="BM177" s="92"/>
      <c r="BN177" s="92"/>
      <c r="BO177" s="92"/>
      <c r="BT177" s="99"/>
      <c r="BU177" s="99"/>
      <c r="BV177" s="99"/>
      <c r="BW177" s="99"/>
      <c r="BX177" s="99" t="s">
        <v>4084</v>
      </c>
      <c r="BY177" s="99" t="s">
        <v>4627</v>
      </c>
      <c r="BZ177" s="92"/>
      <c r="CA177" s="92"/>
      <c r="CB177" s="92"/>
      <c r="CC177" s="92"/>
      <c r="CD177" s="92"/>
      <c r="CE177" s="92"/>
    </row>
    <row r="178" customFormat="false" ht="15" hidden="false" customHeight="true" outlineLevel="0" collapsed="false">
      <c r="A178" s="12" t="s">
        <v>4628</v>
      </c>
      <c r="B178" s="12" t="s">
        <v>2159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 t="s">
        <v>4629</v>
      </c>
      <c r="P178" s="12"/>
      <c r="Q178" s="12"/>
      <c r="R178" s="12"/>
      <c r="S178" s="12"/>
      <c r="T178" s="12" t="s">
        <v>2193</v>
      </c>
      <c r="U178" s="12"/>
      <c r="V178" s="12" t="s">
        <v>1215</v>
      </c>
      <c r="W178" s="12" t="s">
        <v>781</v>
      </c>
      <c r="X178" s="12" t="s">
        <v>162</v>
      </c>
      <c r="Y178" s="12"/>
      <c r="Z178" s="12" t="s">
        <v>1216</v>
      </c>
      <c r="AA178" s="12" t="s">
        <v>2129</v>
      </c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2"/>
      <c r="AY178" s="92"/>
      <c r="AZ178" s="92"/>
      <c r="BA178" s="92"/>
      <c r="BB178" s="92"/>
      <c r="BC178" s="92"/>
      <c r="BD178" s="92"/>
      <c r="BE178" s="92"/>
      <c r="BF178" s="92"/>
      <c r="BG178" s="92"/>
      <c r="BH178" s="92"/>
      <c r="BI178" s="92"/>
      <c r="BJ178" s="92"/>
      <c r="BK178" s="92"/>
      <c r="BL178" s="92"/>
      <c r="BM178" s="92"/>
      <c r="BN178" s="92"/>
      <c r="BO178" s="92"/>
      <c r="BT178" s="99"/>
      <c r="BU178" s="99"/>
      <c r="BV178" s="99"/>
      <c r="BW178" s="99"/>
      <c r="BX178" s="99" t="s">
        <v>4084</v>
      </c>
      <c r="BY178" s="99" t="s">
        <v>4612</v>
      </c>
      <c r="BZ178" s="92"/>
      <c r="CA178" s="92"/>
      <c r="CB178" s="92"/>
      <c r="CC178" s="92"/>
      <c r="CD178" s="92"/>
      <c r="CE178" s="92"/>
    </row>
    <row r="179" customFormat="false" ht="15" hidden="false" customHeight="true" outlineLevel="0" collapsed="false">
      <c r="AA179" s="3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  <c r="AV179" s="84"/>
      <c r="AW179" s="84"/>
      <c r="AX179" s="84"/>
      <c r="AY179" s="84"/>
      <c r="AZ179" s="84"/>
      <c r="BA179" s="84"/>
      <c r="BB179" s="84"/>
      <c r="BC179" s="84"/>
      <c r="BD179" s="84"/>
      <c r="BE179" s="84"/>
      <c r="BF179" s="84"/>
      <c r="BG179" s="84"/>
      <c r="BH179" s="84"/>
      <c r="BI179" s="84"/>
      <c r="BJ179" s="84"/>
      <c r="BK179" s="84"/>
      <c r="BL179" s="84"/>
      <c r="BM179" s="84"/>
      <c r="BN179" s="84"/>
      <c r="BO179" s="84"/>
      <c r="BT179" s="84"/>
      <c r="BU179" s="84"/>
      <c r="BV179" s="84"/>
      <c r="BW179" s="84"/>
      <c r="BX179" s="84"/>
      <c r="BY179" s="84"/>
      <c r="BZ179" s="84"/>
      <c r="CA179" s="84"/>
      <c r="CB179" s="84"/>
      <c r="CC179" s="84"/>
      <c r="CD179" s="84"/>
      <c r="CE179" s="84"/>
    </row>
    <row r="180" customFormat="false" ht="15" hidden="false" customHeight="true" outlineLevel="0" collapsed="false">
      <c r="A180" s="9" t="s">
        <v>4630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 t="s">
        <v>4631</v>
      </c>
      <c r="P180" s="9"/>
      <c r="Q180" s="9"/>
      <c r="R180" s="9" t="n">
        <v>60</v>
      </c>
      <c r="S180" s="9"/>
      <c r="T180" s="9"/>
      <c r="U180" s="9"/>
      <c r="V180" s="9" t="s">
        <v>153</v>
      </c>
      <c r="W180" s="9"/>
      <c r="X180" s="9"/>
      <c r="Y180" s="9"/>
      <c r="Z180" s="9"/>
      <c r="AA180" s="9" t="s">
        <v>4632</v>
      </c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</row>
    <row r="181" customFormat="false" ht="15" hidden="false" customHeight="true" outlineLevel="0" collapsed="false">
      <c r="A181" s="12" t="s">
        <v>4633</v>
      </c>
      <c r="B181" s="12" t="s">
        <v>3833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 t="s">
        <v>4634</v>
      </c>
      <c r="P181" s="12"/>
      <c r="Q181" s="12"/>
      <c r="R181" s="12"/>
      <c r="S181" s="12"/>
      <c r="T181" s="12" t="s">
        <v>2193</v>
      </c>
      <c r="U181" s="12"/>
      <c r="V181" s="12" t="s">
        <v>160</v>
      </c>
      <c r="W181" s="12" t="s">
        <v>781</v>
      </c>
      <c r="X181" s="12" t="s">
        <v>162</v>
      </c>
      <c r="Y181" s="12"/>
      <c r="Z181" s="12" t="s">
        <v>163</v>
      </c>
      <c r="AA181" s="127" t="s">
        <v>3835</v>
      </c>
      <c r="AB181" s="58"/>
      <c r="AC181" s="58"/>
      <c r="AD181" s="58" t="s">
        <v>4033</v>
      </c>
      <c r="AE181" s="58" t="s">
        <v>4635</v>
      </c>
      <c r="AF181" s="58" t="s">
        <v>4035</v>
      </c>
      <c r="AG181" s="58" t="s">
        <v>4635</v>
      </c>
      <c r="AH181" s="58" t="s">
        <v>4037</v>
      </c>
      <c r="AI181" s="58" t="s">
        <v>4636</v>
      </c>
      <c r="AJ181" s="58" t="s">
        <v>4058</v>
      </c>
      <c r="AK181" s="58" t="s">
        <v>4637</v>
      </c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92"/>
      <c r="BA181" s="92"/>
      <c r="BB181" s="92"/>
      <c r="BC181" s="92"/>
      <c r="BD181" s="92"/>
      <c r="BE181" s="92"/>
      <c r="BF181" s="92"/>
      <c r="BG181" s="92"/>
      <c r="BH181" s="92"/>
      <c r="BI181" s="92"/>
      <c r="BJ181" s="92"/>
      <c r="BK181" s="92"/>
      <c r="BL181" s="92"/>
      <c r="BM181" s="92"/>
      <c r="BN181" s="92"/>
      <c r="BO181" s="92"/>
      <c r="BT181" s="58" t="s">
        <v>4033</v>
      </c>
      <c r="BU181" s="58" t="s">
        <v>4638</v>
      </c>
      <c r="BV181" s="58" t="s">
        <v>4058</v>
      </c>
      <c r="BW181" s="58" t="s">
        <v>4639</v>
      </c>
      <c r="BX181" s="58"/>
      <c r="BY181" s="58"/>
      <c r="BZ181" s="58"/>
      <c r="CA181" s="58"/>
      <c r="CB181" s="92"/>
      <c r="CC181" s="92"/>
      <c r="CD181" s="92"/>
      <c r="CE181" s="92"/>
    </row>
    <row r="182" customFormat="false" ht="15" hidden="false" customHeight="true" outlineLevel="0" collapsed="false">
      <c r="A182" s="12" t="s">
        <v>4640</v>
      </c>
      <c r="B182" s="12" t="s">
        <v>3833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 t="s">
        <v>4641</v>
      </c>
      <c r="P182" s="12"/>
      <c r="Q182" s="12"/>
      <c r="R182" s="12"/>
      <c r="S182" s="12"/>
      <c r="T182" s="12" t="s">
        <v>2193</v>
      </c>
      <c r="U182" s="12"/>
      <c r="V182" s="12" t="s">
        <v>160</v>
      </c>
      <c r="W182" s="12" t="s">
        <v>781</v>
      </c>
      <c r="X182" s="12" t="s">
        <v>162</v>
      </c>
      <c r="Y182" s="12"/>
      <c r="Z182" s="12" t="s">
        <v>163</v>
      </c>
      <c r="AA182" s="127" t="s">
        <v>3835</v>
      </c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92"/>
      <c r="BA182" s="92"/>
      <c r="BB182" s="92"/>
      <c r="BC182" s="92"/>
      <c r="BD182" s="92"/>
      <c r="BE182" s="92"/>
      <c r="BF182" s="92"/>
      <c r="BG182" s="92"/>
      <c r="BH182" s="92"/>
      <c r="BI182" s="92"/>
      <c r="BJ182" s="92"/>
      <c r="BK182" s="92"/>
      <c r="BL182" s="92"/>
      <c r="BM182" s="92"/>
      <c r="BN182" s="92"/>
      <c r="BO182" s="92"/>
      <c r="BT182" s="58" t="s">
        <v>4035</v>
      </c>
      <c r="BU182" s="58" t="s">
        <v>4642</v>
      </c>
      <c r="BV182" s="58"/>
      <c r="BW182" s="58"/>
      <c r="BX182" s="58"/>
      <c r="BY182" s="58"/>
      <c r="BZ182" s="58"/>
      <c r="CA182" s="58"/>
      <c r="CB182" s="92"/>
      <c r="CC182" s="92"/>
      <c r="CD182" s="92"/>
      <c r="CE182" s="92"/>
    </row>
    <row r="183" customFormat="false" ht="15" hidden="false" customHeight="true" outlineLevel="0" collapsed="false">
      <c r="A183" s="12" t="s">
        <v>4643</v>
      </c>
      <c r="B183" s="12" t="s">
        <v>3833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 t="s">
        <v>4644</v>
      </c>
      <c r="P183" s="12"/>
      <c r="Q183" s="12"/>
      <c r="R183" s="12"/>
      <c r="S183" s="12"/>
      <c r="T183" s="12" t="s">
        <v>2193</v>
      </c>
      <c r="U183" s="12"/>
      <c r="V183" s="12" t="s">
        <v>160</v>
      </c>
      <c r="W183" s="12" t="s">
        <v>781</v>
      </c>
      <c r="X183" s="12" t="s">
        <v>162</v>
      </c>
      <c r="Y183" s="12"/>
      <c r="Z183" s="12" t="s">
        <v>163</v>
      </c>
      <c r="AA183" s="127" t="s">
        <v>3835</v>
      </c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92"/>
      <c r="BA183" s="92"/>
      <c r="BB183" s="92"/>
      <c r="BC183" s="92"/>
      <c r="BD183" s="92"/>
      <c r="BE183" s="92"/>
      <c r="BF183" s="92"/>
      <c r="BG183" s="92"/>
      <c r="BH183" s="92"/>
      <c r="BI183" s="92"/>
      <c r="BJ183" s="92"/>
      <c r="BK183" s="92"/>
      <c r="BL183" s="92"/>
      <c r="BM183" s="92"/>
      <c r="BN183" s="92"/>
      <c r="BO183" s="92"/>
      <c r="BT183" s="58" t="s">
        <v>4037</v>
      </c>
      <c r="BU183" s="58" t="s">
        <v>4645</v>
      </c>
      <c r="BV183" s="58"/>
      <c r="BW183" s="58"/>
      <c r="BX183" s="58"/>
      <c r="BY183" s="58"/>
      <c r="BZ183" s="58"/>
      <c r="CA183" s="58"/>
      <c r="CB183" s="92"/>
      <c r="CC183" s="92"/>
      <c r="CD183" s="92"/>
      <c r="CE183" s="92"/>
    </row>
    <row r="184" customFormat="false" ht="15" hidden="false" customHeight="true" outlineLevel="0" collapsed="false">
      <c r="A184" s="12" t="s">
        <v>4646</v>
      </c>
      <c r="B184" s="12" t="s">
        <v>3833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 t="s">
        <v>4647</v>
      </c>
      <c r="P184" s="12"/>
      <c r="Q184" s="12"/>
      <c r="R184" s="12"/>
      <c r="S184" s="12"/>
      <c r="T184" s="12" t="s">
        <v>2193</v>
      </c>
      <c r="U184" s="12"/>
      <c r="V184" s="12" t="s">
        <v>160</v>
      </c>
      <c r="W184" s="12" t="s">
        <v>781</v>
      </c>
      <c r="X184" s="12" t="s">
        <v>162</v>
      </c>
      <c r="Y184" s="12"/>
      <c r="Z184" s="12" t="s">
        <v>163</v>
      </c>
      <c r="AA184" s="127" t="s">
        <v>3835</v>
      </c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92"/>
      <c r="BA184" s="92"/>
      <c r="BB184" s="92"/>
      <c r="BC184" s="92"/>
      <c r="BD184" s="92"/>
      <c r="BE184" s="92"/>
      <c r="BF184" s="92"/>
      <c r="BG184" s="92"/>
      <c r="BH184" s="92"/>
      <c r="BI184" s="92"/>
      <c r="BJ184" s="92"/>
      <c r="BK184" s="92"/>
      <c r="BL184" s="92"/>
      <c r="BM184" s="92"/>
      <c r="BN184" s="92"/>
      <c r="BO184" s="92"/>
      <c r="BT184" s="58"/>
      <c r="BU184" s="58"/>
      <c r="BV184" s="58"/>
      <c r="BW184" s="58"/>
      <c r="BX184" s="58"/>
      <c r="BY184" s="58"/>
      <c r="BZ184" s="58"/>
      <c r="CA184" s="58"/>
      <c r="CB184" s="92"/>
      <c r="CC184" s="92"/>
      <c r="CD184" s="92"/>
      <c r="CE184" s="92"/>
    </row>
    <row r="185" customFormat="false" ht="15" hidden="false" customHeight="true" outlineLevel="0" collapsed="false">
      <c r="A185" s="12" t="s">
        <v>4648</v>
      </c>
      <c r="B185" s="12" t="s">
        <v>3848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 t="s">
        <v>4649</v>
      </c>
      <c r="P185" s="12"/>
      <c r="Q185" s="12"/>
      <c r="R185" s="12"/>
      <c r="S185" s="12"/>
      <c r="T185" s="12" t="s">
        <v>2193</v>
      </c>
      <c r="U185" s="12"/>
      <c r="V185" s="12" t="s">
        <v>160</v>
      </c>
      <c r="W185" s="12" t="s">
        <v>781</v>
      </c>
      <c r="X185" s="12" t="s">
        <v>162</v>
      </c>
      <c r="Y185" s="12"/>
      <c r="Z185" s="12" t="s">
        <v>163</v>
      </c>
      <c r="AA185" s="127" t="s">
        <v>3850</v>
      </c>
      <c r="AB185" s="58"/>
      <c r="AC185" s="58"/>
      <c r="AD185" s="58" t="s">
        <v>4033</v>
      </c>
      <c r="AE185" s="58" t="s">
        <v>4650</v>
      </c>
      <c r="AF185" s="58" t="s">
        <v>4035</v>
      </c>
      <c r="AG185" s="58" t="s">
        <v>4651</v>
      </c>
      <c r="AH185" s="58" t="s">
        <v>4037</v>
      </c>
      <c r="AI185" s="58" t="s">
        <v>4642</v>
      </c>
      <c r="AJ185" s="58" t="s">
        <v>4058</v>
      </c>
      <c r="AK185" s="58" t="s">
        <v>4619</v>
      </c>
      <c r="AL185" s="58" t="s">
        <v>4054</v>
      </c>
      <c r="AM185" s="58" t="s">
        <v>4652</v>
      </c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92"/>
      <c r="BA185" s="92"/>
      <c r="BB185" s="92"/>
      <c r="BC185" s="92"/>
      <c r="BD185" s="92"/>
      <c r="BE185" s="92"/>
      <c r="BF185" s="92"/>
      <c r="BG185" s="92"/>
      <c r="BH185" s="92"/>
      <c r="BI185" s="92"/>
      <c r="BJ185" s="92"/>
      <c r="BK185" s="92"/>
      <c r="BL185" s="92"/>
      <c r="BM185" s="92"/>
      <c r="BN185" s="92"/>
      <c r="BO185" s="92"/>
      <c r="BT185" s="58" t="s">
        <v>4033</v>
      </c>
      <c r="BU185" s="58" t="s">
        <v>4653</v>
      </c>
      <c r="BV185" s="58" t="s">
        <v>4058</v>
      </c>
      <c r="BW185" s="58" t="s">
        <v>4654</v>
      </c>
      <c r="BX185" s="58"/>
      <c r="BY185" s="58"/>
      <c r="BZ185" s="58"/>
      <c r="CA185" s="58"/>
      <c r="CB185" s="92"/>
      <c r="CC185" s="92"/>
      <c r="CD185" s="92"/>
      <c r="CE185" s="92"/>
    </row>
    <row r="186" customFormat="false" ht="15" hidden="false" customHeight="true" outlineLevel="0" collapsed="false">
      <c r="A186" s="12" t="s">
        <v>4655</v>
      </c>
      <c r="B186" s="12" t="s">
        <v>3848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 t="s">
        <v>4656</v>
      </c>
      <c r="P186" s="12"/>
      <c r="Q186" s="12"/>
      <c r="R186" s="12"/>
      <c r="S186" s="12"/>
      <c r="T186" s="12" t="s">
        <v>2193</v>
      </c>
      <c r="U186" s="12"/>
      <c r="V186" s="12" t="s">
        <v>160</v>
      </c>
      <c r="W186" s="12" t="s">
        <v>781</v>
      </c>
      <c r="X186" s="12" t="s">
        <v>162</v>
      </c>
      <c r="Y186" s="12"/>
      <c r="Z186" s="12" t="s">
        <v>163</v>
      </c>
      <c r="AA186" s="127" t="s">
        <v>3850</v>
      </c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92"/>
      <c r="BA186" s="92"/>
      <c r="BB186" s="92"/>
      <c r="BC186" s="92"/>
      <c r="BD186" s="92"/>
      <c r="BE186" s="92"/>
      <c r="BF186" s="92"/>
      <c r="BG186" s="92"/>
      <c r="BH186" s="92"/>
      <c r="BI186" s="92"/>
      <c r="BJ186" s="92"/>
      <c r="BK186" s="92"/>
      <c r="BL186" s="92"/>
      <c r="BM186" s="92"/>
      <c r="BN186" s="92"/>
      <c r="BO186" s="92"/>
      <c r="BT186" s="58" t="s">
        <v>4035</v>
      </c>
      <c r="BU186" s="58" t="s">
        <v>4657</v>
      </c>
      <c r="BV186" s="58" t="s">
        <v>4054</v>
      </c>
      <c r="BW186" s="58" t="s">
        <v>4658</v>
      </c>
      <c r="BX186" s="58"/>
      <c r="BY186" s="58"/>
      <c r="BZ186" s="58"/>
      <c r="CA186" s="58"/>
      <c r="CB186" s="92"/>
      <c r="CC186" s="92"/>
      <c r="CD186" s="92"/>
      <c r="CE186" s="92"/>
    </row>
    <row r="187" customFormat="false" ht="15" hidden="false" customHeight="true" outlineLevel="0" collapsed="false">
      <c r="A187" s="12" t="s">
        <v>4659</v>
      </c>
      <c r="B187" s="12" t="s">
        <v>3848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 t="s">
        <v>4660</v>
      </c>
      <c r="P187" s="12"/>
      <c r="Q187" s="12"/>
      <c r="R187" s="12"/>
      <c r="S187" s="12"/>
      <c r="T187" s="12" t="s">
        <v>2193</v>
      </c>
      <c r="U187" s="12"/>
      <c r="V187" s="12" t="s">
        <v>160</v>
      </c>
      <c r="W187" s="12" t="s">
        <v>781</v>
      </c>
      <c r="X187" s="12" t="s">
        <v>162</v>
      </c>
      <c r="Y187" s="12"/>
      <c r="Z187" s="12" t="s">
        <v>163</v>
      </c>
      <c r="AA187" s="127" t="s">
        <v>3850</v>
      </c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92"/>
      <c r="BA187" s="92"/>
      <c r="BB187" s="92"/>
      <c r="BC187" s="92"/>
      <c r="BD187" s="92"/>
      <c r="BE187" s="92"/>
      <c r="BF187" s="92"/>
      <c r="BG187" s="92"/>
      <c r="BH187" s="92"/>
      <c r="BI187" s="92"/>
      <c r="BJ187" s="92"/>
      <c r="BK187" s="92"/>
      <c r="BL187" s="92"/>
      <c r="BM187" s="92"/>
      <c r="BN187" s="92"/>
      <c r="BO187" s="92"/>
      <c r="BT187" s="58" t="s">
        <v>4037</v>
      </c>
      <c r="BU187" s="58" t="s">
        <v>4661</v>
      </c>
      <c r="BV187" s="58"/>
      <c r="BW187" s="58"/>
      <c r="BX187" s="58"/>
      <c r="BY187" s="58"/>
      <c r="BZ187" s="58"/>
      <c r="CA187" s="58"/>
      <c r="CB187" s="92"/>
      <c r="CC187" s="92"/>
      <c r="CD187" s="92"/>
      <c r="CE187" s="92"/>
    </row>
    <row r="188" customFormat="false" ht="15" hidden="false" customHeight="true" outlineLevel="0" collapsed="false">
      <c r="A188" s="12" t="s">
        <v>4662</v>
      </c>
      <c r="B188" s="12" t="s">
        <v>3848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 t="s">
        <v>4663</v>
      </c>
      <c r="P188" s="12"/>
      <c r="Q188" s="12"/>
      <c r="R188" s="12"/>
      <c r="S188" s="12"/>
      <c r="T188" s="12" t="s">
        <v>2193</v>
      </c>
      <c r="U188" s="12"/>
      <c r="V188" s="12" t="s">
        <v>160</v>
      </c>
      <c r="W188" s="12" t="s">
        <v>781</v>
      </c>
      <c r="X188" s="12" t="s">
        <v>162</v>
      </c>
      <c r="Y188" s="12"/>
      <c r="Z188" s="12" t="s">
        <v>163</v>
      </c>
      <c r="AA188" s="127" t="s">
        <v>3850</v>
      </c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92"/>
      <c r="BA188" s="92"/>
      <c r="BB188" s="92"/>
      <c r="BC188" s="92"/>
      <c r="BD188" s="92"/>
      <c r="BE188" s="92"/>
      <c r="BF188" s="92"/>
      <c r="BG188" s="92"/>
      <c r="BH188" s="92"/>
      <c r="BI188" s="92"/>
      <c r="BJ188" s="92"/>
      <c r="BK188" s="92"/>
      <c r="BL188" s="92"/>
      <c r="BM188" s="92"/>
      <c r="BN188" s="92"/>
      <c r="BO188" s="92"/>
      <c r="BT188" s="58"/>
      <c r="BU188" s="58"/>
      <c r="BV188" s="58"/>
      <c r="BW188" s="58"/>
      <c r="BX188" s="58"/>
      <c r="BY188" s="58"/>
      <c r="BZ188" s="58"/>
      <c r="CA188" s="58"/>
      <c r="CB188" s="92"/>
      <c r="CC188" s="92"/>
      <c r="CD188" s="92"/>
      <c r="CE188" s="92"/>
    </row>
    <row r="189" customFormat="false" ht="15" hidden="false" customHeight="true" outlineLevel="0" collapsed="false">
      <c r="A189" s="12" t="s">
        <v>4664</v>
      </c>
      <c r="B189" s="12" t="s">
        <v>3848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 t="s">
        <v>4665</v>
      </c>
      <c r="P189" s="12"/>
      <c r="Q189" s="12"/>
      <c r="R189" s="12"/>
      <c r="S189" s="12"/>
      <c r="T189" s="12" t="s">
        <v>2193</v>
      </c>
      <c r="U189" s="12"/>
      <c r="V189" s="12" t="s">
        <v>160</v>
      </c>
      <c r="W189" s="12" t="s">
        <v>781</v>
      </c>
      <c r="X189" s="12" t="s">
        <v>162</v>
      </c>
      <c r="Y189" s="12"/>
      <c r="Z189" s="12" t="s">
        <v>163</v>
      </c>
      <c r="AA189" s="127" t="s">
        <v>3850</v>
      </c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92"/>
      <c r="BA189" s="92"/>
      <c r="BB189" s="92"/>
      <c r="BC189" s="92"/>
      <c r="BD189" s="92"/>
      <c r="BE189" s="92"/>
      <c r="BF189" s="92"/>
      <c r="BG189" s="92"/>
      <c r="BH189" s="92"/>
      <c r="BI189" s="92"/>
      <c r="BJ189" s="92"/>
      <c r="BK189" s="92"/>
      <c r="BL189" s="92"/>
      <c r="BM189" s="92"/>
      <c r="BN189" s="92"/>
      <c r="BO189" s="92"/>
      <c r="BT189" s="58"/>
      <c r="BU189" s="58"/>
      <c r="BV189" s="58"/>
      <c r="BW189" s="58"/>
      <c r="BX189" s="58"/>
      <c r="BY189" s="58"/>
      <c r="BZ189" s="58"/>
      <c r="CA189" s="58"/>
      <c r="CB189" s="92"/>
      <c r="CC189" s="92"/>
      <c r="CD189" s="92"/>
      <c r="CE189" s="92"/>
    </row>
    <row r="190" customFormat="false" ht="15" hidden="false" customHeight="true" outlineLevel="0" collapsed="false">
      <c r="AA190" s="3"/>
      <c r="AB190" s="84"/>
      <c r="AC190" s="84"/>
      <c r="AD190" s="84"/>
      <c r="AE190" s="84"/>
      <c r="AF190" s="84"/>
      <c r="AG190" s="84"/>
      <c r="AH190" s="84"/>
      <c r="AI190" s="84"/>
      <c r="AJ190" s="84"/>
      <c r="AK190" s="84"/>
      <c r="AL190" s="84"/>
      <c r="AM190" s="84"/>
      <c r="AN190" s="84"/>
      <c r="AO190" s="84"/>
      <c r="AP190" s="84"/>
      <c r="AQ190" s="84"/>
      <c r="AR190" s="84"/>
      <c r="AS190" s="84"/>
      <c r="AT190" s="84"/>
      <c r="AU190" s="84"/>
      <c r="AV190" s="84"/>
      <c r="AW190" s="84"/>
      <c r="AX190" s="84"/>
      <c r="AY190" s="84"/>
      <c r="AZ190" s="84"/>
      <c r="BA190" s="84"/>
      <c r="BB190" s="84"/>
      <c r="BC190" s="84"/>
      <c r="BD190" s="84"/>
      <c r="BE190" s="84"/>
      <c r="BF190" s="84"/>
      <c r="BG190" s="84"/>
      <c r="BH190" s="84"/>
      <c r="BI190" s="84"/>
      <c r="BJ190" s="84"/>
      <c r="BK190" s="84"/>
      <c r="BL190" s="84"/>
      <c r="BM190" s="84"/>
      <c r="BN190" s="84"/>
      <c r="BO190" s="84"/>
      <c r="BT190" s="84"/>
      <c r="BU190" s="84"/>
      <c r="BV190" s="84"/>
      <c r="BW190" s="84"/>
      <c r="BX190" s="84"/>
      <c r="BY190" s="84"/>
      <c r="BZ190" s="84"/>
      <c r="CA190" s="84"/>
      <c r="CB190" s="84"/>
      <c r="CC190" s="84"/>
      <c r="CD190" s="84"/>
      <c r="CE190" s="84"/>
    </row>
    <row r="191" customFormat="false" ht="15" hidden="false" customHeight="true" outlineLevel="0" collapsed="false">
      <c r="A191" s="9" t="s">
        <v>4666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 t="s">
        <v>4667</v>
      </c>
      <c r="P191" s="9"/>
      <c r="Q191" s="9"/>
      <c r="R191" s="9" t="n">
        <v>1</v>
      </c>
      <c r="S191" s="9"/>
      <c r="T191" s="9"/>
      <c r="U191" s="9"/>
      <c r="V191" s="9" t="s">
        <v>153</v>
      </c>
      <c r="W191" s="9"/>
      <c r="X191" s="9"/>
      <c r="Y191" s="9"/>
      <c r="Z191" s="9"/>
      <c r="AA191" s="9" t="s">
        <v>2517</v>
      </c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</row>
    <row r="192" customFormat="false" ht="15" hidden="false" customHeight="true" outlineLevel="0" collapsed="false">
      <c r="A192" s="12" t="s">
        <v>4668</v>
      </c>
      <c r="B192" s="12" t="s">
        <v>158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 t="s">
        <v>4669</v>
      </c>
      <c r="P192" s="12"/>
      <c r="Q192" s="12"/>
      <c r="R192" s="12"/>
      <c r="S192" s="12"/>
      <c r="T192" s="12"/>
      <c r="U192" s="12"/>
      <c r="V192" s="12" t="s">
        <v>160</v>
      </c>
      <c r="W192" s="12" t="s">
        <v>161</v>
      </c>
      <c r="X192" s="12" t="s">
        <v>162</v>
      </c>
      <c r="Y192" s="12"/>
      <c r="Z192" s="12" t="s">
        <v>163</v>
      </c>
      <c r="AA192" s="12" t="s">
        <v>164</v>
      </c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8"/>
      <c r="BS192" s="8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</row>
  </sheetData>
  <sheetProtection sheet="true"/>
  <mergeCells count="50"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AA13:AA15"/>
    <mergeCell ref="AA16:AA20"/>
    <mergeCell ref="AA21:AA37"/>
    <mergeCell ref="AA38:AA50"/>
    <mergeCell ref="AA51:AA65"/>
    <mergeCell ref="AA66:AA67"/>
    <mergeCell ref="AA68:AA70"/>
    <mergeCell ref="AA74:AA93"/>
    <mergeCell ref="AA94:AA96"/>
    <mergeCell ref="AA97:AA99"/>
    <mergeCell ref="AA100:AA101"/>
    <mergeCell ref="AA102:AA103"/>
    <mergeCell ref="AA104:AA116"/>
    <mergeCell ref="AA120:AA132"/>
    <mergeCell ref="AA133:AA147"/>
    <mergeCell ref="AA148:AA159"/>
    <mergeCell ref="AA160:AA170"/>
    <mergeCell ref="AA171:AA173"/>
    <mergeCell ref="AA174:AA175"/>
    <mergeCell ref="AA176:AA177"/>
    <mergeCell ref="AA181:AA184"/>
    <mergeCell ref="AA185:AA1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0" topLeftCell="AB11" activePane="bottomLeft" state="frozen"/>
      <selection pane="topLeft" activeCell="A1" activeCellId="0" sqref="A1"/>
      <selection pane="bottomLeft" activeCell="P19" activeCellId="0" sqref="P19"/>
    </sheetView>
  </sheetViews>
  <sheetFormatPr defaultRowHeight="15" zeroHeight="false" outlineLevelRow="0" outlineLevelCol="1"/>
  <cols>
    <col collapsed="false" customWidth="true" hidden="false" outlineLevel="0" max="1" min="1" style="86" width="8.85"/>
    <col collapsed="false" customWidth="true" hidden="false" outlineLevel="1" max="3" min="2" style="0" width="8.85"/>
    <col collapsed="false" customWidth="true" hidden="false" outlineLevel="1" max="4" min="4" style="0" width="20"/>
    <col collapsed="false" customWidth="true" hidden="false" outlineLevel="1" max="14" min="5" style="0" width="8.85"/>
    <col collapsed="false" customWidth="true" hidden="false" outlineLevel="1" max="15" min="15" style="0" width="23.81"/>
    <col collapsed="false" customWidth="true" hidden="false" outlineLevel="1" max="16" min="16" style="0" width="14.43"/>
    <col collapsed="false" customWidth="true" hidden="false" outlineLevel="1" max="21" min="17" style="0" width="8.85"/>
    <col collapsed="false" customWidth="true" hidden="false" outlineLevel="1" max="23" min="22" style="0" width="12.85"/>
    <col collapsed="false" customWidth="true" hidden="false" outlineLevel="1" max="26" min="24" style="0" width="8.85"/>
    <col collapsed="false" customWidth="true" hidden="false" outlineLevel="0" max="27" min="27" style="0" width="35.7"/>
    <col collapsed="false" customWidth="true" hidden="false" outlineLevel="1" max="31" min="28" style="0" width="12.85"/>
    <col collapsed="false" customWidth="true" hidden="false" outlineLevel="0" max="32" min="32" style="0" width="12.85"/>
    <col collapsed="false" customWidth="true" hidden="false" outlineLevel="1" max="36" min="33" style="0" width="12.85"/>
    <col collapsed="false" customWidth="true" hidden="false" outlineLevel="0" max="37" min="37" style="0" width="12.85"/>
    <col collapsed="false" customWidth="true" hidden="false" outlineLevel="1" max="41" min="38" style="0" width="12.85"/>
    <col collapsed="false" customWidth="true" hidden="false" outlineLevel="0" max="42" min="42" style="0" width="12.85"/>
    <col collapsed="false" customWidth="true" hidden="false" outlineLevel="1" max="46" min="43" style="0" width="12.85"/>
    <col collapsed="false" customWidth="true" hidden="false" outlineLevel="0" max="47" min="47" style="0" width="12.85"/>
    <col collapsed="false" customWidth="true" hidden="false" outlineLevel="1" max="51" min="48" style="0" width="12.85"/>
    <col collapsed="false" customWidth="true" hidden="false" outlineLevel="0" max="53" min="52" style="0" width="12.85"/>
    <col collapsed="false" customWidth="true" hidden="false" outlineLevel="1" max="56" min="54" style="1" width="12.85"/>
    <col collapsed="false" customWidth="true" hidden="false" outlineLevel="0" max="57" min="57" style="1" width="12.85"/>
    <col collapsed="false" customWidth="true" hidden="false" outlineLevel="1" max="60" min="58" style="1" width="12.85"/>
    <col collapsed="false" customWidth="true" hidden="false" outlineLevel="0" max="61" min="61" style="1" width="12.85"/>
    <col collapsed="false" customWidth="true" hidden="false" outlineLevel="1" max="64" min="62" style="1" width="12.85"/>
    <col collapsed="false" customWidth="true" hidden="false" outlineLevel="0" max="65" min="65" style="1" width="12.85"/>
    <col collapsed="false" customWidth="true" hidden="false" outlineLevel="1" max="68" min="66" style="1" width="12.85"/>
    <col collapsed="false" customWidth="true" hidden="false" outlineLevel="0" max="69" min="69" style="1" width="12.85"/>
    <col collapsed="false" customWidth="true" hidden="false" outlineLevel="1" max="72" min="70" style="1" width="12.85"/>
    <col collapsed="false" customWidth="true" hidden="false" outlineLevel="0" max="74" min="73" style="1" width="12.85"/>
    <col collapsed="false" customWidth="true" hidden="false" outlineLevel="1" max="75" min="75" style="0" width="12.85"/>
    <col collapsed="false" customWidth="true" hidden="true" outlineLevel="0" max="76" min="76" style="0" width="12.85"/>
    <col collapsed="false" customWidth="true" hidden="false" outlineLevel="1" max="77" min="77" style="0" width="12.85"/>
    <col collapsed="false" customWidth="true" hidden="true" outlineLevel="0" max="78" min="78" style="0" width="12.85"/>
    <col collapsed="false" customWidth="true" hidden="false" outlineLevel="1" max="79" min="79" style="0" width="12.85"/>
    <col collapsed="false" customWidth="true" hidden="true" outlineLevel="0" max="80" min="80" style="0" width="12.85"/>
    <col collapsed="false" customWidth="true" hidden="false" outlineLevel="1" max="81" min="81" style="0" width="12.85"/>
    <col collapsed="false" customWidth="true" hidden="true" outlineLevel="0" max="82" min="82" style="0" width="12.85"/>
    <col collapsed="false" customWidth="true" hidden="false" outlineLevel="1" max="83" min="83" style="0" width="12.85"/>
    <col collapsed="false" customWidth="true" hidden="true" outlineLevel="0" max="84" min="84" style="0" width="12.85"/>
    <col collapsed="false" customWidth="true" hidden="false" outlineLevel="0" max="1025" min="85" style="0" width="8.85"/>
  </cols>
  <sheetData>
    <row r="1" customFormat="false" ht="15" hidden="true" customHeight="true" outlineLevel="0" collapsed="false"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customFormat="false" ht="15" hidden="true" customHeight="true" outlineLevel="0" collapsed="false"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customFormat="false" ht="15" hidden="true" customHeight="true" outlineLevel="0" collapsed="false"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customFormat="false" ht="15" hidden="true" customHeight="true" outlineLevel="0" collapsed="false"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customFormat="false" ht="15" hidden="true" customHeight="true" outlineLevel="0" collapsed="false">
      <c r="AB5" s="4" t="s">
        <v>5</v>
      </c>
      <c r="AC5" s="4" t="s">
        <v>6</v>
      </c>
      <c r="AD5" s="4" t="s">
        <v>7</v>
      </c>
      <c r="AE5" s="4" t="s">
        <v>8</v>
      </c>
      <c r="AF5" s="4" t="s">
        <v>5</v>
      </c>
      <c r="AG5" s="4" t="s">
        <v>9</v>
      </c>
      <c r="AH5" s="4" t="s">
        <v>10</v>
      </c>
      <c r="AI5" s="4" t="s">
        <v>11</v>
      </c>
      <c r="AJ5" s="4" t="s">
        <v>12</v>
      </c>
      <c r="AK5" s="4" t="s">
        <v>9</v>
      </c>
      <c r="AL5" s="4" t="s">
        <v>13</v>
      </c>
      <c r="AM5" s="4" t="s">
        <v>14</v>
      </c>
      <c r="AN5" s="4" t="s">
        <v>15</v>
      </c>
      <c r="AO5" s="4" t="s">
        <v>16</v>
      </c>
      <c r="AP5" s="4" t="s">
        <v>13</v>
      </c>
      <c r="AQ5" s="4" t="s">
        <v>17</v>
      </c>
      <c r="AR5" s="4" t="s">
        <v>18</v>
      </c>
      <c r="AS5" s="4" t="s">
        <v>19</v>
      </c>
      <c r="AT5" s="4" t="s">
        <v>20</v>
      </c>
      <c r="AU5" s="4" t="s">
        <v>17</v>
      </c>
      <c r="AV5" s="4" t="s">
        <v>21</v>
      </c>
      <c r="AW5" s="4" t="s">
        <v>22</v>
      </c>
      <c r="AX5" s="4" t="s">
        <v>23</v>
      </c>
      <c r="AY5" s="4" t="s">
        <v>24</v>
      </c>
      <c r="AZ5" s="4" t="s">
        <v>21</v>
      </c>
      <c r="BA5" s="5" t="s">
        <v>25</v>
      </c>
      <c r="BB5" s="6" t="s">
        <v>5</v>
      </c>
      <c r="BC5" s="6" t="s">
        <v>5</v>
      </c>
      <c r="BD5" s="6" t="s">
        <v>5</v>
      </c>
      <c r="BE5" s="6" t="s">
        <v>5</v>
      </c>
      <c r="BF5" s="6" t="s">
        <v>9</v>
      </c>
      <c r="BG5" s="6" t="s">
        <v>9</v>
      </c>
      <c r="BH5" s="6" t="s">
        <v>9</v>
      </c>
      <c r="BI5" s="6" t="s">
        <v>9</v>
      </c>
      <c r="BJ5" s="6" t="s">
        <v>13</v>
      </c>
      <c r="BK5" s="6" t="s">
        <v>13</v>
      </c>
      <c r="BL5" s="6" t="s">
        <v>13</v>
      </c>
      <c r="BM5" s="6" t="s">
        <v>13</v>
      </c>
      <c r="BN5" s="6" t="s">
        <v>17</v>
      </c>
      <c r="BO5" s="6" t="s">
        <v>17</v>
      </c>
      <c r="BP5" s="6" t="s">
        <v>17</v>
      </c>
      <c r="BQ5" s="6" t="s">
        <v>17</v>
      </c>
      <c r="BR5" s="6" t="s">
        <v>21</v>
      </c>
      <c r="BS5" s="6" t="s">
        <v>21</v>
      </c>
      <c r="BT5" s="6" t="s">
        <v>21</v>
      </c>
      <c r="BU5" s="6" t="s">
        <v>21</v>
      </c>
      <c r="BV5" s="7" t="s">
        <v>25</v>
      </c>
      <c r="BW5" s="4" t="s">
        <v>5</v>
      </c>
      <c r="BX5" s="4" t="s">
        <v>7</v>
      </c>
      <c r="BY5" s="4" t="s">
        <v>9</v>
      </c>
      <c r="BZ5" s="4" t="s">
        <v>11</v>
      </c>
      <c r="CA5" s="4" t="s">
        <v>13</v>
      </c>
      <c r="CB5" s="4" t="s">
        <v>15</v>
      </c>
      <c r="CC5" s="4" t="s">
        <v>17</v>
      </c>
      <c r="CD5" s="4" t="s">
        <v>19</v>
      </c>
      <c r="CE5" s="4" t="s">
        <v>21</v>
      </c>
      <c r="CF5" s="4" t="s">
        <v>23</v>
      </c>
    </row>
    <row r="6" customFormat="false" ht="15" hidden="true" customHeight="true" outlineLevel="0" collapsed="false">
      <c r="AB6" s="4" t="s">
        <v>26</v>
      </c>
      <c r="AC6" s="4" t="s">
        <v>26</v>
      </c>
      <c r="AD6" s="4" t="s">
        <v>26</v>
      </c>
      <c r="AE6" s="4" t="s">
        <v>26</v>
      </c>
      <c r="AF6" s="0" t="s">
        <v>27</v>
      </c>
      <c r="AG6" s="4" t="s">
        <v>26</v>
      </c>
      <c r="AH6" s="4" t="s">
        <v>26</v>
      </c>
      <c r="AI6" s="4" t="s">
        <v>26</v>
      </c>
      <c r="AJ6" s="4" t="s">
        <v>26</v>
      </c>
      <c r="AK6" s="0" t="s">
        <v>27</v>
      </c>
      <c r="AL6" s="4" t="s">
        <v>26</v>
      </c>
      <c r="AM6" s="4" t="s">
        <v>26</v>
      </c>
      <c r="AN6" s="4" t="s">
        <v>26</v>
      </c>
      <c r="AO6" s="4" t="s">
        <v>26</v>
      </c>
      <c r="AP6" s="0" t="s">
        <v>27</v>
      </c>
      <c r="AQ6" s="4" t="s">
        <v>26</v>
      </c>
      <c r="AR6" s="4" t="s">
        <v>26</v>
      </c>
      <c r="AS6" s="4" t="s">
        <v>26</v>
      </c>
      <c r="AT6" s="4" t="s">
        <v>26</v>
      </c>
      <c r="AU6" s="0" t="s">
        <v>27</v>
      </c>
      <c r="AV6" s="4" t="s">
        <v>26</v>
      </c>
      <c r="AW6" s="4" t="s">
        <v>26</v>
      </c>
      <c r="AX6" s="4" t="s">
        <v>26</v>
      </c>
      <c r="AY6" s="4" t="s">
        <v>26</v>
      </c>
      <c r="AZ6" s="0" t="s">
        <v>27</v>
      </c>
      <c r="BA6" s="5" t="s">
        <v>26</v>
      </c>
      <c r="BB6" s="2" t="s">
        <v>28</v>
      </c>
      <c r="BC6" s="2" t="s">
        <v>28</v>
      </c>
      <c r="BD6" s="2" t="s">
        <v>28</v>
      </c>
      <c r="BE6" s="2" t="s">
        <v>28</v>
      </c>
      <c r="BF6" s="2" t="s">
        <v>28</v>
      </c>
      <c r="BG6" s="2" t="s">
        <v>28</v>
      </c>
      <c r="BH6" s="2" t="s">
        <v>28</v>
      </c>
      <c r="BI6" s="2" t="s">
        <v>28</v>
      </c>
      <c r="BJ6" s="2" t="s">
        <v>28</v>
      </c>
      <c r="BK6" s="2" t="s">
        <v>28</v>
      </c>
      <c r="BL6" s="2" t="s">
        <v>28</v>
      </c>
      <c r="BM6" s="2" t="s">
        <v>28</v>
      </c>
      <c r="BN6" s="2" t="s">
        <v>28</v>
      </c>
      <c r="BO6" s="2" t="s">
        <v>28</v>
      </c>
      <c r="BP6" s="2" t="s">
        <v>28</v>
      </c>
      <c r="BQ6" s="2" t="s">
        <v>28</v>
      </c>
      <c r="BR6" s="2" t="s">
        <v>28</v>
      </c>
      <c r="BS6" s="2" t="s">
        <v>28</v>
      </c>
      <c r="BT6" s="2" t="s">
        <v>28</v>
      </c>
      <c r="BU6" s="2" t="s">
        <v>28</v>
      </c>
      <c r="BV6" s="2" t="s">
        <v>28</v>
      </c>
      <c r="BW6" s="0" t="s">
        <v>29</v>
      </c>
      <c r="BX6" s="0" t="s">
        <v>29</v>
      </c>
      <c r="BY6" s="0" t="s">
        <v>29</v>
      </c>
      <c r="BZ6" s="0" t="s">
        <v>29</v>
      </c>
      <c r="CA6" s="0" t="s">
        <v>29</v>
      </c>
      <c r="CB6" s="0" t="s">
        <v>29</v>
      </c>
      <c r="CC6" s="0" t="s">
        <v>29</v>
      </c>
      <c r="CD6" s="0" t="s">
        <v>29</v>
      </c>
      <c r="CE6" s="0" t="s">
        <v>29</v>
      </c>
      <c r="CF6" s="0" t="s">
        <v>29</v>
      </c>
    </row>
    <row r="7" customFormat="false" ht="15" hidden="true" customHeight="true" outlineLevel="0" collapsed="false">
      <c r="AB7" s="4" t="n">
        <v>3073</v>
      </c>
      <c r="AC7" s="4" t="n">
        <v>3074</v>
      </c>
      <c r="AD7" s="4" t="n">
        <v>3075</v>
      </c>
      <c r="AE7" s="4" t="n">
        <v>3076</v>
      </c>
      <c r="AF7" s="0" t="n">
        <v>1019</v>
      </c>
      <c r="AG7" s="4" t="n">
        <v>3077</v>
      </c>
      <c r="AH7" s="4" t="n">
        <v>3078</v>
      </c>
      <c r="AI7" s="4" t="n">
        <v>3079</v>
      </c>
      <c r="AJ7" s="4" t="n">
        <v>3080</v>
      </c>
      <c r="AK7" s="0" t="n">
        <v>1020</v>
      </c>
      <c r="AL7" s="4" t="n">
        <v>3081</v>
      </c>
      <c r="AM7" s="4" t="n">
        <v>3082</v>
      </c>
      <c r="AN7" s="4" t="n">
        <v>3083</v>
      </c>
      <c r="AO7" s="4" t="n">
        <v>3084</v>
      </c>
      <c r="AP7" s="0" t="n">
        <v>1021</v>
      </c>
      <c r="AQ7" s="4" t="n">
        <v>3085</v>
      </c>
      <c r="AR7" s="4" t="n">
        <v>3086</v>
      </c>
      <c r="AS7" s="4" t="n">
        <v>3087</v>
      </c>
      <c r="AT7" s="4" t="n">
        <v>3088</v>
      </c>
      <c r="AU7" s="0" t="n">
        <v>1022</v>
      </c>
      <c r="AV7" s="4" t="n">
        <v>3089</v>
      </c>
      <c r="AW7" s="4" t="n">
        <v>3090</v>
      </c>
      <c r="AX7" s="4" t="n">
        <v>3091</v>
      </c>
      <c r="AY7" s="4" t="n">
        <v>3092</v>
      </c>
      <c r="AZ7" s="0" t="n">
        <v>1023</v>
      </c>
      <c r="BA7" s="5" t="n">
        <v>3093</v>
      </c>
      <c r="BB7" s="2" t="n">
        <v>4073</v>
      </c>
      <c r="BC7" s="2" t="n">
        <v>4074</v>
      </c>
      <c r="BD7" s="2" t="n">
        <v>4075</v>
      </c>
      <c r="BE7" s="2" t="n">
        <v>4076</v>
      </c>
      <c r="BF7" s="2" t="n">
        <v>4077</v>
      </c>
      <c r="BG7" s="2" t="n">
        <v>4078</v>
      </c>
      <c r="BH7" s="2" t="n">
        <v>4079</v>
      </c>
      <c r="BI7" s="2" t="n">
        <v>4080</v>
      </c>
      <c r="BJ7" s="2" t="n">
        <v>4081</v>
      </c>
      <c r="BK7" s="2" t="n">
        <v>4082</v>
      </c>
      <c r="BL7" s="2" t="n">
        <v>4083</v>
      </c>
      <c r="BM7" s="2" t="n">
        <v>4084</v>
      </c>
      <c r="BN7" s="2" t="n">
        <v>4085</v>
      </c>
      <c r="BO7" s="2" t="n">
        <v>4086</v>
      </c>
      <c r="BP7" s="2" t="n">
        <v>4087</v>
      </c>
      <c r="BQ7" s="2" t="n">
        <v>4088</v>
      </c>
      <c r="BR7" s="2" t="n">
        <v>4089</v>
      </c>
      <c r="BS7" s="2" t="n">
        <v>4090</v>
      </c>
      <c r="BT7" s="2" t="n">
        <v>4091</v>
      </c>
      <c r="BU7" s="2" t="n">
        <v>4092</v>
      </c>
      <c r="BV7" s="2" t="n">
        <v>4093</v>
      </c>
      <c r="BW7" s="0" t="n">
        <v>2037</v>
      </c>
      <c r="BX7" s="0" t="n">
        <v>2038</v>
      </c>
      <c r="BY7" s="0" t="n">
        <v>2039</v>
      </c>
      <c r="BZ7" s="0" t="n">
        <v>2040</v>
      </c>
      <c r="CA7" s="0" t="n">
        <v>2041</v>
      </c>
      <c r="CB7" s="0" t="n">
        <v>2042</v>
      </c>
      <c r="CC7" s="0" t="n">
        <v>2043</v>
      </c>
      <c r="CD7" s="0" t="n">
        <v>2044</v>
      </c>
      <c r="CE7" s="0" t="n">
        <v>2045</v>
      </c>
      <c r="CF7" s="0" t="n">
        <v>2046</v>
      </c>
    </row>
    <row r="8" customFormat="false" ht="15" hidden="false" customHeight="true" outlineLevel="0" collapsed="false">
      <c r="A8" s="3" t="s">
        <v>30</v>
      </c>
      <c r="B8" s="8" t="s">
        <v>31</v>
      </c>
      <c r="C8" s="8" t="s">
        <v>32</v>
      </c>
      <c r="D8" s="8" t="s">
        <v>1997</v>
      </c>
      <c r="E8" s="8" t="s">
        <v>1998</v>
      </c>
      <c r="F8" s="8" t="s">
        <v>1999</v>
      </c>
      <c r="H8" s="8" t="s">
        <v>36</v>
      </c>
      <c r="J8" s="8" t="s">
        <v>37</v>
      </c>
      <c r="L8" s="8" t="s">
        <v>38</v>
      </c>
      <c r="M8" s="8" t="s">
        <v>39</v>
      </c>
      <c r="N8" s="8" t="s">
        <v>40</v>
      </c>
      <c r="O8" s="8" t="s">
        <v>41</v>
      </c>
      <c r="P8" s="8" t="s">
        <v>42</v>
      </c>
      <c r="Q8" s="8" t="s">
        <v>43</v>
      </c>
      <c r="R8" s="8" t="s">
        <v>44</v>
      </c>
      <c r="S8" s="8" t="s">
        <v>45</v>
      </c>
      <c r="T8" s="8" t="s">
        <v>46</v>
      </c>
      <c r="U8" s="8" t="s">
        <v>47</v>
      </c>
      <c r="V8" s="8" t="s">
        <v>48</v>
      </c>
      <c r="W8" s="8" t="s">
        <v>49</v>
      </c>
      <c r="X8" s="8" t="s">
        <v>50</v>
      </c>
      <c r="Y8" s="8" t="s">
        <v>51</v>
      </c>
      <c r="Z8" s="8" t="s">
        <v>52</v>
      </c>
      <c r="AA8" s="8" t="s">
        <v>53</v>
      </c>
      <c r="AB8" s="5" t="s">
        <v>54</v>
      </c>
      <c r="AC8" s="5" t="s">
        <v>55</v>
      </c>
      <c r="AD8" s="5" t="s">
        <v>56</v>
      </c>
      <c r="AE8" s="5" t="s">
        <v>57</v>
      </c>
      <c r="AF8" s="5" t="s">
        <v>58</v>
      </c>
      <c r="AG8" s="5" t="s">
        <v>59</v>
      </c>
      <c r="AH8" s="5" t="s">
        <v>60</v>
      </c>
      <c r="AI8" s="5" t="s">
        <v>61</v>
      </c>
      <c r="AJ8" s="5" t="s">
        <v>62</v>
      </c>
      <c r="AK8" s="5" t="s">
        <v>63</v>
      </c>
      <c r="AL8" s="5" t="s">
        <v>64</v>
      </c>
      <c r="AM8" s="5" t="s">
        <v>65</v>
      </c>
      <c r="AN8" s="5" t="s">
        <v>66</v>
      </c>
      <c r="AO8" s="5" t="s">
        <v>67</v>
      </c>
      <c r="AP8" s="5" t="s">
        <v>68</v>
      </c>
      <c r="AQ8" s="5" t="s">
        <v>69</v>
      </c>
      <c r="AR8" s="5" t="s">
        <v>70</v>
      </c>
      <c r="AS8" s="5" t="s">
        <v>71</v>
      </c>
      <c r="AT8" s="5" t="s">
        <v>72</v>
      </c>
      <c r="AU8" s="5" t="s">
        <v>73</v>
      </c>
      <c r="AV8" s="5" t="s">
        <v>74</v>
      </c>
      <c r="AW8" s="5" t="s">
        <v>75</v>
      </c>
      <c r="AX8" s="5" t="s">
        <v>76</v>
      </c>
      <c r="AY8" s="5" t="s">
        <v>77</v>
      </c>
      <c r="AZ8" s="5" t="s">
        <v>78</v>
      </c>
      <c r="BA8" s="5" t="s">
        <v>79</v>
      </c>
      <c r="BB8" s="7" t="s">
        <v>80</v>
      </c>
      <c r="BC8" s="7" t="s">
        <v>81</v>
      </c>
      <c r="BD8" s="7" t="s">
        <v>82</v>
      </c>
      <c r="BE8" s="7" t="s">
        <v>83</v>
      </c>
      <c r="BF8" s="7" t="s">
        <v>84</v>
      </c>
      <c r="BG8" s="7" t="s">
        <v>85</v>
      </c>
      <c r="BH8" s="7" t="s">
        <v>86</v>
      </c>
      <c r="BI8" s="7" t="s">
        <v>87</v>
      </c>
      <c r="BJ8" s="7" t="s">
        <v>88</v>
      </c>
      <c r="BK8" s="7" t="s">
        <v>89</v>
      </c>
      <c r="BL8" s="7" t="s">
        <v>90</v>
      </c>
      <c r="BM8" s="7" t="s">
        <v>91</v>
      </c>
      <c r="BN8" s="7" t="s">
        <v>92</v>
      </c>
      <c r="BO8" s="7" t="s">
        <v>93</v>
      </c>
      <c r="BP8" s="7" t="s">
        <v>94</v>
      </c>
      <c r="BQ8" s="7" t="s">
        <v>95</v>
      </c>
      <c r="BR8" s="7" t="s">
        <v>96</v>
      </c>
      <c r="BS8" s="7" t="s">
        <v>97</v>
      </c>
      <c r="BT8" s="7" t="s">
        <v>98</v>
      </c>
      <c r="BU8" s="7" t="s">
        <v>99</v>
      </c>
      <c r="BV8" s="7" t="s">
        <v>100</v>
      </c>
      <c r="BW8" s="5" t="s">
        <v>4670</v>
      </c>
      <c r="BX8" s="5" t="s">
        <v>102</v>
      </c>
      <c r="BY8" s="5" t="s">
        <v>103</v>
      </c>
      <c r="BZ8" s="5" t="s">
        <v>104</v>
      </c>
      <c r="CA8" s="5" t="s">
        <v>105</v>
      </c>
      <c r="CB8" s="5" t="s">
        <v>106</v>
      </c>
      <c r="CC8" s="5" t="s">
        <v>107</v>
      </c>
      <c r="CD8" s="5" t="s">
        <v>108</v>
      </c>
      <c r="CE8" s="5" t="s">
        <v>109</v>
      </c>
      <c r="CF8" s="5" t="s">
        <v>110</v>
      </c>
    </row>
    <row r="9" s="87" customFormat="true" ht="15" hidden="false" customHeight="true" outlineLevel="0" collapsed="false">
      <c r="B9" s="87" t="s">
        <v>2364</v>
      </c>
      <c r="C9" s="87" t="s">
        <v>2365</v>
      </c>
      <c r="D9" s="87" t="s">
        <v>4671</v>
      </c>
      <c r="E9" s="87" t="s">
        <v>4672</v>
      </c>
      <c r="L9" s="87" t="s">
        <v>2367</v>
      </c>
      <c r="P9" s="87" t="s">
        <v>4673</v>
      </c>
      <c r="Q9" s="87" t="s">
        <v>4674</v>
      </c>
      <c r="S9" s="87" t="s">
        <v>4675</v>
      </c>
      <c r="T9" s="87" t="s">
        <v>4676</v>
      </c>
      <c r="AA9" s="88" t="s">
        <v>111</v>
      </c>
      <c r="AB9" s="89" t="s">
        <v>112</v>
      </c>
      <c r="AC9" s="89" t="s">
        <v>113</v>
      </c>
      <c r="AD9" s="89" t="s">
        <v>114</v>
      </c>
      <c r="AE9" s="89" t="s">
        <v>115</v>
      </c>
      <c r="AF9" s="89" t="s">
        <v>115</v>
      </c>
      <c r="AG9" s="89" t="s">
        <v>116</v>
      </c>
      <c r="AH9" s="89" t="s">
        <v>117</v>
      </c>
      <c r="AI9" s="89" t="s">
        <v>118</v>
      </c>
      <c r="AJ9" s="89" t="s">
        <v>119</v>
      </c>
      <c r="AK9" s="89" t="s">
        <v>119</v>
      </c>
      <c r="AL9" s="89" t="s">
        <v>120</v>
      </c>
      <c r="AM9" s="89" t="s">
        <v>121</v>
      </c>
      <c r="AN9" s="89" t="s">
        <v>122</v>
      </c>
      <c r="AO9" s="89" t="s">
        <v>123</v>
      </c>
      <c r="AP9" s="89" t="s">
        <v>123</v>
      </c>
      <c r="AQ9" s="89" t="s">
        <v>124</v>
      </c>
      <c r="AR9" s="89" t="s">
        <v>125</v>
      </c>
      <c r="AS9" s="89" t="s">
        <v>126</v>
      </c>
      <c r="AT9" s="89" t="s">
        <v>127</v>
      </c>
      <c r="AU9" s="89" t="s">
        <v>127</v>
      </c>
      <c r="AV9" s="89" t="s">
        <v>128</v>
      </c>
      <c r="AW9" s="89" t="s">
        <v>129</v>
      </c>
      <c r="AX9" s="89" t="s">
        <v>130</v>
      </c>
      <c r="AY9" s="89" t="s">
        <v>131</v>
      </c>
      <c r="AZ9" s="89" t="s">
        <v>131</v>
      </c>
      <c r="BA9" s="89" t="s">
        <v>132</v>
      </c>
      <c r="BB9" s="90" t="s">
        <v>112</v>
      </c>
      <c r="BC9" s="90" t="s">
        <v>113</v>
      </c>
      <c r="BD9" s="90" t="s">
        <v>114</v>
      </c>
      <c r="BE9" s="90" t="s">
        <v>115</v>
      </c>
      <c r="BF9" s="90" t="s">
        <v>116</v>
      </c>
      <c r="BG9" s="90" t="s">
        <v>117</v>
      </c>
      <c r="BH9" s="90" t="s">
        <v>118</v>
      </c>
      <c r="BI9" s="90" t="s">
        <v>119</v>
      </c>
      <c r="BJ9" s="90" t="s">
        <v>120</v>
      </c>
      <c r="BK9" s="90" t="s">
        <v>121</v>
      </c>
      <c r="BL9" s="90" t="s">
        <v>122</v>
      </c>
      <c r="BM9" s="90" t="s">
        <v>123</v>
      </c>
      <c r="BN9" s="90" t="s">
        <v>124</v>
      </c>
      <c r="BO9" s="90" t="s">
        <v>125</v>
      </c>
      <c r="BP9" s="90" t="s">
        <v>126</v>
      </c>
      <c r="BQ9" s="90" t="s">
        <v>127</v>
      </c>
      <c r="BR9" s="90" t="s">
        <v>128</v>
      </c>
      <c r="BS9" s="90" t="s">
        <v>129</v>
      </c>
      <c r="BT9" s="90" t="s">
        <v>130</v>
      </c>
      <c r="BU9" s="90" t="s">
        <v>131</v>
      </c>
      <c r="BV9" s="90" t="s">
        <v>132</v>
      </c>
      <c r="BW9" s="89" t="s">
        <v>113</v>
      </c>
      <c r="BX9" s="89" t="s">
        <v>115</v>
      </c>
      <c r="BY9" s="89" t="s">
        <v>117</v>
      </c>
      <c r="BZ9" s="89" t="s">
        <v>119</v>
      </c>
      <c r="CA9" s="89" t="s">
        <v>121</v>
      </c>
      <c r="CB9" s="89" t="s">
        <v>123</v>
      </c>
      <c r="CC9" s="89" t="s">
        <v>125</v>
      </c>
      <c r="CD9" s="89" t="s">
        <v>127</v>
      </c>
      <c r="CE9" s="89" t="s">
        <v>129</v>
      </c>
      <c r="CF9" s="89" t="s">
        <v>131</v>
      </c>
    </row>
    <row r="10" customFormat="false" ht="15" hidden="false" customHeight="true" outlineLevel="0" collapsed="false">
      <c r="AA10" s="8" t="s">
        <v>133</v>
      </c>
      <c r="AB10" s="5" t="s">
        <v>134</v>
      </c>
      <c r="AC10" s="5" t="s">
        <v>135</v>
      </c>
      <c r="AD10" s="5" t="s">
        <v>136</v>
      </c>
      <c r="AE10" s="5" t="s">
        <v>149</v>
      </c>
      <c r="AF10" s="5" t="s">
        <v>149</v>
      </c>
      <c r="AG10" s="5" t="s">
        <v>138</v>
      </c>
      <c r="AH10" s="5" t="s">
        <v>0</v>
      </c>
      <c r="AI10" s="5" t="s">
        <v>139</v>
      </c>
      <c r="AJ10" s="5" t="s">
        <v>137</v>
      </c>
      <c r="AK10" s="5" t="s">
        <v>137</v>
      </c>
      <c r="AL10" s="5" t="s">
        <v>1</v>
      </c>
      <c r="AM10" s="5" t="s">
        <v>140</v>
      </c>
      <c r="AN10" s="5" t="s">
        <v>141</v>
      </c>
      <c r="AO10" s="5" t="s">
        <v>2</v>
      </c>
      <c r="AP10" s="5" t="s">
        <v>2</v>
      </c>
      <c r="AQ10" s="5" t="s">
        <v>142</v>
      </c>
      <c r="AR10" s="5" t="s">
        <v>143</v>
      </c>
      <c r="AS10" s="5" t="s">
        <v>144</v>
      </c>
      <c r="AT10" s="5" t="s">
        <v>3</v>
      </c>
      <c r="AU10" s="5" t="s">
        <v>3</v>
      </c>
      <c r="AV10" s="5" t="s">
        <v>145</v>
      </c>
      <c r="AW10" s="5" t="s">
        <v>146</v>
      </c>
      <c r="AX10" s="5" t="s">
        <v>147</v>
      </c>
      <c r="AY10" s="5" t="s">
        <v>4</v>
      </c>
      <c r="AZ10" s="5" t="s">
        <v>4</v>
      </c>
      <c r="BA10" s="5" t="s">
        <v>148</v>
      </c>
      <c r="BB10" s="7" t="s">
        <v>134</v>
      </c>
      <c r="BC10" s="7" t="s">
        <v>135</v>
      </c>
      <c r="BD10" s="7" t="s">
        <v>136</v>
      </c>
      <c r="BE10" s="7" t="s">
        <v>149</v>
      </c>
      <c r="BF10" s="7" t="s">
        <v>138</v>
      </c>
      <c r="BG10" s="7" t="s">
        <v>0</v>
      </c>
      <c r="BH10" s="7" t="s">
        <v>139</v>
      </c>
      <c r="BI10" s="7" t="s">
        <v>137</v>
      </c>
      <c r="BJ10" s="7" t="s">
        <v>1</v>
      </c>
      <c r="BK10" s="7" t="s">
        <v>140</v>
      </c>
      <c r="BL10" s="7" t="s">
        <v>141</v>
      </c>
      <c r="BM10" s="7" t="s">
        <v>2</v>
      </c>
      <c r="BN10" s="7" t="s">
        <v>142</v>
      </c>
      <c r="BO10" s="7" t="s">
        <v>143</v>
      </c>
      <c r="BP10" s="7" t="s">
        <v>144</v>
      </c>
      <c r="BQ10" s="7" t="s">
        <v>3</v>
      </c>
      <c r="BR10" s="7" t="s">
        <v>145</v>
      </c>
      <c r="BS10" s="7" t="s">
        <v>146</v>
      </c>
      <c r="BT10" s="7" t="s">
        <v>147</v>
      </c>
      <c r="BU10" s="7" t="s">
        <v>4</v>
      </c>
      <c r="BV10" s="7" t="s">
        <v>148</v>
      </c>
      <c r="BW10" s="5" t="s">
        <v>135</v>
      </c>
      <c r="BX10" s="5" t="s">
        <v>149</v>
      </c>
      <c r="BY10" s="5" t="s">
        <v>0</v>
      </c>
      <c r="BZ10" s="5" t="s">
        <v>137</v>
      </c>
      <c r="CA10" s="5" t="s">
        <v>140</v>
      </c>
      <c r="CB10" s="5" t="s">
        <v>2</v>
      </c>
      <c r="CC10" s="5" t="s">
        <v>143</v>
      </c>
      <c r="CD10" s="5" t="s">
        <v>3</v>
      </c>
      <c r="CE10" s="5" t="s">
        <v>146</v>
      </c>
      <c r="CF10" s="5" t="s">
        <v>4</v>
      </c>
    </row>
    <row r="11" customFormat="false" ht="15" hidden="false" customHeight="true" outlineLevel="0" collapsed="false">
      <c r="B11" s="9"/>
      <c r="C11" s="9"/>
      <c r="D11" s="9" t="n">
        <v>100</v>
      </c>
      <c r="E11" s="9"/>
      <c r="F11" s="9"/>
      <c r="G11" s="9"/>
      <c r="H11" s="9"/>
      <c r="I11" s="9"/>
      <c r="J11" s="9"/>
      <c r="K11" s="9"/>
      <c r="L11" s="9" t="n">
        <v>173</v>
      </c>
      <c r="M11" s="9"/>
      <c r="N11" s="9" t="s">
        <v>2381</v>
      </c>
      <c r="O11" s="9" t="s">
        <v>4677</v>
      </c>
      <c r="P11" s="9"/>
      <c r="Q11" s="9"/>
      <c r="R11" s="9"/>
      <c r="S11" s="9"/>
      <c r="T11" s="9" t="n">
        <v>0</v>
      </c>
      <c r="U11" s="9"/>
      <c r="V11" s="9" t="s">
        <v>153</v>
      </c>
      <c r="W11" s="9"/>
      <c r="X11" s="9"/>
      <c r="Y11" s="9"/>
      <c r="Z11" s="9"/>
      <c r="AA11" s="9" t="s">
        <v>4678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2"/>
      <c r="BW11" s="10"/>
      <c r="BX11" s="10"/>
      <c r="BY11" s="10"/>
      <c r="BZ11" s="10"/>
      <c r="CA11" s="10"/>
      <c r="CB11" s="10"/>
      <c r="CC11" s="10"/>
      <c r="CD11" s="10"/>
      <c r="CE11" s="10"/>
      <c r="CF11" s="10"/>
    </row>
    <row r="12" customFormat="false" ht="15" hidden="false" customHeight="true" outlineLevel="0" collapsed="false">
      <c r="B12" s="9"/>
      <c r="C12" s="9"/>
      <c r="D12" s="9" t="n">
        <v>101</v>
      </c>
      <c r="E12" s="9"/>
      <c r="F12" s="9"/>
      <c r="G12" s="9"/>
      <c r="H12" s="9"/>
      <c r="I12" s="9"/>
      <c r="J12" s="9"/>
      <c r="K12" s="9"/>
      <c r="L12" s="9" t="n">
        <v>173</v>
      </c>
      <c r="M12" s="9"/>
      <c r="N12" s="9"/>
      <c r="O12" s="9" t="s">
        <v>4679</v>
      </c>
      <c r="P12" s="9"/>
      <c r="Q12" s="9"/>
      <c r="R12" s="9"/>
      <c r="S12" s="9"/>
      <c r="T12" s="9" t="n">
        <v>0</v>
      </c>
      <c r="U12" s="9"/>
      <c r="V12" s="9" t="s">
        <v>153</v>
      </c>
      <c r="W12" s="9"/>
      <c r="X12" s="9"/>
      <c r="Y12" s="9"/>
      <c r="Z12" s="9"/>
      <c r="AA12" s="9" t="s">
        <v>4680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2"/>
      <c r="BW12" s="10"/>
      <c r="BX12" s="10"/>
      <c r="BY12" s="10"/>
      <c r="BZ12" s="10"/>
      <c r="CA12" s="10"/>
      <c r="CB12" s="10"/>
      <c r="CC12" s="10"/>
      <c r="CD12" s="10"/>
      <c r="CE12" s="10"/>
      <c r="CF12" s="10"/>
    </row>
    <row r="13" customFormat="false" ht="15" hidden="false" customHeight="true" outlineLevel="0" collapsed="false">
      <c r="B13" s="9"/>
      <c r="C13" s="9"/>
      <c r="D13" s="9" t="n">
        <v>102</v>
      </c>
      <c r="E13" s="9"/>
      <c r="F13" s="9"/>
      <c r="G13" s="9"/>
      <c r="H13" s="9"/>
      <c r="I13" s="9"/>
      <c r="J13" s="9"/>
      <c r="K13" s="9"/>
      <c r="L13" s="9" t="n">
        <v>173</v>
      </c>
      <c r="M13" s="9"/>
      <c r="N13" s="9"/>
      <c r="O13" s="9" t="s">
        <v>4681</v>
      </c>
      <c r="P13" s="9"/>
      <c r="Q13" s="9" t="n">
        <v>1</v>
      </c>
      <c r="R13" s="9"/>
      <c r="S13" s="9"/>
      <c r="T13" s="9" t="n">
        <v>9</v>
      </c>
      <c r="U13" s="9"/>
      <c r="V13" s="9" t="s">
        <v>153</v>
      </c>
      <c r="W13" s="9"/>
      <c r="X13" s="9"/>
      <c r="Y13" s="9"/>
      <c r="Z13" s="9"/>
      <c r="AA13" s="9" t="s">
        <v>4682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B13" s="10"/>
      <c r="BC13" s="10"/>
      <c r="BD13" s="10"/>
      <c r="BE13" s="10"/>
      <c r="BF13" s="10"/>
      <c r="BG13" s="10"/>
      <c r="BH13" s="10"/>
      <c r="BI13" s="10"/>
      <c r="BJ13" s="10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2"/>
      <c r="BW13" s="10"/>
      <c r="BX13" s="10"/>
      <c r="BY13" s="10"/>
      <c r="BZ13" s="10"/>
      <c r="CA13" s="10"/>
      <c r="CB13" s="10"/>
      <c r="CC13" s="10"/>
      <c r="CD13" s="10"/>
      <c r="CE13" s="10"/>
      <c r="CF13" s="10"/>
    </row>
    <row r="14" customFormat="false" ht="15" hidden="false" customHeight="true" outlineLevel="0" collapsed="false">
      <c r="B14" s="12"/>
      <c r="C14" s="12" t="s">
        <v>27</v>
      </c>
      <c r="D14" s="12" t="n">
        <v>106</v>
      </c>
      <c r="E14" s="12"/>
      <c r="F14" s="12"/>
      <c r="G14" s="12"/>
      <c r="H14" s="12"/>
      <c r="I14" s="12"/>
      <c r="J14" s="12" t="n">
        <v>1</v>
      </c>
      <c r="K14" s="12"/>
      <c r="L14" s="12" t="n">
        <v>173</v>
      </c>
      <c r="M14" s="12"/>
      <c r="N14" s="12" t="s">
        <v>2381</v>
      </c>
      <c r="O14" s="12" t="s">
        <v>4683</v>
      </c>
      <c r="P14" s="12"/>
      <c r="Q14" s="12" t="n">
        <v>1</v>
      </c>
      <c r="R14" s="12"/>
      <c r="S14" s="12" t="n">
        <v>2</v>
      </c>
      <c r="T14" s="12" t="n">
        <v>9</v>
      </c>
      <c r="U14" s="12"/>
      <c r="V14" s="12" t="s">
        <v>160</v>
      </c>
      <c r="W14" s="12" t="s">
        <v>781</v>
      </c>
      <c r="X14" s="12" t="s">
        <v>162</v>
      </c>
      <c r="Y14" s="12" t="s">
        <v>2370</v>
      </c>
      <c r="Z14" s="12" t="s">
        <v>163</v>
      </c>
      <c r="AA14" s="12" t="s">
        <v>3045</v>
      </c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92"/>
      <c r="AW14" s="92"/>
      <c r="AX14" s="92"/>
      <c r="AY14" s="92"/>
      <c r="AZ14" s="92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100"/>
      <c r="BS14" s="100"/>
      <c r="BT14" s="100"/>
      <c r="BU14" s="100"/>
      <c r="BV14" s="2"/>
      <c r="BW14" s="58"/>
      <c r="BX14" s="58"/>
      <c r="BY14" s="58"/>
      <c r="BZ14" s="58"/>
      <c r="CA14" s="58"/>
      <c r="CB14" s="58"/>
      <c r="CC14" s="58"/>
      <c r="CD14" s="58"/>
      <c r="CE14" s="92"/>
      <c r="CF14" s="92"/>
    </row>
    <row r="15" customFormat="false" ht="15" hidden="false" customHeight="true" outlineLevel="0" collapsed="false">
      <c r="B15" s="12"/>
      <c r="C15" s="12" t="s">
        <v>27</v>
      </c>
      <c r="D15" s="12" t="n">
        <v>106</v>
      </c>
      <c r="E15" s="12"/>
      <c r="F15" s="12"/>
      <c r="G15" s="12"/>
      <c r="H15" s="12"/>
      <c r="I15" s="12"/>
      <c r="J15" s="12" t="n">
        <v>1</v>
      </c>
      <c r="K15" s="12"/>
      <c r="L15" s="12" t="n">
        <v>173</v>
      </c>
      <c r="M15" s="12"/>
      <c r="N15" s="12" t="s">
        <v>2381</v>
      </c>
      <c r="O15" s="12" t="s">
        <v>4684</v>
      </c>
      <c r="P15" s="12"/>
      <c r="Q15" s="12" t="n">
        <v>1</v>
      </c>
      <c r="R15" s="12"/>
      <c r="S15" s="12" t="n">
        <v>6</v>
      </c>
      <c r="T15" s="12" t="n">
        <v>9</v>
      </c>
      <c r="U15" s="12"/>
      <c r="V15" s="12" t="s">
        <v>160</v>
      </c>
      <c r="W15" s="12" t="s">
        <v>781</v>
      </c>
      <c r="X15" s="12" t="s">
        <v>162</v>
      </c>
      <c r="Y15" s="12" t="s">
        <v>2370</v>
      </c>
      <c r="Z15" s="12" t="s">
        <v>163</v>
      </c>
      <c r="AA15" s="12" t="s">
        <v>3048</v>
      </c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92"/>
      <c r="AX15" s="92"/>
      <c r="AY15" s="92"/>
      <c r="AZ15" s="92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100"/>
      <c r="BT15" s="100"/>
      <c r="BU15" s="100"/>
      <c r="BV15" s="2"/>
      <c r="BW15" s="58"/>
      <c r="BX15" s="58"/>
      <c r="BY15" s="58"/>
      <c r="BZ15" s="58"/>
      <c r="CA15" s="58"/>
      <c r="CB15" s="58"/>
      <c r="CC15" s="58"/>
      <c r="CD15" s="58"/>
      <c r="CE15" s="92"/>
      <c r="CF15" s="92"/>
    </row>
    <row r="16" customFormat="false" ht="15" hidden="false" customHeight="true" outlineLevel="0" collapsed="false">
      <c r="B16" s="12"/>
      <c r="C16" s="12" t="s">
        <v>4685</v>
      </c>
      <c r="D16" s="12" t="n">
        <v>106</v>
      </c>
      <c r="E16" s="12"/>
      <c r="F16" s="12"/>
      <c r="G16" s="12"/>
      <c r="H16" s="12"/>
      <c r="I16" s="12"/>
      <c r="J16" s="12" t="n">
        <v>1</v>
      </c>
      <c r="K16" s="12"/>
      <c r="L16" s="12" t="n">
        <v>173</v>
      </c>
      <c r="M16" s="12"/>
      <c r="N16" s="12" t="s">
        <v>2381</v>
      </c>
      <c r="O16" s="12" t="s">
        <v>4686</v>
      </c>
      <c r="P16" s="12"/>
      <c r="Q16" s="12" t="n">
        <v>1</v>
      </c>
      <c r="R16" s="12"/>
      <c r="S16" s="12" t="n">
        <v>107</v>
      </c>
      <c r="T16" s="12" t="n">
        <v>9</v>
      </c>
      <c r="U16" s="12"/>
      <c r="V16" s="12" t="s">
        <v>160</v>
      </c>
      <c r="W16" s="12" t="s">
        <v>781</v>
      </c>
      <c r="X16" s="12" t="s">
        <v>162</v>
      </c>
      <c r="Y16" s="12" t="s">
        <v>2370</v>
      </c>
      <c r="Z16" s="12" t="s">
        <v>163</v>
      </c>
      <c r="AA16" s="12" t="s">
        <v>4687</v>
      </c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2"/>
      <c r="BW16" s="58"/>
      <c r="BX16" s="58"/>
      <c r="BY16" s="58"/>
      <c r="BZ16" s="58"/>
      <c r="CA16" s="58"/>
      <c r="CB16" s="58"/>
      <c r="CC16" s="58"/>
      <c r="CD16" s="58"/>
      <c r="CE16" s="58"/>
      <c r="CF16" s="58"/>
    </row>
    <row r="17" customFormat="false" ht="15" hidden="false" customHeight="true" outlineLevel="0" collapsed="false">
      <c r="B17" s="12"/>
      <c r="C17" s="12"/>
      <c r="D17" s="12" t="n">
        <v>104</v>
      </c>
      <c r="E17" s="12"/>
      <c r="F17" s="12"/>
      <c r="G17" s="12"/>
      <c r="H17" s="12" t="n">
        <v>1</v>
      </c>
      <c r="I17" s="12"/>
      <c r="J17" s="12" t="n">
        <v>1</v>
      </c>
      <c r="K17" s="12"/>
      <c r="L17" s="12" t="n">
        <v>173</v>
      </c>
      <c r="M17" s="12"/>
      <c r="N17" s="12" t="s">
        <v>2381</v>
      </c>
      <c r="O17" s="12" t="s">
        <v>4688</v>
      </c>
      <c r="P17" s="12"/>
      <c r="Q17" s="12" t="n">
        <v>1</v>
      </c>
      <c r="R17" s="12"/>
      <c r="S17" s="12"/>
      <c r="T17" s="12" t="n">
        <v>9</v>
      </c>
      <c r="U17" s="12"/>
      <c r="V17" s="12" t="s">
        <v>160</v>
      </c>
      <c r="W17" s="12" t="s">
        <v>781</v>
      </c>
      <c r="X17" s="12" t="s">
        <v>162</v>
      </c>
      <c r="Y17" s="12" t="s">
        <v>2370</v>
      </c>
      <c r="Z17" s="12" t="s">
        <v>163</v>
      </c>
      <c r="AA17" s="12" t="s">
        <v>4689</v>
      </c>
      <c r="AB17" s="58" t="n">
        <f aca="false">('Income Statement'!AB12)*$H$17*$J$17</f>
        <v>1147.306</v>
      </c>
      <c r="AC17" s="58" t="n">
        <f aca="false">('Income Statement'!AC12)*$H$17*$J$17</f>
        <v>1232.587</v>
      </c>
      <c r="AD17" s="58" t="n">
        <f aca="false">('Income Statement'!AD12)*$H$17*$J$17</f>
        <v>1288.513</v>
      </c>
      <c r="AE17" s="58" t="n">
        <f aca="false">('Income Statement'!AE12)*$H$17*$J$17</f>
        <v>1345.358</v>
      </c>
      <c r="AF17" s="58" t="n">
        <f aca="false">('Income Statement'!AF12)*$H$17*$J$17</f>
        <v>5013.764</v>
      </c>
      <c r="AG17" s="58" t="n">
        <f aca="false">('Income Statement'!AG12)*$H$17*$J$17</f>
        <v>1405.287</v>
      </c>
      <c r="AH17" s="58" t="n">
        <f aca="false">('Income Statement'!AH12)*$H$17*$J$17</f>
        <v>1521.319</v>
      </c>
      <c r="AI17" s="58" t="n">
        <f aca="false">('Income Statement'!AI12)*$H$17*$J$17</f>
        <v>1596.333</v>
      </c>
      <c r="AJ17" s="58" t="n">
        <f aca="false">('Income Statement'!AJ12)*$H$17*$J$17</f>
        <v>1682.66</v>
      </c>
      <c r="AK17" s="58" t="n">
        <f aca="false">('Income Statement'!AK12)*$H$17*$J$17</f>
        <v>6205.599</v>
      </c>
      <c r="AL17" s="58" t="n">
        <f aca="false">('Income Statement'!AL12)*$H$17*$J$17</f>
        <v>1775.493</v>
      </c>
      <c r="AM17" s="58" t="n">
        <f aca="false">('Income Statement'!AM12)*$H$17*$J$17</f>
        <v>1886.08</v>
      </c>
      <c r="AN17" s="58" t="n">
        <f aca="false">('Income Statement'!AN12)*$H$17*$J$17</f>
        <v>1983.981</v>
      </c>
      <c r="AO17" s="58" t="n">
        <f aca="false">('Income Statement'!AO12)*$H$17*$J$17</f>
        <v>2110.651</v>
      </c>
      <c r="AP17" s="58" t="n">
        <f aca="false">('Income Statement'!AP12)*$H$17*$J$17</f>
        <v>7799</v>
      </c>
      <c r="AQ17" s="58" t="n">
        <f aca="false">('Income Statement'!AQ12)*$H$17*$J$17</f>
        <v>2209</v>
      </c>
      <c r="AR17" s="58" t="n">
        <f aca="false">('Income Statement'!AR12)*$H$17*$J$17</f>
        <v>2383</v>
      </c>
      <c r="AS17" s="58" t="n">
        <f aca="false">('Income Statement'!AS12)*$H$17*$J$17</f>
        <v>2506</v>
      </c>
      <c r="AT17" s="58" t="n">
        <f aca="false">('Income Statement'!AT12)*$H$17*$J$17</f>
        <v>2668</v>
      </c>
      <c r="AU17" s="58" t="n">
        <f aca="false">('Income Statement'!AU12)*$H$17*$J$17</f>
        <v>9766</v>
      </c>
      <c r="AV17" s="58" t="n">
        <f aca="false">('Income Statement'!AV12)*$H$17*$J$17</f>
        <v>2810</v>
      </c>
      <c r="AW17" s="58" t="n">
        <f aca="false">('Income Statement'!AW12)*$H$17*$J$17</f>
        <v>3060</v>
      </c>
      <c r="AX17" s="58" t="n">
        <f aca="false">('Income Statement'!AX12)*$H$17*$J$17</f>
        <v>3168</v>
      </c>
      <c r="AY17" s="58" t="n">
        <f aca="false">('Income Statement'!AY12)*$H$17*$J$17</f>
        <v>3375</v>
      </c>
      <c r="AZ17" s="58" t="n">
        <f aca="false">('Income Statement'!AZ12)*$H$17*$J$17</f>
        <v>12413</v>
      </c>
      <c r="BA17" s="58" t="n">
        <f aca="false">('Income Statement'!BA12)*$H$17*$J$17</f>
        <v>3496</v>
      </c>
      <c r="BB17" s="58" t="n">
        <f aca="false">('Income Statement'!BB12)*$H$17*$J$17</f>
        <v>1147.306</v>
      </c>
      <c r="BC17" s="58" t="n">
        <f aca="false">('Income Statement'!BC12)*$H$17*$J$17</f>
        <v>2379.893</v>
      </c>
      <c r="BD17" s="58" t="n">
        <f aca="false">('Income Statement'!BD12)*$H$17*$J$17</f>
        <v>3668.406</v>
      </c>
      <c r="BE17" s="58" t="n">
        <f aca="false">('Income Statement'!BE12)*$H$17*$J$17</f>
        <v>5013.764</v>
      </c>
      <c r="BF17" s="58" t="n">
        <f aca="false">('Income Statement'!BF12)*$H$17*$J$17</f>
        <v>1405.287</v>
      </c>
      <c r="BG17" s="58" t="n">
        <f aca="false">('Income Statement'!BG12)*$H$17*$J$17</f>
        <v>2926.606</v>
      </c>
      <c r="BH17" s="58" t="n">
        <f aca="false">('Income Statement'!BH12)*$H$17*$J$17</f>
        <v>4522.939</v>
      </c>
      <c r="BI17" s="58" t="n">
        <f aca="false">('Income Statement'!BI12)*$H$17*$J$17</f>
        <v>6205.599</v>
      </c>
      <c r="BJ17" s="58" t="n">
        <f aca="false">('Income Statement'!BJ12)*$H$17*$J$17</f>
        <v>1775.493</v>
      </c>
      <c r="BK17" s="58" t="n">
        <f aca="false">('Income Statement'!BK12)*$H$17*$J$17</f>
        <v>3661.573</v>
      </c>
      <c r="BL17" s="58" t="n">
        <f aca="false">('Income Statement'!BL12)*$H$17*$J$17</f>
        <v>5645.554</v>
      </c>
      <c r="BM17" s="58" t="n">
        <f aca="false">('Income Statement'!BM12)*$H$17*$J$17</f>
        <v>7799</v>
      </c>
      <c r="BN17" s="58" t="n">
        <f aca="false">('Income Statement'!BN12)*$H$17*$J$17</f>
        <v>2209</v>
      </c>
      <c r="BO17" s="58" t="n">
        <f aca="false">('Income Statement'!BO12)*$H$17*$J$17</f>
        <v>4592</v>
      </c>
      <c r="BP17" s="58" t="n">
        <f aca="false">('Income Statement'!BP12)*$H$17*$J$17</f>
        <v>7098</v>
      </c>
      <c r="BQ17" s="58" t="n">
        <f aca="false">('Income Statement'!BQ12)*$H$17*$J$17</f>
        <v>9766</v>
      </c>
      <c r="BR17" s="58" t="n">
        <f aca="false">('Income Statement'!BR12)*$H$17*$J$17</f>
        <v>2810</v>
      </c>
      <c r="BS17" s="58" t="n">
        <f aca="false">('Income Statement'!BS12)*$H$17*$J$17</f>
        <v>5870</v>
      </c>
      <c r="BT17" s="58" t="n">
        <f aca="false">('Income Statement'!BT12)*$H$17*$J$17</f>
        <v>9038</v>
      </c>
      <c r="BU17" s="58" t="n">
        <f aca="false">('Income Statement'!BU12)*$H$17*$J$17</f>
        <v>12413</v>
      </c>
      <c r="BV17" s="60" t="n">
        <f aca="false">('Income Statement'!BV12)*$H$17*$J$17</f>
        <v>3496</v>
      </c>
      <c r="BW17" s="58" t="n">
        <f aca="false">('Income Statement'!BW12)*$H$17*$J$17</f>
        <v>0</v>
      </c>
      <c r="BX17" s="58" t="n">
        <f aca="false">('Income Statement'!BX12)*$H$17*$J$17</f>
        <v>0</v>
      </c>
      <c r="BY17" s="58" t="n">
        <f aca="false">('Income Statement'!BY12)*$H$17*$J$17</f>
        <v>0</v>
      </c>
      <c r="BZ17" s="58" t="n">
        <f aca="false">('Income Statement'!BZ12)*$H$17*$J$17</f>
        <v>0</v>
      </c>
      <c r="CA17" s="58" t="n">
        <f aca="false">('Income Statement'!CA12)*$H$17*$J$17</f>
        <v>0</v>
      </c>
      <c r="CB17" s="58" t="n">
        <f aca="false">('Income Statement'!CB12)*$H$17*$J$17</f>
        <v>0</v>
      </c>
      <c r="CC17" s="58" t="n">
        <f aca="false">('Income Statement'!CC12)*$H$17*$J$17</f>
        <v>0</v>
      </c>
      <c r="CD17" s="58" t="n">
        <f aca="false">('Income Statement'!CD12)*$H$17*$J$17</f>
        <v>0</v>
      </c>
      <c r="CE17" s="58" t="n">
        <f aca="false">('Income Statement'!CE12)*$H$17*$J$17</f>
        <v>0</v>
      </c>
      <c r="CF17" s="58" t="n">
        <f aca="false">('Income Statement'!CF12)*$H$17*$J$17</f>
        <v>0</v>
      </c>
    </row>
    <row r="18" customFormat="false" ht="15" hidden="false" customHeight="true" outlineLevel="0" collapsed="false">
      <c r="B18" s="9"/>
      <c r="C18" s="9"/>
      <c r="D18" s="9" t="n">
        <v>102</v>
      </c>
      <c r="E18" s="9"/>
      <c r="F18" s="9"/>
      <c r="G18" s="9"/>
      <c r="H18" s="9"/>
      <c r="I18" s="9"/>
      <c r="J18" s="9"/>
      <c r="K18" s="9"/>
      <c r="L18" s="9" t="n">
        <v>173</v>
      </c>
      <c r="M18" s="9"/>
      <c r="N18" s="9"/>
      <c r="O18" s="9" t="s">
        <v>4690</v>
      </c>
      <c r="P18" s="9"/>
      <c r="Q18" s="9" t="n">
        <v>2</v>
      </c>
      <c r="R18" s="9"/>
      <c r="S18" s="9"/>
      <c r="T18" s="9" t="n">
        <v>9</v>
      </c>
      <c r="U18" s="9"/>
      <c r="V18" s="9" t="s">
        <v>153</v>
      </c>
      <c r="W18" s="9"/>
      <c r="X18" s="9"/>
      <c r="Y18" s="9"/>
      <c r="Z18" s="9"/>
      <c r="AA18" s="9" t="s">
        <v>4691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51"/>
      <c r="BW18" s="10"/>
      <c r="BX18" s="10"/>
      <c r="BY18" s="10"/>
      <c r="BZ18" s="10"/>
      <c r="CA18" s="10"/>
      <c r="CB18" s="10"/>
      <c r="CC18" s="10"/>
      <c r="CD18" s="10"/>
      <c r="CE18" s="10"/>
      <c r="CF18" s="10"/>
    </row>
    <row r="19" customFormat="false" ht="15" hidden="false" customHeight="true" outlineLevel="0" collapsed="false">
      <c r="B19" s="12"/>
      <c r="C19" s="12" t="s">
        <v>27</v>
      </c>
      <c r="D19" s="12" t="n">
        <v>106</v>
      </c>
      <c r="E19" s="12"/>
      <c r="F19" s="12"/>
      <c r="G19" s="12"/>
      <c r="H19" s="12"/>
      <c r="I19" s="12"/>
      <c r="J19" s="12" t="n">
        <v>1</v>
      </c>
      <c r="K19" s="12"/>
      <c r="L19" s="12" t="n">
        <v>173</v>
      </c>
      <c r="M19" s="12"/>
      <c r="N19" s="12" t="s">
        <v>2381</v>
      </c>
      <c r="O19" s="12" t="s">
        <v>4692</v>
      </c>
      <c r="P19" s="12"/>
      <c r="Q19" s="12" t="n">
        <v>2</v>
      </c>
      <c r="R19" s="12"/>
      <c r="S19" s="12" t="n">
        <v>2</v>
      </c>
      <c r="T19" s="12" t="n">
        <v>9</v>
      </c>
      <c r="U19" s="12"/>
      <c r="V19" s="12" t="s">
        <v>160</v>
      </c>
      <c r="W19" s="12" t="s">
        <v>781</v>
      </c>
      <c r="X19" s="12" t="s">
        <v>162</v>
      </c>
      <c r="Y19" s="12" t="s">
        <v>2370</v>
      </c>
      <c r="Z19" s="12" t="s">
        <v>163</v>
      </c>
      <c r="AA19" s="12" t="s">
        <v>3045</v>
      </c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60"/>
      <c r="BW19" s="58"/>
      <c r="BX19" s="58"/>
      <c r="BY19" s="58"/>
      <c r="BZ19" s="58"/>
      <c r="CA19" s="58"/>
      <c r="CB19" s="58"/>
      <c r="CC19" s="58"/>
      <c r="CD19" s="58"/>
      <c r="CE19" s="58"/>
      <c r="CF19" s="58"/>
    </row>
    <row r="20" customFormat="false" ht="15" hidden="false" customHeight="true" outlineLevel="0" collapsed="false">
      <c r="B20" s="12"/>
      <c r="C20" s="12" t="s">
        <v>27</v>
      </c>
      <c r="D20" s="12" t="n">
        <v>106</v>
      </c>
      <c r="E20" s="12"/>
      <c r="F20" s="12"/>
      <c r="G20" s="12"/>
      <c r="H20" s="12"/>
      <c r="I20" s="12"/>
      <c r="J20" s="12" t="n">
        <v>1</v>
      </c>
      <c r="K20" s="12"/>
      <c r="L20" s="12" t="n">
        <v>173</v>
      </c>
      <c r="M20" s="12"/>
      <c r="N20" s="12" t="s">
        <v>2381</v>
      </c>
      <c r="O20" s="12" t="s">
        <v>4693</v>
      </c>
      <c r="P20" s="12"/>
      <c r="Q20" s="12" t="n">
        <v>2</v>
      </c>
      <c r="R20" s="12"/>
      <c r="S20" s="12" t="n">
        <v>6</v>
      </c>
      <c r="T20" s="12" t="n">
        <v>9</v>
      </c>
      <c r="U20" s="12"/>
      <c r="V20" s="12" t="s">
        <v>160</v>
      </c>
      <c r="W20" s="12" t="s">
        <v>781</v>
      </c>
      <c r="X20" s="12" t="s">
        <v>162</v>
      </c>
      <c r="Y20" s="12" t="s">
        <v>2370</v>
      </c>
      <c r="Z20" s="12" t="s">
        <v>163</v>
      </c>
      <c r="AA20" s="12" t="s">
        <v>3048</v>
      </c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60"/>
      <c r="BW20" s="58"/>
      <c r="BX20" s="58"/>
      <c r="BY20" s="58"/>
      <c r="BZ20" s="58"/>
      <c r="CA20" s="58"/>
      <c r="CB20" s="58"/>
      <c r="CC20" s="58"/>
      <c r="CD20" s="58"/>
      <c r="CE20" s="58"/>
      <c r="CF20" s="58"/>
    </row>
    <row r="21" customFormat="false" ht="15" hidden="false" customHeight="true" outlineLevel="0" collapsed="false">
      <c r="B21" s="12"/>
      <c r="C21" s="12" t="s">
        <v>4685</v>
      </c>
      <c r="D21" s="12" t="n">
        <v>106</v>
      </c>
      <c r="E21" s="12"/>
      <c r="F21" s="12"/>
      <c r="G21" s="12"/>
      <c r="H21" s="12"/>
      <c r="I21" s="12"/>
      <c r="J21" s="12" t="n">
        <v>1</v>
      </c>
      <c r="K21" s="12"/>
      <c r="L21" s="12" t="n">
        <v>173</v>
      </c>
      <c r="M21" s="12"/>
      <c r="N21" s="12" t="s">
        <v>2381</v>
      </c>
      <c r="O21" s="12" t="s">
        <v>4694</v>
      </c>
      <c r="P21" s="12"/>
      <c r="Q21" s="12" t="n">
        <v>2</v>
      </c>
      <c r="R21" s="12"/>
      <c r="S21" s="12" t="n">
        <v>107</v>
      </c>
      <c r="T21" s="12" t="n">
        <v>9</v>
      </c>
      <c r="U21" s="12"/>
      <c r="V21" s="12" t="s">
        <v>160</v>
      </c>
      <c r="W21" s="12" t="s">
        <v>781</v>
      </c>
      <c r="X21" s="12" t="s">
        <v>162</v>
      </c>
      <c r="Y21" s="12" t="s">
        <v>2370</v>
      </c>
      <c r="Z21" s="12" t="s">
        <v>163</v>
      </c>
      <c r="AA21" s="12" t="s">
        <v>4687</v>
      </c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60"/>
      <c r="BW21" s="58"/>
      <c r="BX21" s="58"/>
      <c r="BY21" s="58"/>
      <c r="BZ21" s="58"/>
      <c r="CA21" s="58"/>
      <c r="CB21" s="58"/>
      <c r="CC21" s="58"/>
      <c r="CD21" s="58"/>
      <c r="CE21" s="58"/>
      <c r="CF21" s="58"/>
    </row>
    <row r="22" customFormat="false" ht="15" hidden="false" customHeight="true" outlineLevel="0" collapsed="false">
      <c r="B22" s="12"/>
      <c r="C22" s="12"/>
      <c r="D22" s="12" t="n">
        <v>104</v>
      </c>
      <c r="E22" s="12"/>
      <c r="F22" s="12"/>
      <c r="G22" s="12"/>
      <c r="H22" s="12" t="n">
        <v>1</v>
      </c>
      <c r="I22" s="12"/>
      <c r="J22" s="12" t="n">
        <v>1</v>
      </c>
      <c r="K22" s="12"/>
      <c r="L22" s="12" t="n">
        <v>173</v>
      </c>
      <c r="M22" s="12"/>
      <c r="N22" s="12" t="s">
        <v>2381</v>
      </c>
      <c r="O22" s="12" t="s">
        <v>4695</v>
      </c>
      <c r="P22" s="12"/>
      <c r="Q22" s="12" t="n">
        <v>2</v>
      </c>
      <c r="R22" s="12"/>
      <c r="S22" s="12"/>
      <c r="T22" s="12" t="n">
        <v>9</v>
      </c>
      <c r="U22" s="12"/>
      <c r="V22" s="12" t="s">
        <v>160</v>
      </c>
      <c r="W22" s="12" t="s">
        <v>781</v>
      </c>
      <c r="X22" s="12" t="s">
        <v>162</v>
      </c>
      <c r="Y22" s="12" t="s">
        <v>2370</v>
      </c>
      <c r="Z22" s="12" t="s">
        <v>163</v>
      </c>
      <c r="AA22" s="12" t="s">
        <v>4696</v>
      </c>
      <c r="AB22" s="58" t="n">
        <f aca="false">('Income Statement'!AB13)*$H$22*$J$22</f>
        <v>79.466</v>
      </c>
      <c r="AC22" s="58" t="n">
        <f aca="false">('Income Statement'!AC13)*$H$22*$J$22</f>
        <v>85.964</v>
      </c>
      <c r="AD22" s="58" t="n">
        <f aca="false">('Income Statement'!AD13)*$H$22*$J$22</f>
        <v>95.142</v>
      </c>
      <c r="AE22" s="58" t="n">
        <f aca="false">('Income Statement'!AE13)*$H$22*$J$22</f>
        <v>99.25</v>
      </c>
      <c r="AF22" s="58" t="n">
        <f aca="false">('Income Statement'!AF13)*$H$22*$J$22</f>
        <v>359.822</v>
      </c>
      <c r="AG22" s="58" t="n">
        <f aca="false">('Income Statement'!AG13)*$H$22*$J$22</f>
        <v>105.88</v>
      </c>
      <c r="AH22" s="58" t="n">
        <f aca="false">('Income Statement'!AH13)*$H$22*$J$22</f>
        <v>113.365</v>
      </c>
      <c r="AI22" s="58" t="n">
        <f aca="false">('Income Statement'!AI13)*$H$22*$J$22</f>
        <v>115.634</v>
      </c>
      <c r="AJ22" s="58" t="n">
        <f aca="false">('Income Statement'!AJ13)*$H$22*$J$22</f>
        <v>126.738</v>
      </c>
      <c r="AK22" s="58" t="n">
        <f aca="false">('Income Statement'!AK13)*$H$22*$J$22</f>
        <v>461.617</v>
      </c>
      <c r="AL22" s="58" t="n">
        <f aca="false">('Income Statement'!AL13)*$H$22*$J$22</f>
        <v>141.11</v>
      </c>
      <c r="AM22" s="58" t="n">
        <f aca="false">('Income Statement'!AM13)*$H$22*$J$22</f>
        <v>150.538</v>
      </c>
      <c r="AN22" s="58" t="n">
        <f aca="false">('Income Statement'!AN13)*$H$22*$J$22</f>
        <v>160.794</v>
      </c>
      <c r="AO22" s="58" t="n">
        <f aca="false">('Income Statement'!AO13)*$H$22*$J$22</f>
        <v>183.337</v>
      </c>
      <c r="AP22" s="58" t="n">
        <f aca="false">('Income Statement'!AP13)*$H$22*$J$22</f>
        <v>638</v>
      </c>
      <c r="AQ22" s="58" t="n">
        <f aca="false">('Income Statement'!AQ13)*$H$22*$J$22</f>
        <v>188</v>
      </c>
      <c r="AR22" s="58" t="n">
        <f aca="false">('Income Statement'!AR13)*$H$22*$J$22</f>
        <v>194</v>
      </c>
      <c r="AS22" s="58" t="n">
        <f aca="false">('Income Statement'!AS13)*$H$22*$J$22</f>
        <v>195</v>
      </c>
      <c r="AT22" s="58" t="n">
        <f aca="false">('Income Statement'!AT13)*$H$22*$J$22</f>
        <v>197</v>
      </c>
      <c r="AU22" s="58" t="n">
        <f aca="false">('Income Statement'!AU13)*$H$22*$J$22</f>
        <v>774</v>
      </c>
      <c r="AV22" s="58" t="n">
        <f aca="false">('Income Statement'!AV13)*$H$22*$J$22</f>
        <v>196</v>
      </c>
      <c r="AW22" s="58" t="n">
        <f aca="false">('Income Statement'!AW13)*$H$22*$J$22</f>
        <v>221</v>
      </c>
      <c r="AX22" s="58" t="n">
        <f aca="false">('Income Statement'!AX13)*$H$22*$J$22</f>
        <v>224</v>
      </c>
      <c r="AY22" s="58" t="n">
        <f aca="false">('Income Statement'!AY13)*$H$22*$J$22</f>
        <v>228</v>
      </c>
      <c r="AZ22" s="58" t="n">
        <f aca="false">('Income Statement'!AZ13)*$H$22*$J$22</f>
        <v>869</v>
      </c>
      <c r="BA22" s="58" t="n">
        <f aca="false">('Income Statement'!BA13)*$H$22*$J$22</f>
        <v>241</v>
      </c>
      <c r="BB22" s="58" t="n">
        <f aca="false">('Income Statement'!BB13)*$H$22*$J$22</f>
        <v>79.466</v>
      </c>
      <c r="BC22" s="58" t="n">
        <f aca="false">('Income Statement'!BC13)*$H$22*$J$22</f>
        <v>165.43</v>
      </c>
      <c r="BD22" s="58" t="n">
        <f aca="false">('Income Statement'!BD13)*$H$22*$J$22</f>
        <v>260.572</v>
      </c>
      <c r="BE22" s="58" t="n">
        <f aca="false">('Income Statement'!BE13)*$H$22*$J$22</f>
        <v>359.822</v>
      </c>
      <c r="BF22" s="58" t="n">
        <f aca="false">('Income Statement'!BF13)*$H$22*$J$22</f>
        <v>105.88</v>
      </c>
      <c r="BG22" s="58" t="n">
        <f aca="false">('Income Statement'!BG13)*$H$22*$J$22</f>
        <v>219.245</v>
      </c>
      <c r="BH22" s="58" t="n">
        <f aca="false">('Income Statement'!BH13)*$H$22*$J$22</f>
        <v>334.879</v>
      </c>
      <c r="BI22" s="58" t="n">
        <f aca="false">('Income Statement'!BI13)*$H$22*$J$22</f>
        <v>461.617</v>
      </c>
      <c r="BJ22" s="58" t="n">
        <f aca="false">('Income Statement'!BJ13)*$H$22*$J$22</f>
        <v>141.11</v>
      </c>
      <c r="BK22" s="58" t="n">
        <f aca="false">('Income Statement'!BK13)*$H$22*$J$22</f>
        <v>291.648</v>
      </c>
      <c r="BL22" s="58" t="n">
        <f aca="false">('Income Statement'!BL13)*$H$22*$J$22</f>
        <v>452.442</v>
      </c>
      <c r="BM22" s="58" t="n">
        <f aca="false">('Income Statement'!BM13)*$H$22*$J$22</f>
        <v>638</v>
      </c>
      <c r="BN22" s="58" t="n">
        <f aca="false">('Income Statement'!BN13)*$H$22*$J$22</f>
        <v>188</v>
      </c>
      <c r="BO22" s="58" t="n">
        <f aca="false">('Income Statement'!BO13)*$H$22*$J$22</f>
        <v>382</v>
      </c>
      <c r="BP22" s="58" t="n">
        <f aca="false">('Income Statement'!BP13)*$H$22*$J$22</f>
        <v>577</v>
      </c>
      <c r="BQ22" s="58" t="n">
        <f aca="false">('Income Statement'!BQ13)*$H$22*$J$22</f>
        <v>774</v>
      </c>
      <c r="BR22" s="58" t="n">
        <f aca="false">('Income Statement'!BR13)*$H$22*$J$22</f>
        <v>196</v>
      </c>
      <c r="BS22" s="58" t="n">
        <f aca="false">('Income Statement'!BS13)*$H$22*$J$22</f>
        <v>417</v>
      </c>
      <c r="BT22" s="58" t="n">
        <f aca="false">('Income Statement'!BT13)*$H$22*$J$22</f>
        <v>641</v>
      </c>
      <c r="BU22" s="58" t="n">
        <f aca="false">('Income Statement'!BU13)*$H$22*$J$22</f>
        <v>869</v>
      </c>
      <c r="BV22" s="60" t="n">
        <f aca="false">('Income Statement'!BV13)*$H$22*$J$22</f>
        <v>241</v>
      </c>
      <c r="BW22" s="58" t="n">
        <f aca="false">('Income Statement'!BW13)*$H$22*$J$22</f>
        <v>0</v>
      </c>
      <c r="BX22" s="58" t="n">
        <f aca="false">('Income Statement'!BX13)*$H$22*$J$22</f>
        <v>0</v>
      </c>
      <c r="BY22" s="58" t="n">
        <f aca="false">('Income Statement'!BY13)*$H$22*$J$22</f>
        <v>0</v>
      </c>
      <c r="BZ22" s="58" t="n">
        <f aca="false">('Income Statement'!BZ13)*$H$22*$J$22</f>
        <v>0</v>
      </c>
      <c r="CA22" s="58" t="n">
        <f aca="false">('Income Statement'!CA13)*$H$22*$J$22</f>
        <v>0</v>
      </c>
      <c r="CB22" s="58" t="n">
        <f aca="false">('Income Statement'!CB13)*$H$22*$J$22</f>
        <v>0</v>
      </c>
      <c r="CC22" s="58" t="n">
        <f aca="false">('Income Statement'!CC13)*$H$22*$J$22</f>
        <v>0</v>
      </c>
      <c r="CD22" s="58" t="n">
        <f aca="false">('Income Statement'!CD13)*$H$22*$J$22</f>
        <v>0</v>
      </c>
      <c r="CE22" s="58" t="n">
        <f aca="false">('Income Statement'!CE13)*$H$22*$J$22</f>
        <v>0</v>
      </c>
      <c r="CF22" s="58" t="n">
        <f aca="false">('Income Statement'!CF13)*$H$22*$J$22</f>
        <v>0</v>
      </c>
    </row>
    <row r="23" customFormat="false" ht="15" hidden="false" customHeight="true" outlineLevel="0" collapsed="false">
      <c r="B23" s="12"/>
      <c r="C23" s="12"/>
      <c r="D23" s="12" t="n">
        <v>105</v>
      </c>
      <c r="E23" s="12"/>
      <c r="F23" s="12"/>
      <c r="G23" s="12"/>
      <c r="H23" s="12" t="n">
        <v>1</v>
      </c>
      <c r="I23" s="12"/>
      <c r="J23" s="12" t="n">
        <v>1</v>
      </c>
      <c r="K23" s="12"/>
      <c r="L23" s="12" t="n">
        <v>173</v>
      </c>
      <c r="M23" s="12"/>
      <c r="N23" s="12" t="s">
        <v>2381</v>
      </c>
      <c r="O23" s="12" t="s">
        <v>4697</v>
      </c>
      <c r="P23" s="12"/>
      <c r="Q23" s="12"/>
      <c r="R23" s="12"/>
      <c r="S23" s="12"/>
      <c r="T23" s="12" t="n">
        <v>0</v>
      </c>
      <c r="U23" s="12"/>
      <c r="V23" s="12" t="s">
        <v>160</v>
      </c>
      <c r="W23" s="12" t="s">
        <v>781</v>
      </c>
      <c r="X23" s="12" t="s">
        <v>162</v>
      </c>
      <c r="Y23" s="12" t="s">
        <v>2370</v>
      </c>
      <c r="Z23" s="12" t="s">
        <v>163</v>
      </c>
      <c r="AA23" s="12" t="s">
        <v>2383</v>
      </c>
      <c r="AB23" s="58" t="n">
        <f aca="false">('Operational Drivers'!AB15)*$H$23*$J$23</f>
        <v>1226.772</v>
      </c>
      <c r="AC23" s="58" t="n">
        <f aca="false">('Operational Drivers'!AC15)*$H$23*$J$23</f>
        <v>1318.551</v>
      </c>
      <c r="AD23" s="58" t="n">
        <f aca="false">('Operational Drivers'!AD15)*$H$23*$J$23</f>
        <v>1383.655</v>
      </c>
      <c r="AE23" s="58" t="n">
        <f aca="false">('Operational Drivers'!AE15)*$H$23*$J$23</f>
        <v>1444.608</v>
      </c>
      <c r="AF23" s="58" t="n">
        <f aca="false">('Operational Drivers'!AF15)*$H$23*$J$23</f>
        <v>5373.586</v>
      </c>
      <c r="AG23" s="58" t="n">
        <f aca="false">('Operational Drivers'!AG15)*$H$23*$J$23</f>
        <v>1511.167</v>
      </c>
      <c r="AH23" s="58" t="n">
        <f aca="false">('Operational Drivers'!AH15)*$H$23*$J$23</f>
        <v>1634.684</v>
      </c>
      <c r="AI23" s="58" t="n">
        <f aca="false">('Operational Drivers'!AI15)*$H$23*$J$23</f>
        <v>1711.967</v>
      </c>
      <c r="AJ23" s="58" t="n">
        <f aca="false">('Operational Drivers'!AJ15)*$H$23*$J$23</f>
        <v>1809.398</v>
      </c>
      <c r="AK23" s="58" t="n">
        <f aca="false">('Operational Drivers'!AK15)*$H$23*$J$23</f>
        <v>6667.216</v>
      </c>
      <c r="AL23" s="58" t="n">
        <f aca="false">('Operational Drivers'!AL15)*$H$23*$J$23</f>
        <v>1916.603</v>
      </c>
      <c r="AM23" s="58" t="n">
        <f aca="false">('Operational Drivers'!AM15)*$H$23*$J$23</f>
        <v>2036.618</v>
      </c>
      <c r="AN23" s="58" t="n">
        <f aca="false">('Operational Drivers'!AN15)*$H$23*$J$23</f>
        <v>2144.775</v>
      </c>
      <c r="AO23" s="58" t="n">
        <f aca="false">('Operational Drivers'!AO15)*$H$23*$J$23</f>
        <v>2293.988</v>
      </c>
      <c r="AP23" s="58" t="n">
        <f aca="false">('Operational Drivers'!AP15)*$H$23*$J$23</f>
        <v>8391.984</v>
      </c>
      <c r="AQ23" s="58" t="n">
        <f aca="false">('Operational Drivers'!AQ15)*$H$23*$J$23</f>
        <v>2397</v>
      </c>
      <c r="AR23" s="58" t="n">
        <f aca="false">('Operational Drivers'!AR15)*$H$23*$J$23</f>
        <v>2577</v>
      </c>
      <c r="AS23" s="58" t="n">
        <f aca="false">('Operational Drivers'!AS15)*$H$23*$J$23</f>
        <v>2701</v>
      </c>
      <c r="AT23" s="58" t="n">
        <f aca="false">('Operational Drivers'!AT15)*$H$23*$J$23</f>
        <v>2865</v>
      </c>
      <c r="AU23" s="58" t="n">
        <f aca="false">('Operational Drivers'!AU15)*$H$23*$J$23</f>
        <v>10540</v>
      </c>
      <c r="AV23" s="58" t="n">
        <f aca="false">('Operational Drivers'!AV15)*$H$23*$J$23</f>
        <v>3006</v>
      </c>
      <c r="AW23" s="58" t="n">
        <f aca="false">('Operational Drivers'!AW15)*$H$23*$J$23</f>
        <v>3281</v>
      </c>
      <c r="AX23" s="58" t="n">
        <f aca="false">('Operational Drivers'!AX15)*$H$23*$J$23</f>
        <v>3392</v>
      </c>
      <c r="AY23" s="58" t="n">
        <f aca="false">('Operational Drivers'!AY15)*$H$23*$J$23</f>
        <v>3603</v>
      </c>
      <c r="AZ23" s="58" t="n">
        <f aca="false">('Operational Drivers'!AZ15)*$H$23*$J$23</f>
        <v>13282</v>
      </c>
      <c r="BA23" s="58" t="n">
        <f aca="false">('Operational Drivers'!BA15)*$H$23*$J$23</f>
        <v>3737</v>
      </c>
      <c r="BB23" s="58" t="n">
        <f aca="false">('Operational Drivers'!BB15)*$H$23*$J$23</f>
        <v>1226.772</v>
      </c>
      <c r="BC23" s="58" t="n">
        <f aca="false">('Operational Drivers'!BC15)*$H$23*$J$23</f>
        <v>2545.323</v>
      </c>
      <c r="BD23" s="58" t="n">
        <f aca="false">('Operational Drivers'!BD15)*$H$23*$J$23</f>
        <v>3928.978</v>
      </c>
      <c r="BE23" s="58" t="n">
        <f aca="false">('Operational Drivers'!BE15)*$H$23*$J$23</f>
        <v>5373.586</v>
      </c>
      <c r="BF23" s="58" t="n">
        <f aca="false">('Operational Drivers'!BF15)*$H$23*$J$23</f>
        <v>1511.167</v>
      </c>
      <c r="BG23" s="58" t="n">
        <f aca="false">('Operational Drivers'!BG15)*$H$23*$J$23</f>
        <v>3145.851</v>
      </c>
      <c r="BH23" s="58" t="n">
        <f aca="false">('Operational Drivers'!BH15)*$H$23*$J$23</f>
        <v>4857.818</v>
      </c>
      <c r="BI23" s="58" t="n">
        <f aca="false">('Operational Drivers'!BI15)*$H$23*$J$23</f>
        <v>6667.216</v>
      </c>
      <c r="BJ23" s="58" t="n">
        <f aca="false">('Operational Drivers'!BJ15)*$H$23*$J$23</f>
        <v>1916.603</v>
      </c>
      <c r="BK23" s="58" t="n">
        <f aca="false">('Operational Drivers'!BK15)*$H$23*$J$23</f>
        <v>3953.221</v>
      </c>
      <c r="BL23" s="58" t="n">
        <f aca="false">('Operational Drivers'!BL15)*$H$23*$J$23</f>
        <v>6097.996</v>
      </c>
      <c r="BM23" s="58" t="n">
        <f aca="false">('Operational Drivers'!BM15)*$H$23*$J$23</f>
        <v>8391.984</v>
      </c>
      <c r="BN23" s="58" t="n">
        <f aca="false">('Operational Drivers'!BN15)*$H$23*$J$23</f>
        <v>2397</v>
      </c>
      <c r="BO23" s="58" t="n">
        <f aca="false">('Operational Drivers'!BO15)*$H$23*$J$23</f>
        <v>4974</v>
      </c>
      <c r="BP23" s="58" t="n">
        <f aca="false">('Operational Drivers'!BP15)*$H$23*$J$23</f>
        <v>7675</v>
      </c>
      <c r="BQ23" s="58" t="n">
        <f aca="false">('Operational Drivers'!BQ15)*$H$23*$J$23</f>
        <v>10540</v>
      </c>
      <c r="BR23" s="58" t="n">
        <f aca="false">('Operational Drivers'!BR15)*$H$23*$J$23</f>
        <v>3006</v>
      </c>
      <c r="BS23" s="58" t="n">
        <f aca="false">('Operational Drivers'!BS15)*$H$23*$J$23</f>
        <v>6287</v>
      </c>
      <c r="BT23" s="58" t="n">
        <f aca="false">('Operational Drivers'!BT15)*$H$23*$J$23</f>
        <v>9679</v>
      </c>
      <c r="BU23" s="58" t="n">
        <f aca="false">('Operational Drivers'!BU15)*$H$23*$J$23</f>
        <v>13282</v>
      </c>
      <c r="BV23" s="60" t="n">
        <f aca="false">('Operational Drivers'!BV15)*$H$23*$J$23</f>
        <v>3737</v>
      </c>
      <c r="BW23" s="58" t="n">
        <f aca="false">('Operational Drivers'!BW15)*$H$23*$J$23</f>
        <v>0</v>
      </c>
      <c r="BX23" s="58" t="n">
        <f aca="false">('Operational Drivers'!BX15)*$H$23*$J$23</f>
        <v>0</v>
      </c>
      <c r="BY23" s="58" t="n">
        <f aca="false">('Operational Drivers'!BY15)*$H$23*$J$23</f>
        <v>0</v>
      </c>
      <c r="BZ23" s="58" t="n">
        <f aca="false">('Operational Drivers'!BZ15)*$H$23*$J$23</f>
        <v>0</v>
      </c>
      <c r="CA23" s="58" t="n">
        <f aca="false">('Operational Drivers'!CA15)*$H$23*$J$23</f>
        <v>0</v>
      </c>
      <c r="CB23" s="58" t="n">
        <f aca="false">('Operational Drivers'!CB15)*$H$23*$J$23</f>
        <v>0</v>
      </c>
      <c r="CC23" s="58" t="n">
        <f aca="false">('Operational Drivers'!CC15)*$H$23*$J$23</f>
        <v>0</v>
      </c>
      <c r="CD23" s="58" t="n">
        <f aca="false">('Operational Drivers'!CD15)*$H$23*$J$23</f>
        <v>0</v>
      </c>
      <c r="CE23" s="58" t="n">
        <f aca="false">('Operational Drivers'!CE15)*$H$23*$J$23</f>
        <v>0</v>
      </c>
      <c r="CF23" s="58" t="n">
        <f aca="false">('Operational Drivers'!CF15)*$H$23*$J$23</f>
        <v>0</v>
      </c>
    </row>
    <row r="24" s="37" customFormat="true" ht="15" hidden="false" customHeight="true" outlineLevel="0" collapsed="false">
      <c r="B24" s="24"/>
      <c r="C24" s="24"/>
      <c r="D24" s="24" t="n">
        <v>108</v>
      </c>
      <c r="E24" s="24"/>
      <c r="F24" s="24"/>
      <c r="G24" s="24"/>
      <c r="H24" s="24"/>
      <c r="I24" s="24"/>
      <c r="J24" s="24" t="n">
        <v>1</v>
      </c>
      <c r="K24" s="24"/>
      <c r="L24" s="24" t="n">
        <v>173</v>
      </c>
      <c r="M24" s="24"/>
      <c r="N24" s="24" t="s">
        <v>2381</v>
      </c>
      <c r="O24" s="24" t="s">
        <v>4698</v>
      </c>
      <c r="P24" s="24"/>
      <c r="Q24" s="24"/>
      <c r="R24" s="24"/>
      <c r="S24" s="24"/>
      <c r="T24" s="24" t="n">
        <v>0</v>
      </c>
      <c r="U24" s="24" t="n">
        <v>8</v>
      </c>
      <c r="V24" s="24" t="s">
        <v>160</v>
      </c>
      <c r="W24" s="24" t="s">
        <v>781</v>
      </c>
      <c r="X24" s="24" t="s">
        <v>162</v>
      </c>
      <c r="Y24" s="24" t="s">
        <v>2370</v>
      </c>
      <c r="Z24" s="24" t="s">
        <v>163</v>
      </c>
      <c r="AA24" s="24" t="s">
        <v>4699</v>
      </c>
      <c r="AB24" s="91" t="n">
        <f aca="false">AB17+AB22</f>
        <v>1226.772</v>
      </c>
      <c r="AC24" s="103" t="n">
        <f aca="false">AC17+AC22</f>
        <v>1318.551</v>
      </c>
      <c r="AD24" s="103" t="n">
        <f aca="false">AD17+AD22</f>
        <v>1383.655</v>
      </c>
      <c r="AE24" s="103" t="n">
        <f aca="false">AE17+AE22</f>
        <v>1444.608</v>
      </c>
      <c r="AF24" s="103" t="n">
        <f aca="false">AF17+AF22</f>
        <v>5373.586</v>
      </c>
      <c r="AG24" s="103" t="n">
        <f aca="false">AG17+AG22</f>
        <v>1511.167</v>
      </c>
      <c r="AH24" s="103" t="n">
        <f aca="false">AH17+AH22</f>
        <v>1634.684</v>
      </c>
      <c r="AI24" s="103" t="n">
        <f aca="false">AI17+AI22</f>
        <v>1711.967</v>
      </c>
      <c r="AJ24" s="103" t="n">
        <f aca="false">AJ17+AJ22</f>
        <v>1809.398</v>
      </c>
      <c r="AK24" s="103" t="n">
        <f aca="false">AK17+AK22</f>
        <v>6667.216</v>
      </c>
      <c r="AL24" s="103" t="n">
        <f aca="false">AL17+AL22</f>
        <v>1916.603</v>
      </c>
      <c r="AM24" s="103" t="n">
        <f aca="false">AM17+AM22</f>
        <v>2036.618</v>
      </c>
      <c r="AN24" s="103" t="n">
        <f aca="false">AN17+AN22</f>
        <v>2144.775</v>
      </c>
      <c r="AO24" s="103" t="n">
        <f aca="false">AO17+AO22</f>
        <v>2293.988</v>
      </c>
      <c r="AP24" s="103" t="n">
        <f aca="false">AP17+AP22</f>
        <v>8437</v>
      </c>
      <c r="AQ24" s="103" t="n">
        <f aca="false">AQ17+AQ22</f>
        <v>2397</v>
      </c>
      <c r="AR24" s="103" t="n">
        <f aca="false">AR17+AR22</f>
        <v>2577</v>
      </c>
      <c r="AS24" s="103" t="n">
        <f aca="false">AS17+AS22</f>
        <v>2701</v>
      </c>
      <c r="AT24" s="103" t="n">
        <f aca="false">AT17+AT22</f>
        <v>2865</v>
      </c>
      <c r="AU24" s="103" t="n">
        <f aca="false">AU17+AU22</f>
        <v>10540</v>
      </c>
      <c r="AV24" s="103" t="n">
        <f aca="false">AV17+AV22</f>
        <v>3006</v>
      </c>
      <c r="AW24" s="103" t="n">
        <f aca="false">AW17+AW22</f>
        <v>3281</v>
      </c>
      <c r="AX24" s="103" t="n">
        <f aca="false">AX17+AX22</f>
        <v>3392</v>
      </c>
      <c r="AY24" s="103" t="n">
        <f aca="false">AY17+AY22</f>
        <v>3603</v>
      </c>
      <c r="AZ24" s="103" t="n">
        <f aca="false">AZ17+AZ22</f>
        <v>13282</v>
      </c>
      <c r="BA24" s="103" t="n">
        <f aca="false">BA17+BA22</f>
        <v>3737</v>
      </c>
      <c r="BB24" s="103" t="n">
        <f aca="false">BB17+BB22</f>
        <v>1226.772</v>
      </c>
      <c r="BC24" s="103" t="n">
        <f aca="false">BC17+BC22</f>
        <v>2545.323</v>
      </c>
      <c r="BD24" s="103" t="n">
        <f aca="false">BD17+BD22</f>
        <v>3928.978</v>
      </c>
      <c r="BE24" s="103" t="n">
        <f aca="false">BE17+BE22</f>
        <v>5373.586</v>
      </c>
      <c r="BF24" s="103" t="n">
        <f aca="false">BF17+BF22</f>
        <v>1511.167</v>
      </c>
      <c r="BG24" s="103" t="n">
        <f aca="false">BG17+BG22</f>
        <v>3145.851</v>
      </c>
      <c r="BH24" s="103" t="n">
        <f aca="false">BH17+BH22</f>
        <v>4857.818</v>
      </c>
      <c r="BI24" s="103" t="n">
        <f aca="false">BI17+BI22</f>
        <v>6667.216</v>
      </c>
      <c r="BJ24" s="103" t="n">
        <f aca="false">BJ17+BJ22</f>
        <v>1916.603</v>
      </c>
      <c r="BK24" s="103" t="n">
        <f aca="false">BK17+BK22</f>
        <v>3953.221</v>
      </c>
      <c r="BL24" s="103" t="n">
        <f aca="false">BL17+BL22</f>
        <v>6097.996</v>
      </c>
      <c r="BM24" s="103" t="n">
        <f aca="false">BM17+BM22</f>
        <v>8437</v>
      </c>
      <c r="BN24" s="103" t="n">
        <f aca="false">BN17+BN22</f>
        <v>2397</v>
      </c>
      <c r="BO24" s="103" t="n">
        <f aca="false">BO17+BO22</f>
        <v>4974</v>
      </c>
      <c r="BP24" s="103" t="n">
        <f aca="false">BP17+BP22</f>
        <v>7675</v>
      </c>
      <c r="BQ24" s="103" t="n">
        <f aca="false">BQ17+BQ22</f>
        <v>10540</v>
      </c>
      <c r="BR24" s="103" t="n">
        <f aca="false">BR17+BR22</f>
        <v>3006</v>
      </c>
      <c r="BS24" s="103" t="n">
        <f aca="false">BS17+BS22</f>
        <v>6287</v>
      </c>
      <c r="BT24" s="103" t="n">
        <f aca="false">BT17+BT22</f>
        <v>9679</v>
      </c>
      <c r="BU24" s="103" t="n">
        <f aca="false">BU17+BU22</f>
        <v>13282</v>
      </c>
      <c r="BV24" s="103" t="n">
        <f aca="false">BV17+BV22</f>
        <v>3737</v>
      </c>
      <c r="BW24" s="103" t="n">
        <f aca="false">BW17+BW22</f>
        <v>0</v>
      </c>
      <c r="BX24" s="103" t="n">
        <f aca="false">BX17+BX22</f>
        <v>0</v>
      </c>
      <c r="BY24" s="103" t="n">
        <f aca="false">BY17+BY22</f>
        <v>0</v>
      </c>
      <c r="BZ24" s="103" t="n">
        <f aca="false">BZ17+BZ22</f>
        <v>0</v>
      </c>
      <c r="CA24" s="103" t="n">
        <f aca="false">CA17+CA22</f>
        <v>0</v>
      </c>
      <c r="CB24" s="103" t="n">
        <f aca="false">CB17+CB22</f>
        <v>0</v>
      </c>
      <c r="CC24" s="103" t="n">
        <f aca="false">CC17+CC22</f>
        <v>0</v>
      </c>
      <c r="CD24" s="103" t="n">
        <f aca="false">CD17+CD22</f>
        <v>0</v>
      </c>
      <c r="CE24" s="103" t="n">
        <f aca="false">CE17+CE22</f>
        <v>0</v>
      </c>
      <c r="CF24" s="103" t="n">
        <f aca="false">CF17+CF22</f>
        <v>0</v>
      </c>
    </row>
    <row r="25" s="37" customFormat="true" ht="15" hidden="false" customHeight="true" outlineLevel="0" collapsed="false">
      <c r="B25" s="24"/>
      <c r="C25" s="24"/>
      <c r="D25" s="24" t="n">
        <v>109</v>
      </c>
      <c r="E25" s="24"/>
      <c r="F25" s="24"/>
      <c r="G25" s="24"/>
      <c r="H25" s="24"/>
      <c r="I25" s="24"/>
      <c r="J25" s="24" t="n">
        <v>1</v>
      </c>
      <c r="K25" s="24"/>
      <c r="L25" s="24" t="n">
        <v>173</v>
      </c>
      <c r="M25" s="24"/>
      <c r="N25" s="24" t="s">
        <v>2381</v>
      </c>
      <c r="O25" s="24" t="s">
        <v>4700</v>
      </c>
      <c r="P25" s="24"/>
      <c r="Q25" s="24"/>
      <c r="R25" s="24"/>
      <c r="S25" s="24"/>
      <c r="T25" s="24" t="n">
        <v>0</v>
      </c>
      <c r="U25" s="24" t="n">
        <v>19</v>
      </c>
      <c r="V25" s="24" t="s">
        <v>160</v>
      </c>
      <c r="W25" s="24" t="s">
        <v>781</v>
      </c>
      <c r="X25" s="24" t="s">
        <v>162</v>
      </c>
      <c r="Y25" s="24" t="s">
        <v>2370</v>
      </c>
      <c r="Z25" s="24" t="s">
        <v>163</v>
      </c>
      <c r="AA25" s="24" t="s">
        <v>4701</v>
      </c>
      <c r="AB25" s="35" t="n">
        <f aca="false">AB23-AB24</f>
        <v>0</v>
      </c>
      <c r="AC25" s="36" t="n">
        <f aca="false">AC23-AC24</f>
        <v>0</v>
      </c>
      <c r="AD25" s="36" t="n">
        <f aca="false">AD23-AD24</f>
        <v>0</v>
      </c>
      <c r="AE25" s="36" t="n">
        <f aca="false">AE23-AE24</f>
        <v>0</v>
      </c>
      <c r="AF25" s="36" t="n">
        <f aca="false">AF23-AF24</f>
        <v>0</v>
      </c>
      <c r="AG25" s="36" t="n">
        <f aca="false">AG23-AG24</f>
        <v>0</v>
      </c>
      <c r="AH25" s="36" t="n">
        <f aca="false">AH23-AH24</f>
        <v>0</v>
      </c>
      <c r="AI25" s="36" t="n">
        <f aca="false">AI23-AI24</f>
        <v>0</v>
      </c>
      <c r="AJ25" s="36" t="n">
        <f aca="false">AJ23-AJ24</f>
        <v>0</v>
      </c>
      <c r="AK25" s="36" t="n">
        <f aca="false">AK23-AK24</f>
        <v>0</v>
      </c>
      <c r="AL25" s="36" t="n">
        <f aca="false">AL23-AL24</f>
        <v>0</v>
      </c>
      <c r="AM25" s="36" t="n">
        <f aca="false">AM23-AM24</f>
        <v>0</v>
      </c>
      <c r="AN25" s="36" t="n">
        <f aca="false">AN23-AN24</f>
        <v>0</v>
      </c>
      <c r="AO25" s="36" t="n">
        <f aca="false">AO23-AO24</f>
        <v>0</v>
      </c>
      <c r="AP25" s="36" t="n">
        <f aca="false">AP23-AP24</f>
        <v>-45.0159999999996</v>
      </c>
      <c r="AQ25" s="36" t="n">
        <f aca="false">AQ23-AQ24</f>
        <v>0</v>
      </c>
      <c r="AR25" s="36" t="n">
        <f aca="false">AR23-AR24</f>
        <v>0</v>
      </c>
      <c r="AS25" s="36" t="n">
        <f aca="false">AS23-AS24</f>
        <v>0</v>
      </c>
      <c r="AT25" s="36" t="n">
        <f aca="false">AT23-AT24</f>
        <v>0</v>
      </c>
      <c r="AU25" s="36" t="n">
        <f aca="false">AU23-AU24</f>
        <v>0</v>
      </c>
      <c r="AV25" s="36" t="n">
        <f aca="false">AV23-AV24</f>
        <v>0</v>
      </c>
      <c r="AW25" s="36" t="n">
        <f aca="false">AW23-AW24</f>
        <v>0</v>
      </c>
      <c r="AX25" s="36" t="n">
        <f aca="false">AX23-AX24</f>
        <v>0</v>
      </c>
      <c r="AY25" s="36" t="n">
        <f aca="false">AY23-AY24</f>
        <v>0</v>
      </c>
      <c r="AZ25" s="36" t="n">
        <f aca="false">AZ23-AZ24</f>
        <v>0</v>
      </c>
      <c r="BA25" s="36" t="n">
        <f aca="false">BA23-BA24</f>
        <v>0</v>
      </c>
      <c r="BB25" s="36" t="n">
        <f aca="false">BB23-BB24</f>
        <v>0</v>
      </c>
      <c r="BC25" s="36" t="n">
        <f aca="false">BC23-BC24</f>
        <v>0</v>
      </c>
      <c r="BD25" s="36" t="n">
        <f aca="false">BD23-BD24</f>
        <v>0</v>
      </c>
      <c r="BE25" s="36" t="n">
        <f aca="false">BE23-BE24</f>
        <v>0</v>
      </c>
      <c r="BF25" s="36" t="n">
        <f aca="false">BF23-BF24</f>
        <v>0</v>
      </c>
      <c r="BG25" s="36" t="n">
        <f aca="false">BG23-BG24</f>
        <v>0</v>
      </c>
      <c r="BH25" s="36" t="n">
        <f aca="false">BH23-BH24</f>
        <v>0</v>
      </c>
      <c r="BI25" s="36" t="n">
        <f aca="false">BI23-BI24</f>
        <v>0</v>
      </c>
      <c r="BJ25" s="36" t="n">
        <f aca="false">BJ23-BJ24</f>
        <v>0</v>
      </c>
      <c r="BK25" s="36" t="n">
        <f aca="false">BK23-BK24</f>
        <v>0</v>
      </c>
      <c r="BL25" s="36" t="n">
        <f aca="false">BL23-BL24</f>
        <v>0</v>
      </c>
      <c r="BM25" s="36" t="n">
        <f aca="false">BM23-BM24</f>
        <v>-45.0159999999996</v>
      </c>
      <c r="BN25" s="36" t="n">
        <f aca="false">BN23-BN24</f>
        <v>0</v>
      </c>
      <c r="BO25" s="36" t="n">
        <f aca="false">BO23-BO24</f>
        <v>0</v>
      </c>
      <c r="BP25" s="36" t="n">
        <f aca="false">BP23-BP24</f>
        <v>0</v>
      </c>
      <c r="BQ25" s="36" t="n">
        <f aca="false">BQ23-BQ24</f>
        <v>0</v>
      </c>
      <c r="BR25" s="36" t="n">
        <f aca="false">BR23-BR24</f>
        <v>0</v>
      </c>
      <c r="BS25" s="36" t="n">
        <f aca="false">BS23-BS24</f>
        <v>0</v>
      </c>
      <c r="BT25" s="36" t="n">
        <f aca="false">BT23-BT24</f>
        <v>0</v>
      </c>
      <c r="BU25" s="36" t="n">
        <f aca="false">BU23-BU24</f>
        <v>0</v>
      </c>
      <c r="BV25" s="36" t="n">
        <f aca="false">BV23-BV24</f>
        <v>0</v>
      </c>
      <c r="BW25" s="36" t="n">
        <f aca="false">BW23-BW24</f>
        <v>0</v>
      </c>
      <c r="BX25" s="36" t="n">
        <f aca="false">BX23-BX24</f>
        <v>0</v>
      </c>
      <c r="BY25" s="36" t="n">
        <f aca="false">BY23-BY24</f>
        <v>0</v>
      </c>
      <c r="BZ25" s="36" t="n">
        <f aca="false">BZ23-BZ24</f>
        <v>0</v>
      </c>
      <c r="CA25" s="36" t="n">
        <f aca="false">CA23-CA24</f>
        <v>0</v>
      </c>
      <c r="CB25" s="36" t="n">
        <f aca="false">CB23-CB24</f>
        <v>0</v>
      </c>
      <c r="CC25" s="36" t="n">
        <f aca="false">CC23-CC24</f>
        <v>0</v>
      </c>
      <c r="CD25" s="36" t="n">
        <f aca="false">CD23-CD24</f>
        <v>0</v>
      </c>
      <c r="CE25" s="36" t="n">
        <f aca="false">CE23-CE24</f>
        <v>0</v>
      </c>
      <c r="CF25" s="36" t="n">
        <f aca="false">CF23-CF24</f>
        <v>0</v>
      </c>
    </row>
    <row r="26" customFormat="false" ht="15" hidden="false" customHeight="true" outlineLevel="0" collapsed="false">
      <c r="B26" s="12"/>
      <c r="C26" s="12"/>
      <c r="D26" s="12" t="n">
        <v>2000</v>
      </c>
      <c r="E26" s="12"/>
      <c r="F26" s="12"/>
      <c r="G26" s="12"/>
      <c r="H26" s="12"/>
      <c r="I26" s="12"/>
      <c r="J26" s="12"/>
      <c r="K26" s="12"/>
      <c r="L26" s="12" t="n">
        <v>173</v>
      </c>
      <c r="M26" s="12"/>
      <c r="N26" s="12"/>
      <c r="O26" s="12" t="s">
        <v>4702</v>
      </c>
      <c r="P26" s="12"/>
      <c r="Q26" s="12"/>
      <c r="R26" s="12"/>
      <c r="S26" s="12"/>
      <c r="T26" s="12" t="n">
        <v>0</v>
      </c>
      <c r="U26" s="12"/>
      <c r="V26" s="12"/>
      <c r="W26" s="12"/>
      <c r="X26" s="12"/>
      <c r="Y26" s="12"/>
      <c r="Z26" s="12"/>
      <c r="AA26" s="1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102"/>
      <c r="BW26" s="92"/>
      <c r="BX26" s="92"/>
      <c r="BY26" s="92"/>
      <c r="BZ26" s="92"/>
      <c r="CA26" s="92"/>
      <c r="CB26" s="92"/>
      <c r="CC26" s="92"/>
      <c r="CD26" s="92"/>
      <c r="CE26" s="92"/>
      <c r="CF26" s="92"/>
    </row>
    <row r="27" customFormat="false" ht="15" hidden="false" customHeight="true" outlineLevel="0" collapsed="false">
      <c r="B27" s="9"/>
      <c r="C27" s="9"/>
      <c r="D27" s="9" t="n">
        <v>200</v>
      </c>
      <c r="E27" s="9"/>
      <c r="F27" s="9"/>
      <c r="G27" s="9"/>
      <c r="H27" s="9"/>
      <c r="I27" s="9"/>
      <c r="J27" s="9"/>
      <c r="K27" s="9"/>
      <c r="L27" s="9" t="n">
        <v>173</v>
      </c>
      <c r="M27" s="9"/>
      <c r="N27" s="9"/>
      <c r="O27" s="9" t="s">
        <v>4703</v>
      </c>
      <c r="P27" s="9"/>
      <c r="Q27" s="9"/>
      <c r="R27" s="9"/>
      <c r="S27" s="9"/>
      <c r="T27" s="9" t="n">
        <v>0</v>
      </c>
      <c r="U27" s="9"/>
      <c r="V27" s="9" t="s">
        <v>153</v>
      </c>
      <c r="W27" s="9"/>
      <c r="X27" s="9"/>
      <c r="Y27" s="9"/>
      <c r="Z27" s="9"/>
      <c r="AA27" s="9" t="s">
        <v>4704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52"/>
      <c r="BW27" s="10"/>
      <c r="BX27" s="10"/>
      <c r="BY27" s="10"/>
      <c r="BZ27" s="10"/>
      <c r="CA27" s="10"/>
      <c r="CB27" s="10"/>
      <c r="CC27" s="10"/>
      <c r="CD27" s="10"/>
      <c r="CE27" s="10"/>
      <c r="CF27" s="10"/>
    </row>
    <row r="28" customFormat="false" ht="15" hidden="false" customHeight="true" outlineLevel="0" collapsed="false">
      <c r="B28" s="12"/>
      <c r="C28" s="12" t="s">
        <v>27</v>
      </c>
      <c r="D28" s="12" t="n">
        <v>201</v>
      </c>
      <c r="E28" s="12"/>
      <c r="F28" s="12"/>
      <c r="G28" s="12"/>
      <c r="H28" s="12" t="n">
        <v>1</v>
      </c>
      <c r="I28" s="12"/>
      <c r="J28" s="12" t="n">
        <v>1</v>
      </c>
      <c r="K28" s="12"/>
      <c r="L28" s="12" t="n">
        <v>173</v>
      </c>
      <c r="M28" s="12"/>
      <c r="N28" s="12" t="s">
        <v>2381</v>
      </c>
      <c r="O28" s="12" t="s">
        <v>4705</v>
      </c>
      <c r="P28" s="12"/>
      <c r="Q28" s="12"/>
      <c r="R28" s="12"/>
      <c r="S28" s="12" t="n">
        <v>2</v>
      </c>
      <c r="T28" s="12" t="n">
        <v>0</v>
      </c>
      <c r="U28" s="12"/>
      <c r="V28" s="12" t="s">
        <v>160</v>
      </c>
      <c r="W28" s="12" t="s">
        <v>781</v>
      </c>
      <c r="X28" s="12" t="s">
        <v>162</v>
      </c>
      <c r="Y28" s="12" t="s">
        <v>2370</v>
      </c>
      <c r="Z28" s="12" t="s">
        <v>163</v>
      </c>
      <c r="AA28" s="12" t="s">
        <v>3045</v>
      </c>
      <c r="AB28" s="58" t="n">
        <f aca="false">('Operational Drivers'!AB12)*$H$28*$J$28</f>
        <v>876.377</v>
      </c>
      <c r="AC28" s="58" t="n">
        <f aca="false">('Operational Drivers'!AC12)*$H$28*$J$28</f>
        <v>940.946</v>
      </c>
      <c r="AD28" s="58" t="n">
        <f aca="false">('Operational Drivers'!AD12)*$H$28*$J$28</f>
        <v>995.331</v>
      </c>
      <c r="AE28" s="58" t="n">
        <f aca="false">('Operational Drivers'!AE12)*$H$28*$J$28</f>
        <v>1055.675</v>
      </c>
      <c r="AF28" s="58" t="n">
        <f aca="false">('Operational Drivers'!AF12)*$H$28*$J$28</f>
        <v>3868.329</v>
      </c>
      <c r="AG28" s="58" t="n">
        <f aca="false">('Operational Drivers'!AG12)*$H$28*$J$28</f>
        <v>1115.12</v>
      </c>
      <c r="AH28" s="58" t="n">
        <f aca="false">('Operational Drivers'!AH12)*$H$28*$J$28</f>
        <v>1202.173</v>
      </c>
      <c r="AI28" s="58" t="n">
        <f aca="false">('Operational Drivers'!AI12)*$H$28*$J$28</f>
        <v>1258.148</v>
      </c>
      <c r="AJ28" s="58" t="n">
        <f aca="false">('Operational Drivers'!AJ12)*$H$28*$J$28</f>
        <v>1335.304</v>
      </c>
      <c r="AK28" s="58" t="n">
        <f aca="false">('Operational Drivers'!AK12)*$H$28*$J$28</f>
        <v>4910.745</v>
      </c>
      <c r="AL28" s="58" t="n">
        <f aca="false">('Operational Drivers'!AL12)*$H$28*$J$28</f>
        <v>1413.229</v>
      </c>
      <c r="AM28" s="58" t="n">
        <f aca="false">('Operational Drivers'!AM12)*$H$28*$J$28</f>
        <v>1495.201</v>
      </c>
      <c r="AN28" s="58" t="n">
        <f aca="false">('Operational Drivers'!AN12)*$H$28*$J$28</f>
        <v>1598.344</v>
      </c>
      <c r="AO28" s="58" t="n">
        <f aca="false">('Operational Drivers'!AO12)*$H$28*$J$28</f>
        <v>1718.197</v>
      </c>
      <c r="AP28" s="58" t="n">
        <f aca="false">('Operational Drivers'!AP12)*$H$28*$J$28</f>
        <v>6224.971</v>
      </c>
      <c r="AQ28" s="58" t="n">
        <f aca="false">('Operational Drivers'!AQ12)*$H$28*$J$28</f>
        <v>1765</v>
      </c>
      <c r="AR28" s="58" t="n">
        <f aca="false">('Operational Drivers'!AR12)*$H$28*$J$28</f>
        <v>1868</v>
      </c>
      <c r="AS28" s="58" t="n">
        <f aca="false">('Operational Drivers'!AS12)*$H$28*$J$28</f>
        <v>1942</v>
      </c>
      <c r="AT28" s="58" t="n">
        <f aca="false">('Operational Drivers'!AT12)*$H$28*$J$28</f>
        <v>2046</v>
      </c>
      <c r="AU28" s="58" t="n">
        <f aca="false">('Operational Drivers'!AU12)*$H$28*$J$28</f>
        <v>7621</v>
      </c>
      <c r="AV28" s="58" t="n">
        <f aca="false">('Operational Drivers'!AV12)*$H$28*$J$28</f>
        <v>2101</v>
      </c>
      <c r="AW28" s="58" t="n">
        <f aca="false">('Operational Drivers'!AW12)*$H$28*$J$28</f>
        <v>2338</v>
      </c>
      <c r="AX28" s="58" t="n">
        <f aca="false">('Operational Drivers'!AX12)*$H$28*$J$28</f>
        <v>2425</v>
      </c>
      <c r="AY28" s="58" t="n">
        <f aca="false">('Operational Drivers'!AY12)*$H$28*$J$28</f>
        <v>2581</v>
      </c>
      <c r="AZ28" s="58" t="n">
        <f aca="false">('Operational Drivers'!AZ12)*$H$28*$J$28</f>
        <v>9445</v>
      </c>
      <c r="BA28" s="58" t="n">
        <f aca="false">('Operational Drivers'!BA12)*$H$28*$J$28</f>
        <v>2617</v>
      </c>
      <c r="BB28" s="58" t="n">
        <f aca="false">('Operational Drivers'!BB12)*$H$28*$J$28</f>
        <v>876.377</v>
      </c>
      <c r="BC28" s="58" t="n">
        <f aca="false">('Operational Drivers'!BC12)*$H$28*$J$28</f>
        <v>1817.323</v>
      </c>
      <c r="BD28" s="58" t="n">
        <f aca="false">('Operational Drivers'!BD12)*$H$28*$J$28</f>
        <v>2812.654</v>
      </c>
      <c r="BE28" s="58" t="n">
        <f aca="false">('Operational Drivers'!BE12)*$H$28*$J$28</f>
        <v>3868.329</v>
      </c>
      <c r="BF28" s="58" t="n">
        <f aca="false">('Operational Drivers'!BF12)*$H$28*$J$28</f>
        <v>1115.12</v>
      </c>
      <c r="BG28" s="58" t="n">
        <f aca="false">('Operational Drivers'!BG12)*$H$28*$J$28</f>
        <v>2317.293</v>
      </c>
      <c r="BH28" s="58" t="n">
        <f aca="false">('Operational Drivers'!BH12)*$H$28*$J$28</f>
        <v>3575.441</v>
      </c>
      <c r="BI28" s="58" t="n">
        <f aca="false">('Operational Drivers'!BI12)*$H$28*$J$28</f>
        <v>4910.745</v>
      </c>
      <c r="BJ28" s="58" t="n">
        <f aca="false">('Operational Drivers'!BJ12)*$H$28*$J$28</f>
        <v>1413.229</v>
      </c>
      <c r="BK28" s="58" t="n">
        <f aca="false">('Operational Drivers'!BK12)*$H$28*$J$28</f>
        <v>2908.43</v>
      </c>
      <c r="BL28" s="58" t="n">
        <f aca="false">('Operational Drivers'!BL12)*$H$28*$J$28</f>
        <v>4506.774</v>
      </c>
      <c r="BM28" s="58" t="n">
        <f aca="false">('Operational Drivers'!BM12)*$H$28*$J$28</f>
        <v>6224.971</v>
      </c>
      <c r="BN28" s="58" t="n">
        <f aca="false">('Operational Drivers'!BN12)*$H$28*$J$28</f>
        <v>1765</v>
      </c>
      <c r="BO28" s="58" t="n">
        <f aca="false">('Operational Drivers'!BO12)*$H$28*$J$28</f>
        <v>3633</v>
      </c>
      <c r="BP28" s="58" t="n">
        <f aca="false">('Operational Drivers'!BP12)*$H$28*$J$28</f>
        <v>5575</v>
      </c>
      <c r="BQ28" s="58" t="n">
        <f aca="false">('Operational Drivers'!BQ12)*$H$28*$J$28</f>
        <v>7621</v>
      </c>
      <c r="BR28" s="58" t="n">
        <f aca="false">('Operational Drivers'!BR12)*$H$28*$J$28</f>
        <v>2101</v>
      </c>
      <c r="BS28" s="58" t="n">
        <f aca="false">('Operational Drivers'!BS12)*$H$28*$J$28</f>
        <v>4439</v>
      </c>
      <c r="BT28" s="58" t="n">
        <f aca="false">('Operational Drivers'!BT12)*$H$28*$J$28</f>
        <v>6864</v>
      </c>
      <c r="BU28" s="58" t="n">
        <f aca="false">('Operational Drivers'!BU12)*$H$28*$J$28</f>
        <v>9445</v>
      </c>
      <c r="BV28" s="59" t="n">
        <f aca="false">('Operational Drivers'!BV12)*$H$28*$J$28</f>
        <v>2617</v>
      </c>
      <c r="BW28" s="58" t="n">
        <f aca="false">('Operational Drivers'!BW12)*$H$28*$J$28</f>
        <v>0</v>
      </c>
      <c r="BX28" s="58" t="n">
        <f aca="false">('Operational Drivers'!BX12)*$H$28*$J$28</f>
        <v>0</v>
      </c>
      <c r="BY28" s="58" t="n">
        <f aca="false">('Operational Drivers'!BY12)*$H$28*$J$28</f>
        <v>0</v>
      </c>
      <c r="BZ28" s="58" t="n">
        <f aca="false">('Operational Drivers'!BZ12)*$H$28*$J$28</f>
        <v>0</v>
      </c>
      <c r="CA28" s="58" t="n">
        <f aca="false">('Operational Drivers'!CA12)*$H$28*$J$28</f>
        <v>0</v>
      </c>
      <c r="CB28" s="58" t="n">
        <f aca="false">('Operational Drivers'!CB12)*$H$28*$J$28</f>
        <v>0</v>
      </c>
      <c r="CC28" s="58" t="n">
        <f aca="false">('Operational Drivers'!CC12)*$H$28*$J$28</f>
        <v>0</v>
      </c>
      <c r="CD28" s="58" t="n">
        <f aca="false">('Operational Drivers'!CD12)*$H$28*$J$28</f>
        <v>0</v>
      </c>
      <c r="CE28" s="58" t="n">
        <f aca="false">('Operational Drivers'!CE12)*$H$28*$J$28</f>
        <v>0</v>
      </c>
      <c r="CF28" s="58" t="n">
        <f aca="false">('Operational Drivers'!CF12)*$H$28*$J$28</f>
        <v>0</v>
      </c>
    </row>
    <row r="29" customFormat="false" ht="15" hidden="false" customHeight="true" outlineLevel="0" collapsed="false">
      <c r="B29" s="12"/>
      <c r="C29" s="12" t="s">
        <v>27</v>
      </c>
      <c r="D29" s="12" t="n">
        <v>201</v>
      </c>
      <c r="E29" s="12"/>
      <c r="F29" s="12"/>
      <c r="G29" s="12"/>
      <c r="H29" s="12" t="n">
        <v>1</v>
      </c>
      <c r="I29" s="12"/>
      <c r="J29" s="12" t="n">
        <v>1</v>
      </c>
      <c r="K29" s="12"/>
      <c r="L29" s="12" t="n">
        <v>173</v>
      </c>
      <c r="M29" s="12"/>
      <c r="N29" s="12" t="s">
        <v>2381</v>
      </c>
      <c r="O29" s="12" t="s">
        <v>4706</v>
      </c>
      <c r="P29" s="12"/>
      <c r="Q29" s="12"/>
      <c r="R29" s="12"/>
      <c r="S29" s="12" t="n">
        <v>6</v>
      </c>
      <c r="T29" s="12" t="n">
        <v>0</v>
      </c>
      <c r="U29" s="12"/>
      <c r="V29" s="12" t="s">
        <v>160</v>
      </c>
      <c r="W29" s="12" t="s">
        <v>781</v>
      </c>
      <c r="X29" s="12" t="s">
        <v>162</v>
      </c>
      <c r="Y29" s="12" t="s">
        <v>2370</v>
      </c>
      <c r="Z29" s="12" t="s">
        <v>163</v>
      </c>
      <c r="AA29" s="12" t="s">
        <v>3048</v>
      </c>
      <c r="AB29" s="58" t="n">
        <f aca="false">('Operational Drivers'!AB13)*$H$29*$J$29</f>
        <v>230.81</v>
      </c>
      <c r="AC29" s="58" t="n">
        <f aca="false">('Operational Drivers'!AC13)*$H$29*$J$29</f>
        <v>246.532</v>
      </c>
      <c r="AD29" s="58" t="n">
        <f aca="false">('Operational Drivers'!AD13)*$H$29*$J$29</f>
        <v>252.982</v>
      </c>
      <c r="AE29" s="58" t="n">
        <f aca="false">('Operational Drivers'!AE13)*$H$29*$J$29</f>
        <v>254.595</v>
      </c>
      <c r="AF29" s="58" t="n">
        <f aca="false">('Operational Drivers'!AF13)*$H$29*$J$29</f>
        <v>984.919</v>
      </c>
      <c r="AG29" s="58" t="n">
        <f aca="false">('Operational Drivers'!AG13)*$H$29*$J$29</f>
        <v>258.805</v>
      </c>
      <c r="AH29" s="58" t="n">
        <f aca="false">('Operational Drivers'!AH13)*$H$29*$J$29</f>
        <v>286.904</v>
      </c>
      <c r="AI29" s="58" t="n">
        <f aca="false">('Operational Drivers'!AI13)*$H$29*$J$29</f>
        <v>302.704</v>
      </c>
      <c r="AJ29" s="58" t="n">
        <f aca="false">('Operational Drivers'!AJ13)*$H$29*$J$29</f>
        <v>314.395</v>
      </c>
      <c r="AK29" s="58" t="n">
        <f aca="false">('Operational Drivers'!AK13)*$H$29*$J$29</f>
        <v>1162.808</v>
      </c>
      <c r="AL29" s="58" t="n">
        <f aca="false">('Operational Drivers'!AL13)*$H$29*$J$29</f>
        <v>327.854</v>
      </c>
      <c r="AM29" s="58" t="n">
        <f aca="false">('Operational Drivers'!AM13)*$H$29*$J$29</f>
        <v>347.32</v>
      </c>
      <c r="AN29" s="58" t="n">
        <f aca="false">('Operational Drivers'!AN13)*$H$29*$J$29</f>
        <v>337.497</v>
      </c>
      <c r="AO29" s="58" t="n">
        <f aca="false">('Operational Drivers'!AO13)*$H$29*$J$29</f>
        <v>360.876</v>
      </c>
      <c r="AP29" s="58" t="n">
        <f aca="false">('Operational Drivers'!AP13)*$H$29*$J$29</f>
        <v>1373.547</v>
      </c>
      <c r="AQ29" s="58" t="n">
        <f aca="false">('Operational Drivers'!AQ13)*$H$29*$J$29</f>
        <v>409</v>
      </c>
      <c r="AR29" s="58" t="n">
        <f aca="false">('Operational Drivers'!AR13)*$H$29*$J$29</f>
        <v>466</v>
      </c>
      <c r="AS29" s="58" t="n">
        <f aca="false">('Operational Drivers'!AS13)*$H$29*$J$29</f>
        <v>499</v>
      </c>
      <c r="AT29" s="58" t="n">
        <f aca="false">('Operational Drivers'!AT13)*$H$29*$J$29</f>
        <v>542</v>
      </c>
      <c r="AU29" s="58" t="n">
        <f aca="false">('Operational Drivers'!AU13)*$H$29*$J$29</f>
        <v>1916</v>
      </c>
      <c r="AV29" s="58" t="n">
        <f aca="false">('Operational Drivers'!AV13)*$H$29*$J$29</f>
        <v>606</v>
      </c>
      <c r="AW29" s="58" t="n">
        <f aca="false">('Operational Drivers'!AW13)*$H$29*$J$29</f>
        <v>629</v>
      </c>
      <c r="AX29" s="58" t="n">
        <f aca="false">('Operational Drivers'!AX13)*$H$29*$J$29</f>
        <v>641</v>
      </c>
      <c r="AY29" s="58" t="n">
        <f aca="false">('Operational Drivers'!AY13)*$H$29*$J$29</f>
        <v>677</v>
      </c>
      <c r="AZ29" s="58" t="n">
        <f aca="false">('Operational Drivers'!AZ13)*$H$29*$J$29</f>
        <v>2553</v>
      </c>
      <c r="BA29" s="58" t="n">
        <f aca="false">('Operational Drivers'!BA13)*$H$29*$J$29</f>
        <v>755</v>
      </c>
      <c r="BB29" s="58" t="n">
        <f aca="false">('Operational Drivers'!BB13)*$H$29*$J$29</f>
        <v>230.81</v>
      </c>
      <c r="BC29" s="58" t="n">
        <f aca="false">('Operational Drivers'!BC13)*$H$29*$J$29</f>
        <v>477.342</v>
      </c>
      <c r="BD29" s="58" t="n">
        <f aca="false">('Operational Drivers'!BD13)*$H$29*$J$29</f>
        <v>730.324</v>
      </c>
      <c r="BE29" s="58" t="n">
        <f aca="false">('Operational Drivers'!BE13)*$H$29*$J$29</f>
        <v>984.919</v>
      </c>
      <c r="BF29" s="58" t="n">
        <f aca="false">('Operational Drivers'!BF13)*$H$29*$J$29</f>
        <v>258.805</v>
      </c>
      <c r="BG29" s="58" t="n">
        <f aca="false">('Operational Drivers'!BG13)*$H$29*$J$29</f>
        <v>545.709</v>
      </c>
      <c r="BH29" s="58" t="n">
        <f aca="false">('Operational Drivers'!BH13)*$H$29*$J$29</f>
        <v>848.413</v>
      </c>
      <c r="BI29" s="58" t="n">
        <f aca="false">('Operational Drivers'!BI13)*$H$29*$J$29</f>
        <v>1162.808</v>
      </c>
      <c r="BJ29" s="58" t="n">
        <f aca="false">('Operational Drivers'!BJ13)*$H$29*$J$29</f>
        <v>327.854</v>
      </c>
      <c r="BK29" s="58" t="n">
        <f aca="false">('Operational Drivers'!BK13)*$H$29*$J$29</f>
        <v>675.174</v>
      </c>
      <c r="BL29" s="58" t="n">
        <f aca="false">('Operational Drivers'!BL13)*$H$29*$J$29</f>
        <v>1012.671</v>
      </c>
      <c r="BM29" s="58" t="n">
        <f aca="false">('Operational Drivers'!BM13)*$H$29*$J$29</f>
        <v>1373.547</v>
      </c>
      <c r="BN29" s="58" t="n">
        <f aca="false">('Operational Drivers'!BN13)*$H$29*$J$29</f>
        <v>409</v>
      </c>
      <c r="BO29" s="58" t="n">
        <f aca="false">('Operational Drivers'!BO13)*$H$29*$J$29</f>
        <v>875</v>
      </c>
      <c r="BP29" s="58" t="n">
        <f aca="false">('Operational Drivers'!BP13)*$H$29*$J$29</f>
        <v>1374</v>
      </c>
      <c r="BQ29" s="58" t="n">
        <f aca="false">('Operational Drivers'!BQ13)*$H$29*$J$29</f>
        <v>1916</v>
      </c>
      <c r="BR29" s="58" t="n">
        <f aca="false">('Operational Drivers'!BR13)*$H$29*$J$29</f>
        <v>606</v>
      </c>
      <c r="BS29" s="58" t="n">
        <f aca="false">('Operational Drivers'!BS13)*$H$29*$J$29</f>
        <v>1235</v>
      </c>
      <c r="BT29" s="58" t="n">
        <f aca="false">('Operational Drivers'!BT13)*$H$29*$J$29</f>
        <v>1876</v>
      </c>
      <c r="BU29" s="58" t="n">
        <f aca="false">('Operational Drivers'!BU13)*$H$29*$J$29</f>
        <v>2553</v>
      </c>
      <c r="BV29" s="59" t="n">
        <f aca="false">('Operational Drivers'!BV13)*$H$29*$J$29</f>
        <v>755</v>
      </c>
      <c r="BW29" s="58" t="n">
        <f aca="false">('Operational Drivers'!BW13)*$H$29*$J$29</f>
        <v>0</v>
      </c>
      <c r="BX29" s="58" t="n">
        <f aca="false">('Operational Drivers'!BX13)*$H$29*$J$29</f>
        <v>0</v>
      </c>
      <c r="BY29" s="58" t="n">
        <f aca="false">('Operational Drivers'!BY13)*$H$29*$J$29</f>
        <v>0</v>
      </c>
      <c r="BZ29" s="58" t="n">
        <f aca="false">('Operational Drivers'!BZ13)*$H$29*$J$29</f>
        <v>0</v>
      </c>
      <c r="CA29" s="58" t="n">
        <f aca="false">('Operational Drivers'!CA13)*$H$29*$J$29</f>
        <v>0</v>
      </c>
      <c r="CB29" s="58" t="n">
        <f aca="false">('Operational Drivers'!CB13)*$H$29*$J$29</f>
        <v>0</v>
      </c>
      <c r="CC29" s="58" t="n">
        <f aca="false">('Operational Drivers'!CC13)*$H$29*$J$29</f>
        <v>0</v>
      </c>
      <c r="CD29" s="58" t="n">
        <f aca="false">('Operational Drivers'!CD13)*$H$29*$J$29</f>
        <v>0</v>
      </c>
      <c r="CE29" s="58" t="n">
        <f aca="false">('Operational Drivers'!CE13)*$H$29*$J$29</f>
        <v>0</v>
      </c>
      <c r="CF29" s="58" t="n">
        <f aca="false">('Operational Drivers'!CF13)*$H$29*$J$29</f>
        <v>0</v>
      </c>
    </row>
    <row r="30" customFormat="false" ht="15" hidden="false" customHeight="true" outlineLevel="0" collapsed="false">
      <c r="B30" s="12"/>
      <c r="C30" s="12" t="s">
        <v>4685</v>
      </c>
      <c r="D30" s="12" t="n">
        <v>201</v>
      </c>
      <c r="E30" s="12"/>
      <c r="F30" s="12"/>
      <c r="G30" s="12"/>
      <c r="H30" s="12" t="n">
        <v>1</v>
      </c>
      <c r="I30" s="12"/>
      <c r="J30" s="12" t="n">
        <v>1</v>
      </c>
      <c r="K30" s="12"/>
      <c r="L30" s="12" t="n">
        <v>173</v>
      </c>
      <c r="M30" s="12"/>
      <c r="N30" s="12" t="s">
        <v>2381</v>
      </c>
      <c r="O30" s="12" t="s">
        <v>4707</v>
      </c>
      <c r="P30" s="12"/>
      <c r="Q30" s="12"/>
      <c r="R30" s="12"/>
      <c r="S30" s="12" t="n">
        <v>107</v>
      </c>
      <c r="T30" s="12" t="n">
        <v>0</v>
      </c>
      <c r="U30" s="12"/>
      <c r="V30" s="12" t="s">
        <v>160</v>
      </c>
      <c r="W30" s="12" t="s">
        <v>781</v>
      </c>
      <c r="X30" s="12" t="s">
        <v>162</v>
      </c>
      <c r="Y30" s="12" t="s">
        <v>2370</v>
      </c>
      <c r="Z30" s="12" t="s">
        <v>163</v>
      </c>
      <c r="AA30" s="12" t="s">
        <v>4687</v>
      </c>
      <c r="AB30" s="58" t="n">
        <f aca="false">('Operational Drivers'!AB14)*$H$30*$J$30</f>
        <v>119.585</v>
      </c>
      <c r="AC30" s="58" t="n">
        <f aca="false">('Operational Drivers'!AC14)*$H$30*$J$30</f>
        <v>131.073</v>
      </c>
      <c r="AD30" s="58" t="n">
        <f aca="false">('Operational Drivers'!AD14)*$H$30*$J$30</f>
        <v>135.342</v>
      </c>
      <c r="AE30" s="58" t="n">
        <f aca="false">('Operational Drivers'!AE14)*$H$30*$J$30</f>
        <v>134.338</v>
      </c>
      <c r="AF30" s="58" t="n">
        <f aca="false">('Operational Drivers'!AF14)*$H$30*$J$30</f>
        <v>520.338</v>
      </c>
      <c r="AG30" s="58" t="n">
        <f aca="false">('Operational Drivers'!AG14)*$H$30*$J$30</f>
        <v>137.242</v>
      </c>
      <c r="AH30" s="58" t="n">
        <f aca="false">('Operational Drivers'!AH14)*$H$30*$J$30</f>
        <v>145.607</v>
      </c>
      <c r="AI30" s="58" t="n">
        <f aca="false">('Operational Drivers'!AI14)*$H$30*$J$30</f>
        <v>151.115</v>
      </c>
      <c r="AJ30" s="58" t="n">
        <f aca="false">('Operational Drivers'!AJ14)*$H$30*$J$30</f>
        <v>159.699</v>
      </c>
      <c r="AK30" s="58" t="n">
        <f aca="false">('Operational Drivers'!AK14)*$H$30*$J$30</f>
        <v>593.663</v>
      </c>
      <c r="AL30" s="58" t="n">
        <f aca="false">('Operational Drivers'!AL14)*$H$30*$J$30</f>
        <v>175.52</v>
      </c>
      <c r="AM30" s="58" t="n">
        <f aca="false">('Operational Drivers'!AM14)*$H$30*$J$30</f>
        <v>194.097</v>
      </c>
      <c r="AN30" s="58" t="n">
        <f aca="false">('Operational Drivers'!AN14)*$H$30*$J$30</f>
        <v>208.934</v>
      </c>
      <c r="AO30" s="58" t="n">
        <f aca="false">('Operational Drivers'!AO14)*$H$30*$J$30</f>
        <v>214.915</v>
      </c>
      <c r="AP30" s="58" t="n">
        <f aca="false">('Operational Drivers'!AP14)*$H$30*$J$30</f>
        <v>793.466</v>
      </c>
      <c r="AQ30" s="58" t="n">
        <f aca="false">('Operational Drivers'!AQ14)*$H$30*$J$30</f>
        <v>223</v>
      </c>
      <c r="AR30" s="58" t="n">
        <f aca="false">('Operational Drivers'!AR14)*$H$30*$J$30</f>
        <v>243</v>
      </c>
      <c r="AS30" s="58" t="n">
        <f aca="false">('Operational Drivers'!AS14)*$H$30*$J$30</f>
        <v>260</v>
      </c>
      <c r="AT30" s="58" t="n">
        <f aca="false">('Operational Drivers'!AT14)*$H$30*$J$30</f>
        <v>277</v>
      </c>
      <c r="AU30" s="58" t="n">
        <f aca="false">('Operational Drivers'!AU14)*$H$30*$J$30</f>
        <v>1003</v>
      </c>
      <c r="AV30" s="58" t="n">
        <f aca="false">('Operational Drivers'!AV14)*$H$30*$J$30</f>
        <v>299</v>
      </c>
      <c r="AW30" s="58" t="n">
        <f aca="false">('Operational Drivers'!AW14)*$H$30*$J$30</f>
        <v>314</v>
      </c>
      <c r="AX30" s="58" t="n">
        <f aca="false">('Operational Drivers'!AX14)*$H$30*$J$30</f>
        <v>326</v>
      </c>
      <c r="AY30" s="58" t="n">
        <f aca="false">('Operational Drivers'!AY14)*$H$30*$J$30</f>
        <v>345</v>
      </c>
      <c r="AZ30" s="58" t="n">
        <f aca="false">('Operational Drivers'!AZ14)*$H$30*$J$30</f>
        <v>1284</v>
      </c>
      <c r="BA30" s="58" t="n">
        <f aca="false">('Operational Drivers'!BA14)*$H$30*$J$30</f>
        <v>365</v>
      </c>
      <c r="BB30" s="58" t="n">
        <f aca="false">('Operational Drivers'!BB14)*$H$30*$J$30</f>
        <v>119.585</v>
      </c>
      <c r="BC30" s="58" t="n">
        <f aca="false">('Operational Drivers'!BC14)*$H$30*$J$30</f>
        <v>250.658</v>
      </c>
      <c r="BD30" s="58" t="n">
        <f aca="false">('Operational Drivers'!BD14)*$H$30*$J$30</f>
        <v>386</v>
      </c>
      <c r="BE30" s="58" t="n">
        <f aca="false">('Operational Drivers'!BE14)*$H$30*$J$30</f>
        <v>520.338</v>
      </c>
      <c r="BF30" s="58" t="n">
        <f aca="false">('Operational Drivers'!BF14)*$H$30*$J$30</f>
        <v>137.242</v>
      </c>
      <c r="BG30" s="58" t="n">
        <f aca="false">('Operational Drivers'!BG14)*$H$30*$J$30</f>
        <v>282.849</v>
      </c>
      <c r="BH30" s="58" t="n">
        <f aca="false">('Operational Drivers'!BH14)*$H$30*$J$30</f>
        <v>433.964</v>
      </c>
      <c r="BI30" s="58" t="n">
        <f aca="false">('Operational Drivers'!BI14)*$H$30*$J$30</f>
        <v>593.663</v>
      </c>
      <c r="BJ30" s="58" t="n">
        <f aca="false">('Operational Drivers'!BJ14)*$H$30*$J$30</f>
        <v>175.52</v>
      </c>
      <c r="BK30" s="58" t="n">
        <f aca="false">('Operational Drivers'!BK14)*$H$30*$J$30</f>
        <v>369.617</v>
      </c>
      <c r="BL30" s="58" t="n">
        <f aca="false">('Operational Drivers'!BL14)*$H$30*$J$30</f>
        <v>578.551</v>
      </c>
      <c r="BM30" s="58" t="n">
        <f aca="false">('Operational Drivers'!BM14)*$H$30*$J$30</f>
        <v>793.466</v>
      </c>
      <c r="BN30" s="58" t="n">
        <f aca="false">('Operational Drivers'!BN14)*$H$30*$J$30</f>
        <v>223</v>
      </c>
      <c r="BO30" s="58" t="n">
        <f aca="false">('Operational Drivers'!BO14)*$H$30*$J$30</f>
        <v>466</v>
      </c>
      <c r="BP30" s="58" t="n">
        <f aca="false">('Operational Drivers'!BP14)*$H$30*$J$30</f>
        <v>726</v>
      </c>
      <c r="BQ30" s="58" t="n">
        <f aca="false">('Operational Drivers'!BQ14)*$H$30*$J$30</f>
        <v>1003</v>
      </c>
      <c r="BR30" s="58" t="n">
        <f aca="false">('Operational Drivers'!BR14)*$H$30*$J$30</f>
        <v>299</v>
      </c>
      <c r="BS30" s="58" t="n">
        <f aca="false">('Operational Drivers'!BS14)*$H$30*$J$30</f>
        <v>613</v>
      </c>
      <c r="BT30" s="58" t="n">
        <f aca="false">('Operational Drivers'!BT14)*$H$30*$J$30</f>
        <v>939</v>
      </c>
      <c r="BU30" s="58" t="n">
        <f aca="false">('Operational Drivers'!BU14)*$H$30*$J$30</f>
        <v>1284</v>
      </c>
      <c r="BV30" s="59" t="n">
        <f aca="false">('Operational Drivers'!BV14)*$H$30*$J$30</f>
        <v>365</v>
      </c>
      <c r="BW30" s="58" t="n">
        <f aca="false">('Operational Drivers'!BW14)*$H$30*$J$30</f>
        <v>0</v>
      </c>
      <c r="BX30" s="58" t="n">
        <f aca="false">('Operational Drivers'!BX14)*$H$30*$J$30</f>
        <v>0</v>
      </c>
      <c r="BY30" s="58" t="n">
        <f aca="false">('Operational Drivers'!BY14)*$H$30*$J$30</f>
        <v>0</v>
      </c>
      <c r="BZ30" s="58" t="n">
        <f aca="false">('Operational Drivers'!BZ14)*$H$30*$J$30</f>
        <v>0</v>
      </c>
      <c r="CA30" s="58" t="n">
        <f aca="false">('Operational Drivers'!CA14)*$H$30*$J$30</f>
        <v>0</v>
      </c>
      <c r="CB30" s="58" t="n">
        <f aca="false">('Operational Drivers'!CB14)*$H$30*$J$30</f>
        <v>0</v>
      </c>
      <c r="CC30" s="58" t="n">
        <f aca="false">('Operational Drivers'!CC14)*$H$30*$J$30</f>
        <v>0</v>
      </c>
      <c r="CD30" s="58" t="n">
        <f aca="false">('Operational Drivers'!CD14)*$H$30*$J$30</f>
        <v>0</v>
      </c>
      <c r="CE30" s="58" t="n">
        <f aca="false">('Operational Drivers'!CE14)*$H$30*$J$30</f>
        <v>0</v>
      </c>
      <c r="CF30" s="58" t="n">
        <f aca="false">('Operational Drivers'!CF14)*$H$30*$J$30</f>
        <v>0</v>
      </c>
    </row>
    <row r="31" customFormat="false" ht="15" hidden="false" customHeight="true" outlineLevel="0" collapsed="false">
      <c r="B31" s="12"/>
      <c r="C31" s="12"/>
      <c r="D31" s="12" t="n">
        <v>202</v>
      </c>
      <c r="E31" s="12"/>
      <c r="F31" s="12"/>
      <c r="G31" s="12"/>
      <c r="H31" s="12" t="n">
        <v>0.001</v>
      </c>
      <c r="I31" s="12"/>
      <c r="J31" s="12" t="n">
        <v>1</v>
      </c>
      <c r="K31" s="12"/>
      <c r="L31" s="12" t="n">
        <v>173</v>
      </c>
      <c r="M31" s="12"/>
      <c r="N31" s="12" t="s">
        <v>2381</v>
      </c>
      <c r="O31" s="12" t="s">
        <v>4708</v>
      </c>
      <c r="P31" s="12"/>
      <c r="Q31" s="12"/>
      <c r="R31" s="12"/>
      <c r="S31" s="12"/>
      <c r="T31" s="12" t="n">
        <v>0</v>
      </c>
      <c r="U31" s="12"/>
      <c r="V31" s="12" t="s">
        <v>160</v>
      </c>
      <c r="W31" s="12" t="s">
        <v>781</v>
      </c>
      <c r="X31" s="12" t="s">
        <v>162</v>
      </c>
      <c r="Y31" s="12" t="s">
        <v>2370</v>
      </c>
      <c r="Z31" s="12" t="s">
        <v>163</v>
      </c>
      <c r="AA31" s="12" t="s">
        <v>2383</v>
      </c>
      <c r="AB31" s="58" t="str">
        <f aca="false">'Income Statement'!AB14</f>
        <v>1226.772000</v>
      </c>
      <c r="AC31" s="58" t="str">
        <f aca="false">'Income Statement'!AC14</f>
        <v>1318.551000</v>
      </c>
      <c r="AD31" s="58" t="str">
        <f aca="false">'Income Statement'!AD14</f>
        <v>1383.655000</v>
      </c>
      <c r="AE31" s="58" t="str">
        <f aca="false">'Income Statement'!AE14</f>
        <v>1444.608000</v>
      </c>
      <c r="AF31" s="58" t="str">
        <f aca="false">'Income Statement'!AF14</f>
        <v>5373.586000</v>
      </c>
      <c r="AG31" s="58" t="str">
        <f aca="false">'Income Statement'!AG14</f>
        <v>1511.167000</v>
      </c>
      <c r="AH31" s="58" t="str">
        <f aca="false">'Income Statement'!AH14</f>
        <v>1634.684000</v>
      </c>
      <c r="AI31" s="58" t="str">
        <f aca="false">'Income Statement'!AI14</f>
        <v>1711.967000</v>
      </c>
      <c r="AJ31" s="58" t="str">
        <f aca="false">'Income Statement'!AJ14</f>
        <v>1809.398000</v>
      </c>
      <c r="AK31" s="58" t="str">
        <f aca="false">'Income Statement'!AK14</f>
        <v>6667.216000</v>
      </c>
      <c r="AL31" s="58" t="str">
        <f aca="false">'Income Statement'!AL14</f>
        <v>1916.603000</v>
      </c>
      <c r="AM31" s="58" t="str">
        <f aca="false">'Income Statement'!AM14</f>
        <v>2036.618000</v>
      </c>
      <c r="AN31" s="58" t="str">
        <f aca="false">'Income Statement'!AN14</f>
        <v>2144.775000</v>
      </c>
      <c r="AO31" s="58" t="str">
        <f aca="false">'Income Statement'!AO14</f>
        <v>2293.988000</v>
      </c>
      <c r="AP31" s="58" t="n">
        <f aca="false">'Income Statement'!AP14</f>
        <v>8437</v>
      </c>
      <c r="AQ31" s="58" t="n">
        <f aca="false">'Income Statement'!AQ14</f>
        <v>2397</v>
      </c>
      <c r="AR31" s="58" t="n">
        <f aca="false">'Income Statement'!AR14</f>
        <v>2577</v>
      </c>
      <c r="AS31" s="58" t="n">
        <f aca="false">'Income Statement'!AS14</f>
        <v>2701</v>
      </c>
      <c r="AT31" s="58" t="n">
        <f aca="false">'Income Statement'!AT14</f>
        <v>2865</v>
      </c>
      <c r="AU31" s="58" t="n">
        <f aca="false">'Income Statement'!AU14</f>
        <v>10540</v>
      </c>
      <c r="AV31" s="58" t="n">
        <f aca="false">'Income Statement'!AV14</f>
        <v>3006</v>
      </c>
      <c r="AW31" s="58" t="n">
        <f aca="false">'Income Statement'!AW14</f>
        <v>3281</v>
      </c>
      <c r="AX31" s="58" t="n">
        <f aca="false">'Income Statement'!AX14</f>
        <v>3392</v>
      </c>
      <c r="AY31" s="58" t="n">
        <f aca="false">'Income Statement'!AY14</f>
        <v>3603</v>
      </c>
      <c r="AZ31" s="58" t="n">
        <f aca="false">'Income Statement'!AZ14</f>
        <v>13282</v>
      </c>
      <c r="BA31" s="58" t="n">
        <f aca="false">'Income Statement'!BA14</f>
        <v>3737</v>
      </c>
      <c r="BB31" s="58" t="str">
        <f aca="false">'Income Statement'!BB14</f>
        <v>1226.772000</v>
      </c>
      <c r="BC31" s="58" t="str">
        <f aca="false">'Income Statement'!BC14</f>
        <v>2545.323000</v>
      </c>
      <c r="BD31" s="58" t="str">
        <f aca="false">'Income Statement'!BD14</f>
        <v>3928.978000</v>
      </c>
      <c r="BE31" s="58" t="str">
        <f aca="false">'Income Statement'!BE14</f>
        <v>5373.586000</v>
      </c>
      <c r="BF31" s="58" t="str">
        <f aca="false">'Income Statement'!BF14</f>
        <v>1511.167000</v>
      </c>
      <c r="BG31" s="58" t="str">
        <f aca="false">'Income Statement'!BG14</f>
        <v>3145.851000</v>
      </c>
      <c r="BH31" s="58" t="str">
        <f aca="false">'Income Statement'!BH14</f>
        <v>4857.818000</v>
      </c>
      <c r="BI31" s="58" t="str">
        <f aca="false">'Income Statement'!BI14</f>
        <v>6667.216000</v>
      </c>
      <c r="BJ31" s="58" t="str">
        <f aca="false">'Income Statement'!BJ14</f>
        <v>1916.603000</v>
      </c>
      <c r="BK31" s="58" t="str">
        <f aca="false">'Income Statement'!BK14</f>
        <v>3953.221000</v>
      </c>
      <c r="BL31" s="58" t="str">
        <f aca="false">'Income Statement'!BL14</f>
        <v>6097.996000</v>
      </c>
      <c r="BM31" s="58" t="n">
        <f aca="false">'Income Statement'!BM14</f>
        <v>8437</v>
      </c>
      <c r="BN31" s="58" t="n">
        <f aca="false">'Income Statement'!BN14</f>
        <v>2397</v>
      </c>
      <c r="BO31" s="58" t="n">
        <f aca="false">'Income Statement'!BO14</f>
        <v>4974</v>
      </c>
      <c r="BP31" s="58" t="n">
        <f aca="false">'Income Statement'!BP14</f>
        <v>7675</v>
      </c>
      <c r="BQ31" s="58" t="n">
        <f aca="false">'Income Statement'!BQ14</f>
        <v>10540</v>
      </c>
      <c r="BR31" s="58" t="n">
        <f aca="false">'Income Statement'!BR14</f>
        <v>3006</v>
      </c>
      <c r="BS31" s="58" t="n">
        <f aca="false">'Income Statement'!BS14</f>
        <v>6287</v>
      </c>
      <c r="BT31" s="58" t="n">
        <f aca="false">'Income Statement'!BT14</f>
        <v>9679</v>
      </c>
      <c r="BU31" s="58" t="n">
        <f aca="false">'Income Statement'!BU14</f>
        <v>13282</v>
      </c>
      <c r="BV31" s="59" t="n">
        <f aca="false">'Income Statement'!BV14</f>
        <v>3737</v>
      </c>
      <c r="BW31" s="58" t="n">
        <f aca="false">'Income Statement'!BW14</f>
        <v>0</v>
      </c>
      <c r="BX31" s="58" t="n">
        <f aca="false">'Income Statement'!BX14</f>
        <v>0</v>
      </c>
      <c r="BY31" s="58" t="n">
        <f aca="false">'Income Statement'!BY14</f>
        <v>0</v>
      </c>
      <c r="BZ31" s="58" t="n">
        <f aca="false">'Income Statement'!BZ14</f>
        <v>0</v>
      </c>
      <c r="CA31" s="58" t="n">
        <f aca="false">'Income Statement'!CA14</f>
        <v>0</v>
      </c>
      <c r="CB31" s="58" t="n">
        <f aca="false">'Income Statement'!CB14</f>
        <v>0</v>
      </c>
      <c r="CC31" s="58" t="n">
        <f aca="false">'Income Statement'!CC14</f>
        <v>0</v>
      </c>
      <c r="CD31" s="58" t="n">
        <f aca="false">'Income Statement'!CD14</f>
        <v>0</v>
      </c>
      <c r="CE31" s="58" t="n">
        <f aca="false">'Income Statement'!CE14</f>
        <v>0</v>
      </c>
      <c r="CF31" s="58" t="n">
        <f aca="false">'Income Statement'!CF14</f>
        <v>0</v>
      </c>
    </row>
    <row r="32" s="37" customFormat="true" ht="15" hidden="false" customHeight="true" outlineLevel="0" collapsed="false">
      <c r="B32" s="24"/>
      <c r="C32" s="24"/>
      <c r="D32" s="24" t="n">
        <v>203</v>
      </c>
      <c r="E32" s="24"/>
      <c r="F32" s="24"/>
      <c r="G32" s="24"/>
      <c r="H32" s="24"/>
      <c r="I32" s="24"/>
      <c r="J32" s="24" t="n">
        <v>1</v>
      </c>
      <c r="K32" s="24"/>
      <c r="L32" s="24" t="n">
        <v>173</v>
      </c>
      <c r="M32" s="24"/>
      <c r="N32" s="24" t="s">
        <v>2381</v>
      </c>
      <c r="O32" s="24" t="s">
        <v>4709</v>
      </c>
      <c r="P32" s="24"/>
      <c r="Q32" s="24"/>
      <c r="R32" s="24"/>
      <c r="S32" s="24"/>
      <c r="T32" s="24" t="n">
        <v>0</v>
      </c>
      <c r="U32" s="24" t="n">
        <v>8</v>
      </c>
      <c r="V32" s="24" t="s">
        <v>160</v>
      </c>
      <c r="W32" s="24" t="s">
        <v>781</v>
      </c>
      <c r="X32" s="24" t="s">
        <v>162</v>
      </c>
      <c r="Y32" s="24" t="s">
        <v>2370</v>
      </c>
      <c r="Z32" s="24" t="s">
        <v>163</v>
      </c>
      <c r="AA32" s="24" t="s">
        <v>4699</v>
      </c>
      <c r="AB32" s="91" t="n">
        <f aca="false">AB28+AB29+AB30</f>
        <v>1226.772</v>
      </c>
      <c r="AC32" s="103" t="n">
        <f aca="false">AC28+AC29+AC30</f>
        <v>1318.551</v>
      </c>
      <c r="AD32" s="103" t="n">
        <f aca="false">AD28+AD29+AD30</f>
        <v>1383.655</v>
      </c>
      <c r="AE32" s="103" t="n">
        <f aca="false">AE28+AE29+AE30</f>
        <v>1444.608</v>
      </c>
      <c r="AF32" s="103" t="n">
        <f aca="false">AF28+AF29+AF30</f>
        <v>5373.586</v>
      </c>
      <c r="AG32" s="103" t="n">
        <f aca="false">AG28+AG29+AG30</f>
        <v>1511.167</v>
      </c>
      <c r="AH32" s="103" t="n">
        <f aca="false">AH28+AH29+AH30</f>
        <v>1634.684</v>
      </c>
      <c r="AI32" s="103" t="n">
        <f aca="false">AI28+AI29+AI30</f>
        <v>1711.967</v>
      </c>
      <c r="AJ32" s="103" t="n">
        <f aca="false">AJ28+AJ29+AJ30</f>
        <v>1809.398</v>
      </c>
      <c r="AK32" s="103" t="n">
        <f aca="false">AK28+AK29+AK30</f>
        <v>6667.216</v>
      </c>
      <c r="AL32" s="103" t="n">
        <f aca="false">AL28+AL29+AL30</f>
        <v>1916.603</v>
      </c>
      <c r="AM32" s="103" t="n">
        <f aca="false">AM28+AM29+AM30</f>
        <v>2036.618</v>
      </c>
      <c r="AN32" s="103" t="n">
        <f aca="false">AN28+AN29+AN30</f>
        <v>2144.775</v>
      </c>
      <c r="AO32" s="103" t="n">
        <f aca="false">AO28+AO29+AO30</f>
        <v>2293.988</v>
      </c>
      <c r="AP32" s="103" t="n">
        <f aca="false">AP28+AP29+AP30</f>
        <v>8391.984</v>
      </c>
      <c r="AQ32" s="103" t="n">
        <f aca="false">AQ28+AQ29+AQ30</f>
        <v>2397</v>
      </c>
      <c r="AR32" s="103" t="n">
        <f aca="false">AR28+AR29+AR30</f>
        <v>2577</v>
      </c>
      <c r="AS32" s="103" t="n">
        <f aca="false">AS28+AS29+AS30</f>
        <v>2701</v>
      </c>
      <c r="AT32" s="103" t="n">
        <f aca="false">AT28+AT29+AT30</f>
        <v>2865</v>
      </c>
      <c r="AU32" s="103" t="n">
        <f aca="false">AU28+AU29+AU30</f>
        <v>10540</v>
      </c>
      <c r="AV32" s="103" t="n">
        <f aca="false">AV28+AV29+AV30</f>
        <v>3006</v>
      </c>
      <c r="AW32" s="103" t="n">
        <f aca="false">AW28+AW29+AW30</f>
        <v>3281</v>
      </c>
      <c r="AX32" s="103" t="n">
        <f aca="false">AX28+AX29+AX30</f>
        <v>3392</v>
      </c>
      <c r="AY32" s="103" t="n">
        <f aca="false">AY28+AY29+AY30</f>
        <v>3603</v>
      </c>
      <c r="AZ32" s="103" t="n">
        <f aca="false">AZ28+AZ29+AZ30</f>
        <v>13282</v>
      </c>
      <c r="BA32" s="103" t="n">
        <f aca="false">BA28+BA29+BA30</f>
        <v>3737</v>
      </c>
      <c r="BB32" s="103" t="n">
        <f aca="false">BB28+BB29+BB30</f>
        <v>1226.772</v>
      </c>
      <c r="BC32" s="103" t="n">
        <f aca="false">BC28+BC29+BC30</f>
        <v>2545.323</v>
      </c>
      <c r="BD32" s="103" t="n">
        <f aca="false">BD28+BD29+BD30</f>
        <v>3928.978</v>
      </c>
      <c r="BE32" s="103" t="n">
        <f aca="false">BE28+BE29+BE30</f>
        <v>5373.586</v>
      </c>
      <c r="BF32" s="103" t="n">
        <f aca="false">BF28+BF29+BF30</f>
        <v>1511.167</v>
      </c>
      <c r="BG32" s="103" t="n">
        <f aca="false">BG28+BG29+BG30</f>
        <v>3145.851</v>
      </c>
      <c r="BH32" s="103" t="n">
        <f aca="false">BH28+BH29+BH30</f>
        <v>4857.818</v>
      </c>
      <c r="BI32" s="103" t="n">
        <f aca="false">BI28+BI29+BI30</f>
        <v>6667.216</v>
      </c>
      <c r="BJ32" s="103" t="n">
        <f aca="false">BJ28+BJ29+BJ30</f>
        <v>1916.603</v>
      </c>
      <c r="BK32" s="103" t="n">
        <f aca="false">BK28+BK29+BK30</f>
        <v>3953.221</v>
      </c>
      <c r="BL32" s="103" t="n">
        <f aca="false">BL28+BL29+BL30</f>
        <v>6097.996</v>
      </c>
      <c r="BM32" s="103" t="n">
        <f aca="false">BM28+BM29+BM30</f>
        <v>8391.984</v>
      </c>
      <c r="BN32" s="103" t="n">
        <f aca="false">BN28+BN29+BN30</f>
        <v>2397</v>
      </c>
      <c r="BO32" s="103" t="n">
        <f aca="false">BO28+BO29+BO30</f>
        <v>4974</v>
      </c>
      <c r="BP32" s="103" t="n">
        <f aca="false">BP28+BP29+BP30</f>
        <v>7675</v>
      </c>
      <c r="BQ32" s="103" t="n">
        <f aca="false">BQ28+BQ29+BQ30</f>
        <v>10540</v>
      </c>
      <c r="BR32" s="103" t="n">
        <f aca="false">BR28+BR29+BR30</f>
        <v>3006</v>
      </c>
      <c r="BS32" s="103" t="n">
        <f aca="false">BS28+BS29+BS30</f>
        <v>6287</v>
      </c>
      <c r="BT32" s="103" t="n">
        <f aca="false">BT28+BT29+BT30</f>
        <v>9679</v>
      </c>
      <c r="BU32" s="103" t="n">
        <f aca="false">BU28+BU29+BU30</f>
        <v>13282</v>
      </c>
      <c r="BV32" s="103" t="n">
        <f aca="false">BV28+BV29+BV30</f>
        <v>3737</v>
      </c>
      <c r="BW32" s="103" t="n">
        <f aca="false">BW28+BW29+BW30</f>
        <v>0</v>
      </c>
      <c r="BX32" s="103" t="n">
        <f aca="false">BX28+BX29+BX30</f>
        <v>0</v>
      </c>
      <c r="BY32" s="103" t="n">
        <f aca="false">BY28+BY29+BY30</f>
        <v>0</v>
      </c>
      <c r="BZ32" s="103" t="n">
        <f aca="false">BZ28+BZ29+BZ30</f>
        <v>0</v>
      </c>
      <c r="CA32" s="103" t="n">
        <f aca="false">CA28+CA29+CA30</f>
        <v>0</v>
      </c>
      <c r="CB32" s="103" t="n">
        <f aca="false">CB28+CB29+CB30</f>
        <v>0</v>
      </c>
      <c r="CC32" s="103" t="n">
        <f aca="false">CC28+CC29+CC30</f>
        <v>0</v>
      </c>
      <c r="CD32" s="103" t="n">
        <f aca="false">CD28+CD29+CD30</f>
        <v>0</v>
      </c>
      <c r="CE32" s="103" t="n">
        <f aca="false">CE28+CE29+CE30</f>
        <v>0</v>
      </c>
      <c r="CF32" s="103" t="n">
        <f aca="false">CF28+CF29+CF30</f>
        <v>0</v>
      </c>
    </row>
    <row r="33" s="37" customFormat="true" ht="15" hidden="false" customHeight="true" outlineLevel="0" collapsed="false">
      <c r="B33" s="24"/>
      <c r="C33" s="24"/>
      <c r="D33" s="24" t="n">
        <v>204</v>
      </c>
      <c r="E33" s="24"/>
      <c r="F33" s="24"/>
      <c r="G33" s="24"/>
      <c r="H33" s="24"/>
      <c r="I33" s="24"/>
      <c r="J33" s="24" t="n">
        <v>1</v>
      </c>
      <c r="K33" s="24"/>
      <c r="L33" s="24" t="n">
        <v>173</v>
      </c>
      <c r="M33" s="24"/>
      <c r="N33" s="24" t="s">
        <v>2381</v>
      </c>
      <c r="O33" s="24" t="s">
        <v>4710</v>
      </c>
      <c r="P33" s="24"/>
      <c r="Q33" s="24"/>
      <c r="R33" s="24"/>
      <c r="S33" s="24"/>
      <c r="T33" s="24" t="n">
        <v>0</v>
      </c>
      <c r="U33" s="24" t="n">
        <v>19</v>
      </c>
      <c r="V33" s="24" t="s">
        <v>160</v>
      </c>
      <c r="W33" s="24" t="s">
        <v>781</v>
      </c>
      <c r="X33" s="24" t="s">
        <v>162</v>
      </c>
      <c r="Y33" s="24" t="s">
        <v>2370</v>
      </c>
      <c r="Z33" s="24" t="s">
        <v>163</v>
      </c>
      <c r="AA33" s="24" t="s">
        <v>4701</v>
      </c>
      <c r="AB33" s="35" t="n">
        <f aca="false">AB31-AB32</f>
        <v>0</v>
      </c>
      <c r="AC33" s="36" t="n">
        <f aca="false">AC31-AC32</f>
        <v>0</v>
      </c>
      <c r="AD33" s="36" t="n">
        <f aca="false">AD31-AD32</f>
        <v>0</v>
      </c>
      <c r="AE33" s="36" t="n">
        <f aca="false">AE31-AE32</f>
        <v>0</v>
      </c>
      <c r="AF33" s="36" t="n">
        <f aca="false">AF31-AF32</f>
        <v>0</v>
      </c>
      <c r="AG33" s="36" t="n">
        <f aca="false">AG31-AG32</f>
        <v>0</v>
      </c>
      <c r="AH33" s="36" t="n">
        <f aca="false">AH31-AH32</f>
        <v>0</v>
      </c>
      <c r="AI33" s="36" t="n">
        <f aca="false">AI31-AI32</f>
        <v>0</v>
      </c>
      <c r="AJ33" s="36" t="n">
        <f aca="false">AJ31-AJ32</f>
        <v>0</v>
      </c>
      <c r="AK33" s="36" t="n">
        <f aca="false">AK31-AK32</f>
        <v>0</v>
      </c>
      <c r="AL33" s="36" t="n">
        <f aca="false">AL31-AL32</f>
        <v>0</v>
      </c>
      <c r="AM33" s="36" t="n">
        <f aca="false">AM31-AM32</f>
        <v>0</v>
      </c>
      <c r="AN33" s="36" t="n">
        <f aca="false">AN31-AN32</f>
        <v>0</v>
      </c>
      <c r="AO33" s="36" t="n">
        <f aca="false">AO31-AO32</f>
        <v>0</v>
      </c>
      <c r="AP33" s="36" t="n">
        <f aca="false">AP31-AP32</f>
        <v>45.0159999999996</v>
      </c>
      <c r="AQ33" s="36" t="n">
        <f aca="false">AQ31-AQ32</f>
        <v>0</v>
      </c>
      <c r="AR33" s="36" t="n">
        <f aca="false">AR31-AR32</f>
        <v>0</v>
      </c>
      <c r="AS33" s="36" t="n">
        <f aca="false">AS31-AS32</f>
        <v>0</v>
      </c>
      <c r="AT33" s="36" t="n">
        <f aca="false">AT31-AT32</f>
        <v>0</v>
      </c>
      <c r="AU33" s="36" t="n">
        <f aca="false">AU31-AU32</f>
        <v>0</v>
      </c>
      <c r="AV33" s="36" t="n">
        <f aca="false">AV31-AV32</f>
        <v>0</v>
      </c>
      <c r="AW33" s="36" t="n">
        <f aca="false">AW31-AW32</f>
        <v>0</v>
      </c>
      <c r="AX33" s="36" t="n">
        <f aca="false">AX31-AX32</f>
        <v>0</v>
      </c>
      <c r="AY33" s="36" t="n">
        <f aca="false">AY31-AY32</f>
        <v>0</v>
      </c>
      <c r="AZ33" s="36" t="n">
        <f aca="false">AZ31-AZ32</f>
        <v>0</v>
      </c>
      <c r="BA33" s="36" t="n">
        <f aca="false">BA31-BA32</f>
        <v>0</v>
      </c>
      <c r="BB33" s="36" t="n">
        <f aca="false">BB31-BB32</f>
        <v>0</v>
      </c>
      <c r="BC33" s="36" t="n">
        <f aca="false">BC31-BC32</f>
        <v>0</v>
      </c>
      <c r="BD33" s="36" t="n">
        <f aca="false">BD31-BD32</f>
        <v>0</v>
      </c>
      <c r="BE33" s="36" t="n">
        <f aca="false">BE31-BE32</f>
        <v>0</v>
      </c>
      <c r="BF33" s="36" t="n">
        <f aca="false">BF31-BF32</f>
        <v>0</v>
      </c>
      <c r="BG33" s="36" t="n">
        <f aca="false">BG31-BG32</f>
        <v>0</v>
      </c>
      <c r="BH33" s="36" t="n">
        <f aca="false">BH31-BH32</f>
        <v>0</v>
      </c>
      <c r="BI33" s="36" t="n">
        <f aca="false">BI31-BI32</f>
        <v>0</v>
      </c>
      <c r="BJ33" s="36" t="n">
        <f aca="false">BJ31-BJ32</f>
        <v>0</v>
      </c>
      <c r="BK33" s="36" t="n">
        <f aca="false">BK31-BK32</f>
        <v>0</v>
      </c>
      <c r="BL33" s="36" t="n">
        <f aca="false">BL31-BL32</f>
        <v>0</v>
      </c>
      <c r="BM33" s="36" t="n">
        <f aca="false">BM31-BM32</f>
        <v>45.0159999999996</v>
      </c>
      <c r="BN33" s="36" t="n">
        <f aca="false">BN31-BN32</f>
        <v>0</v>
      </c>
      <c r="BO33" s="36" t="n">
        <f aca="false">BO31-BO32</f>
        <v>0</v>
      </c>
      <c r="BP33" s="36" t="n">
        <f aca="false">BP31-BP32</f>
        <v>0</v>
      </c>
      <c r="BQ33" s="36" t="n">
        <f aca="false">BQ31-BQ32</f>
        <v>0</v>
      </c>
      <c r="BR33" s="36" t="n">
        <f aca="false">BR31-BR32</f>
        <v>0</v>
      </c>
      <c r="BS33" s="36" t="n">
        <f aca="false">BS31-BS32</f>
        <v>0</v>
      </c>
      <c r="BT33" s="36" t="n">
        <f aca="false">BT31-BT32</f>
        <v>0</v>
      </c>
      <c r="BU33" s="36" t="n">
        <f aca="false">BU31-BU32</f>
        <v>0</v>
      </c>
      <c r="BV33" s="36" t="n">
        <f aca="false">BV31-BV32</f>
        <v>0</v>
      </c>
      <c r="BW33" s="36" t="n">
        <f aca="false">BW31-BW32</f>
        <v>0</v>
      </c>
      <c r="BX33" s="36" t="n">
        <f aca="false">BX31-BX32</f>
        <v>0</v>
      </c>
      <c r="BY33" s="36" t="n">
        <f aca="false">BY31-BY32</f>
        <v>0</v>
      </c>
      <c r="BZ33" s="36" t="n">
        <f aca="false">BZ31-BZ32</f>
        <v>0</v>
      </c>
      <c r="CA33" s="36" t="n">
        <f aca="false">CA31-CA32</f>
        <v>0</v>
      </c>
      <c r="CB33" s="36" t="n">
        <f aca="false">CB31-CB32</f>
        <v>0</v>
      </c>
      <c r="CC33" s="36" t="n">
        <f aca="false">CC31-CC32</f>
        <v>0</v>
      </c>
      <c r="CD33" s="36" t="n">
        <f aca="false">CD31-CD32</f>
        <v>0</v>
      </c>
      <c r="CE33" s="36" t="n">
        <f aca="false">CE31-CE32</f>
        <v>0</v>
      </c>
      <c r="CF33" s="36" t="n">
        <f aca="false">CF31-CF32</f>
        <v>0</v>
      </c>
    </row>
    <row r="34" customFormat="false" ht="15" hidden="false" customHeight="true" outlineLevel="0" collapsed="false">
      <c r="B34" s="12"/>
      <c r="C34" s="12"/>
      <c r="D34" s="12" t="n">
        <v>999</v>
      </c>
      <c r="E34" s="12"/>
      <c r="F34" s="12"/>
      <c r="G34" s="12"/>
      <c r="H34" s="12"/>
      <c r="I34" s="12"/>
      <c r="J34" s="12" t="n">
        <v>1</v>
      </c>
      <c r="K34" s="12"/>
      <c r="L34" s="12" t="n">
        <v>173</v>
      </c>
      <c r="M34" s="12"/>
      <c r="N34" s="12"/>
      <c r="O34" s="12" t="s">
        <v>4711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2"/>
      <c r="BE34" s="92"/>
      <c r="BF34" s="92"/>
      <c r="BG34" s="92"/>
      <c r="BH34" s="92"/>
      <c r="BI34" s="92"/>
      <c r="BJ34" s="92"/>
      <c r="BK34" s="92"/>
      <c r="BL34" s="92"/>
      <c r="BM34" s="92"/>
      <c r="BN34" s="92"/>
      <c r="BO34" s="92"/>
      <c r="BP34" s="92"/>
      <c r="BQ34" s="92"/>
      <c r="BR34" s="92"/>
      <c r="BS34" s="92"/>
      <c r="BT34" s="92"/>
      <c r="BU34" s="92"/>
      <c r="BV34" s="102"/>
      <c r="BW34" s="92"/>
      <c r="BX34" s="92"/>
      <c r="BY34" s="92"/>
      <c r="BZ34" s="92"/>
      <c r="CA34" s="92"/>
      <c r="CB34" s="92"/>
      <c r="CC34" s="92"/>
      <c r="CD34" s="92"/>
      <c r="CE34" s="92"/>
      <c r="CF34" s="92"/>
    </row>
    <row r="35" customFormat="false" ht="15" hidden="false" customHeight="true" outlineLevel="0" collapsed="false">
      <c r="B35" s="9"/>
      <c r="C35" s="9"/>
      <c r="D35" s="9"/>
      <c r="E35" s="9"/>
      <c r="F35" s="9"/>
      <c r="G35" s="9"/>
      <c r="H35" s="9"/>
      <c r="I35" s="9"/>
      <c r="J35" s="9" t="n">
        <v>1</v>
      </c>
      <c r="K35" s="9"/>
      <c r="L35" s="9" t="n">
        <v>173</v>
      </c>
      <c r="M35" s="9"/>
      <c r="N35" s="9"/>
      <c r="O35" s="9" t="s">
        <v>4712</v>
      </c>
      <c r="P35" s="9"/>
      <c r="Q35" s="9"/>
      <c r="R35" s="9"/>
      <c r="S35" s="9"/>
      <c r="T35" s="9"/>
      <c r="U35" s="9"/>
      <c r="V35" s="9" t="s">
        <v>153</v>
      </c>
      <c r="W35" s="9"/>
      <c r="X35" s="9"/>
      <c r="Y35" s="9"/>
      <c r="Z35" s="9"/>
      <c r="AA35" s="9" t="s">
        <v>4713</v>
      </c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52"/>
      <c r="BW35" s="10"/>
      <c r="BX35" s="10"/>
      <c r="BY35" s="10"/>
      <c r="BZ35" s="10"/>
      <c r="CA35" s="10"/>
      <c r="CB35" s="10"/>
      <c r="CC35" s="10"/>
      <c r="CD35" s="10"/>
      <c r="CE35" s="10"/>
      <c r="CF35" s="10"/>
    </row>
    <row r="36" customFormat="false" ht="15" hidden="false" customHeight="true" outlineLevel="0" collapsed="false">
      <c r="B36" s="12"/>
      <c r="C36" s="12"/>
      <c r="D36" s="12" t="n">
        <v>999</v>
      </c>
      <c r="E36" s="12"/>
      <c r="F36" s="12"/>
      <c r="G36" s="12"/>
      <c r="H36" s="12"/>
      <c r="I36" s="12"/>
      <c r="J36" s="12" t="n">
        <v>1</v>
      </c>
      <c r="K36" s="12"/>
      <c r="L36" s="12" t="n">
        <v>173</v>
      </c>
      <c r="M36" s="12"/>
      <c r="N36" s="12"/>
      <c r="O36" s="12" t="s">
        <v>4714</v>
      </c>
      <c r="P36" s="12"/>
      <c r="Q36" s="12"/>
      <c r="R36" s="12"/>
      <c r="S36" s="12"/>
      <c r="T36" s="12" t="s">
        <v>307</v>
      </c>
      <c r="U36" s="12"/>
      <c r="V36" s="12" t="s">
        <v>2482</v>
      </c>
      <c r="W36" s="12" t="s">
        <v>161</v>
      </c>
      <c r="X36" s="12"/>
      <c r="Y36" s="12"/>
      <c r="Z36" s="12" t="s">
        <v>1216</v>
      </c>
      <c r="AA36" s="12" t="s">
        <v>3045</v>
      </c>
      <c r="AB36" s="96" t="n">
        <f aca="false">AB28/AB23</f>
        <v>0.71437642854581</v>
      </c>
      <c r="AC36" s="96" t="n">
        <f aca="false">AC28/AC23</f>
        <v>0.713621240285738</v>
      </c>
      <c r="AD36" s="96" t="n">
        <f aca="false">AD28/AD23</f>
        <v>0.719349115205741</v>
      </c>
      <c r="AE36" s="96" t="n">
        <f aca="false">AE28/AE23</f>
        <v>0.730769177520822</v>
      </c>
      <c r="AF36" s="96" t="n">
        <f aca="false">AF28/AF23</f>
        <v>0.719878494547217</v>
      </c>
      <c r="AG36" s="96" t="n">
        <f aca="false">AG28/AG23</f>
        <v>0.737919766643925</v>
      </c>
      <c r="AH36" s="96" t="n">
        <f aca="false">AH28/AH23</f>
        <v>0.735416141590668</v>
      </c>
      <c r="AI36" s="96" t="n">
        <f aca="false">AI28/AI23</f>
        <v>0.734913698686949</v>
      </c>
      <c r="AJ36" s="96" t="n">
        <f aca="false">AJ28/AJ23</f>
        <v>0.737982467096791</v>
      </c>
      <c r="AK36" s="96" t="n">
        <f aca="false">AK28/AK23</f>
        <v>0.736551058192805</v>
      </c>
      <c r="AL36" s="96" t="n">
        <f aca="false">AL28/AL23</f>
        <v>0.737361362786138</v>
      </c>
      <c r="AM36" s="96" t="n">
        <f aca="false">AM28/AM23</f>
        <v>0.734158786772974</v>
      </c>
      <c r="AN36" s="96" t="n">
        <f aca="false">AN28/AN23</f>
        <v>0.745226888601368</v>
      </c>
      <c r="AO36" s="96" t="n">
        <f aca="false">AO28/AO23</f>
        <v>0.748999994768935</v>
      </c>
      <c r="AP36" s="96" t="n">
        <f aca="false">AP28/AP23</f>
        <v>0.741775842279966</v>
      </c>
      <c r="AQ36" s="96" t="n">
        <f aca="false">AQ28/AQ23</f>
        <v>0.7363370880267</v>
      </c>
      <c r="AR36" s="96" t="n">
        <f aca="false">AR28/AR23</f>
        <v>0.724873884361661</v>
      </c>
      <c r="AS36" s="96" t="n">
        <f aca="false">AS28/AS23</f>
        <v>0.718992965568308</v>
      </c>
      <c r="AT36" s="96" t="n">
        <f aca="false">AT28/AT23</f>
        <v>0.71413612565445</v>
      </c>
      <c r="AU36" s="96" t="n">
        <f aca="false">AU28/AU23</f>
        <v>0.723055028462998</v>
      </c>
      <c r="AV36" s="96" t="n">
        <f aca="false">AV28/AV23</f>
        <v>0.698935462408516</v>
      </c>
      <c r="AW36" s="96" t="n">
        <f aca="false">AW28/AW23</f>
        <v>0.712587625723865</v>
      </c>
      <c r="AX36" s="96" t="n">
        <f aca="false">AX28/AX23</f>
        <v>0.714917452830189</v>
      </c>
      <c r="AY36" s="96" t="n">
        <f aca="false">AY28/AY23</f>
        <v>0.716347488204274</v>
      </c>
      <c r="AZ36" s="96" t="n">
        <f aca="false">AZ28/AZ23</f>
        <v>0.711112784219244</v>
      </c>
      <c r="BA36" s="96" t="n">
        <f aca="false">BA28/BA23</f>
        <v>0.7002943537597</v>
      </c>
      <c r="BB36" s="96" t="n">
        <f aca="false">BB28/BB23</f>
        <v>0.71437642854581</v>
      </c>
      <c r="BC36" s="96" t="n">
        <f aca="false">BC28/BC23</f>
        <v>0.713985219164719</v>
      </c>
      <c r="BD36" s="96" t="n">
        <f aca="false">BD28/BD23</f>
        <v>0.715874204436879</v>
      </c>
      <c r="BE36" s="96" t="n">
        <f aca="false">BE28/BE23</f>
        <v>0.719878494547217</v>
      </c>
      <c r="BF36" s="96" t="n">
        <f aca="false">BF28/BF23</f>
        <v>0.737919766643925</v>
      </c>
      <c r="BG36" s="96" t="n">
        <f aca="false">BG28/BG23</f>
        <v>0.736618803624202</v>
      </c>
      <c r="BH36" s="96" t="n">
        <f aca="false">BH28/BH23</f>
        <v>0.736017899394337</v>
      </c>
      <c r="BI36" s="96" t="n">
        <f aca="false">BI28/BI23</f>
        <v>0.736551058192805</v>
      </c>
      <c r="BJ36" s="96" t="n">
        <f aca="false">BJ28/BJ23</f>
        <v>0.737361362786138</v>
      </c>
      <c r="BK36" s="96" t="n">
        <f aca="false">BK28/BK23</f>
        <v>0.735711461615731</v>
      </c>
      <c r="BL36" s="96" t="n">
        <f aca="false">BL28/BL23</f>
        <v>0.739058208631163</v>
      </c>
      <c r="BM36" s="96" t="n">
        <f aca="false">BM28/BM23</f>
        <v>0.741775842279966</v>
      </c>
      <c r="BN36" s="96" t="n">
        <f aca="false">BN28/BN23</f>
        <v>0.7363370880267</v>
      </c>
      <c r="BO36" s="96" t="n">
        <f aca="false">BO28/BO23</f>
        <v>0.730398069963812</v>
      </c>
      <c r="BP36" s="96" t="n">
        <f aca="false">BP28/BP23</f>
        <v>0.726384364820847</v>
      </c>
      <c r="BQ36" s="96" t="n">
        <f aca="false">BQ28/BQ23</f>
        <v>0.723055028462998</v>
      </c>
      <c r="BR36" s="96" t="n">
        <f aca="false">BR28/BR23</f>
        <v>0.698935462408516</v>
      </c>
      <c r="BS36" s="96" t="n">
        <f aca="false">BS28/BS23</f>
        <v>0.706060124065532</v>
      </c>
      <c r="BT36" s="96" t="n">
        <f aca="false">BT28/BT23</f>
        <v>0.709164169852258</v>
      </c>
      <c r="BU36" s="96" t="n">
        <f aca="false">BU28/BU23</f>
        <v>0.711112784219244</v>
      </c>
      <c r="BV36" s="95" t="n">
        <f aca="false">BV28/BV23</f>
        <v>0.7002943537597</v>
      </c>
      <c r="BW36" s="96" t="e">
        <f aca="false">BW28/BW23</f>
        <v>#DIV/0!</v>
      </c>
      <c r="BX36" s="96" t="e">
        <f aca="false">BX28/BX23</f>
        <v>#DIV/0!</v>
      </c>
      <c r="BY36" s="96" t="e">
        <f aca="false">BY28/BY23</f>
        <v>#DIV/0!</v>
      </c>
      <c r="BZ36" s="96" t="e">
        <f aca="false">BZ28/BZ23</f>
        <v>#DIV/0!</v>
      </c>
      <c r="CA36" s="96" t="e">
        <f aca="false">CA28/CA23</f>
        <v>#DIV/0!</v>
      </c>
      <c r="CB36" s="96" t="e">
        <f aca="false">CB28/CB23</f>
        <v>#DIV/0!</v>
      </c>
      <c r="CC36" s="96" t="e">
        <f aca="false">CC28/CC23</f>
        <v>#DIV/0!</v>
      </c>
      <c r="CD36" s="96" t="e">
        <f aca="false">CD28/CD23</f>
        <v>#DIV/0!</v>
      </c>
      <c r="CE36" s="96" t="e">
        <f aca="false">CE28/CE23</f>
        <v>#DIV/0!</v>
      </c>
      <c r="CF36" s="96" t="e">
        <f aca="false">CF28/CF23</f>
        <v>#DIV/0!</v>
      </c>
    </row>
    <row r="37" customFormat="false" ht="15" hidden="false" customHeight="true" outlineLevel="0" collapsed="false">
      <c r="B37" s="12"/>
      <c r="C37" s="12"/>
      <c r="D37" s="12" t="n">
        <v>999</v>
      </c>
      <c r="E37" s="12"/>
      <c r="F37" s="12"/>
      <c r="G37" s="12"/>
      <c r="H37" s="12"/>
      <c r="I37" s="12"/>
      <c r="J37" s="12" t="n">
        <v>1</v>
      </c>
      <c r="K37" s="12"/>
      <c r="L37" s="12" t="n">
        <v>173</v>
      </c>
      <c r="M37" s="12"/>
      <c r="N37" s="12"/>
      <c r="O37" s="12" t="s">
        <v>4715</v>
      </c>
      <c r="P37" s="12"/>
      <c r="Q37" s="12"/>
      <c r="R37" s="12"/>
      <c r="S37" s="12"/>
      <c r="T37" s="12" t="s">
        <v>307</v>
      </c>
      <c r="U37" s="12"/>
      <c r="V37" s="12" t="s">
        <v>2482</v>
      </c>
      <c r="W37" s="12" t="s">
        <v>161</v>
      </c>
      <c r="X37" s="12"/>
      <c r="Y37" s="12"/>
      <c r="Z37" s="12" t="s">
        <v>1216</v>
      </c>
      <c r="AA37" s="12" t="s">
        <v>3048</v>
      </c>
      <c r="AB37" s="96" t="n">
        <f aca="false">AB29/AB23</f>
        <v>0.188144170228861</v>
      </c>
      <c r="AC37" s="96" t="n">
        <f aca="false">AC29/AC23</f>
        <v>0.186971910832421</v>
      </c>
      <c r="AD37" s="96" t="n">
        <f aca="false">AD29/AD23</f>
        <v>0.182836039330613</v>
      </c>
      <c r="AE37" s="96" t="n">
        <f aca="false">AE29/AE23</f>
        <v>0.176238121345029</v>
      </c>
      <c r="AF37" s="96" t="n">
        <f aca="false">AF29/AF23</f>
        <v>0.183288961970647</v>
      </c>
      <c r="AG37" s="96" t="n">
        <f aca="false">AG29/AG23</f>
        <v>0.171261680542256</v>
      </c>
      <c r="AH37" s="96" t="n">
        <f aca="false">AH29/AH23</f>
        <v>0.175510373870424</v>
      </c>
      <c r="AI37" s="96" t="n">
        <f aca="false">AI29/AI23</f>
        <v>0.176816492373977</v>
      </c>
      <c r="AJ37" s="96" t="n">
        <f aca="false">AJ29/AJ23</f>
        <v>0.173756685925374</v>
      </c>
      <c r="AK37" s="96" t="n">
        <f aca="false">AK29/AK23</f>
        <v>0.1744068288773</v>
      </c>
      <c r="AL37" s="96" t="n">
        <f aca="false">AL29/AL23</f>
        <v>0.171059943034629</v>
      </c>
      <c r="AM37" s="96" t="n">
        <f aca="false">AM29/AM23</f>
        <v>0.170537626594678</v>
      </c>
      <c r="AN37" s="96" t="n">
        <f aca="false">AN29/AN23</f>
        <v>0.157357764800504</v>
      </c>
      <c r="AO37" s="96" t="n">
        <f aca="false">AO29/AO23</f>
        <v>0.15731381332422</v>
      </c>
      <c r="AP37" s="96" t="n">
        <f aca="false">AP29/AP23</f>
        <v>0.16367369146557</v>
      </c>
      <c r="AQ37" s="96" t="n">
        <f aca="false">AQ29/AQ23</f>
        <v>0.170629954109303</v>
      </c>
      <c r="AR37" s="96" t="n">
        <f aca="false">AR29/AR23</f>
        <v>0.180830422972449</v>
      </c>
      <c r="AS37" s="96" t="n">
        <f aca="false">AS29/AS23</f>
        <v>0.184746390225842</v>
      </c>
      <c r="AT37" s="96" t="n">
        <f aca="false">AT29/AT23</f>
        <v>0.189179755671902</v>
      </c>
      <c r="AU37" s="96" t="n">
        <f aca="false">AU29/AU23</f>
        <v>0.181783681214421</v>
      </c>
      <c r="AV37" s="96" t="n">
        <f aca="false">AV29/AV23</f>
        <v>0.201596806387226</v>
      </c>
      <c r="AW37" s="96" t="n">
        <f aca="false">AW29/AW23</f>
        <v>0.191709844559585</v>
      </c>
      <c r="AX37" s="96" t="n">
        <f aca="false">AX29/AX23</f>
        <v>0.188974056603774</v>
      </c>
      <c r="AY37" s="96" t="n">
        <f aca="false">AY29/AY23</f>
        <v>0.187898973077991</v>
      </c>
      <c r="AZ37" s="96" t="n">
        <f aca="false">AZ29/AZ23</f>
        <v>0.19221502785725</v>
      </c>
      <c r="BA37" s="96" t="n">
        <f aca="false">BA29/BA23</f>
        <v>0.202033716885202</v>
      </c>
      <c r="BB37" s="96" t="n">
        <f aca="false">BB29/BB23</f>
        <v>0.188144170228861</v>
      </c>
      <c r="BC37" s="96" t="n">
        <f aca="false">BC29/BC23</f>
        <v>0.187536905925103</v>
      </c>
      <c r="BD37" s="96" t="n">
        <f aca="false">BD29/BD23</f>
        <v>0.185881417508573</v>
      </c>
      <c r="BE37" s="96" t="n">
        <f aca="false">BE29/BE23</f>
        <v>0.183288961970647</v>
      </c>
      <c r="BF37" s="96" t="n">
        <f aca="false">BF29/BF23</f>
        <v>0.171261680542256</v>
      </c>
      <c r="BG37" s="96" t="n">
        <f aca="false">BG29/BG23</f>
        <v>0.173469436410052</v>
      </c>
      <c r="BH37" s="96" t="n">
        <f aca="false">BH29/BH23</f>
        <v>0.174648988496481</v>
      </c>
      <c r="BI37" s="96" t="n">
        <f aca="false">BI29/BI23</f>
        <v>0.1744068288773</v>
      </c>
      <c r="BJ37" s="96" t="n">
        <f aca="false">BJ29/BJ23</f>
        <v>0.171059943034629</v>
      </c>
      <c r="BK37" s="96" t="n">
        <f aca="false">BK29/BK23</f>
        <v>0.170790856367504</v>
      </c>
      <c r="BL37" s="96" t="n">
        <f aca="false">BL29/BL23</f>
        <v>0.1660661961733</v>
      </c>
      <c r="BM37" s="96" t="n">
        <f aca="false">BM29/BM23</f>
        <v>0.16367369146557</v>
      </c>
      <c r="BN37" s="96" t="n">
        <f aca="false">BN29/BN23</f>
        <v>0.170629954109303</v>
      </c>
      <c r="BO37" s="96" t="n">
        <f aca="false">BO29/BO23</f>
        <v>0.175914756735022</v>
      </c>
      <c r="BP37" s="96" t="n">
        <f aca="false">BP29/BP23</f>
        <v>0.179022801302932</v>
      </c>
      <c r="BQ37" s="96" t="n">
        <f aca="false">BQ29/BQ23</f>
        <v>0.181783681214421</v>
      </c>
      <c r="BR37" s="96" t="n">
        <f aca="false">BR29/BR23</f>
        <v>0.201596806387226</v>
      </c>
      <c r="BS37" s="96" t="n">
        <f aca="false">BS29/BS23</f>
        <v>0.196437092412916</v>
      </c>
      <c r="BT37" s="96" t="n">
        <f aca="false">BT29/BT23</f>
        <v>0.193821675792954</v>
      </c>
      <c r="BU37" s="96" t="n">
        <f aca="false">BU29/BU23</f>
        <v>0.19221502785725</v>
      </c>
      <c r="BV37" s="95" t="n">
        <f aca="false">BV29/BV23</f>
        <v>0.202033716885202</v>
      </c>
      <c r="BW37" s="96" t="e">
        <f aca="false">BW29/BW23</f>
        <v>#DIV/0!</v>
      </c>
      <c r="BX37" s="96" t="e">
        <f aca="false">BX29/BX23</f>
        <v>#DIV/0!</v>
      </c>
      <c r="BY37" s="96" t="e">
        <f aca="false">BY29/BY23</f>
        <v>#DIV/0!</v>
      </c>
      <c r="BZ37" s="96" t="e">
        <f aca="false">BZ29/BZ23</f>
        <v>#DIV/0!</v>
      </c>
      <c r="CA37" s="96" t="e">
        <f aca="false">CA29/CA23</f>
        <v>#DIV/0!</v>
      </c>
      <c r="CB37" s="96" t="e">
        <f aca="false">CB29/CB23</f>
        <v>#DIV/0!</v>
      </c>
      <c r="CC37" s="96" t="e">
        <f aca="false">CC29/CC23</f>
        <v>#DIV/0!</v>
      </c>
      <c r="CD37" s="96" t="e">
        <f aca="false">CD29/CD23</f>
        <v>#DIV/0!</v>
      </c>
      <c r="CE37" s="96" t="e">
        <f aca="false">CE29/CE23</f>
        <v>#DIV/0!</v>
      </c>
      <c r="CF37" s="96" t="e">
        <f aca="false">CF29/CF23</f>
        <v>#DIV/0!</v>
      </c>
    </row>
    <row r="38" customFormat="false" ht="15" hidden="false" customHeight="true" outlineLevel="0" collapsed="false">
      <c r="B38" s="12"/>
      <c r="C38" s="12"/>
      <c r="D38" s="12" t="n">
        <v>999</v>
      </c>
      <c r="E38" s="12"/>
      <c r="F38" s="12"/>
      <c r="G38" s="12"/>
      <c r="H38" s="12"/>
      <c r="I38" s="12"/>
      <c r="J38" s="12" t="n">
        <v>1</v>
      </c>
      <c r="K38" s="12"/>
      <c r="L38" s="12" t="n">
        <v>173</v>
      </c>
      <c r="M38" s="12"/>
      <c r="N38" s="12"/>
      <c r="O38" s="12" t="s">
        <v>4716</v>
      </c>
      <c r="P38" s="12"/>
      <c r="Q38" s="12"/>
      <c r="R38" s="12"/>
      <c r="S38" s="12"/>
      <c r="T38" s="12" t="s">
        <v>307</v>
      </c>
      <c r="U38" s="12"/>
      <c r="V38" s="12" t="s">
        <v>2482</v>
      </c>
      <c r="W38" s="12" t="s">
        <v>161</v>
      </c>
      <c r="X38" s="12"/>
      <c r="Y38" s="12"/>
      <c r="Z38" s="12" t="s">
        <v>1216</v>
      </c>
      <c r="AA38" s="12" t="s">
        <v>4687</v>
      </c>
      <c r="AB38" s="96" t="n">
        <f aca="false">AB30/AB23</f>
        <v>0.0974794012253296</v>
      </c>
      <c r="AC38" s="96" t="n">
        <f aca="false">AC30/AC23</f>
        <v>0.0994068488818408</v>
      </c>
      <c r="AD38" s="96" t="n">
        <f aca="false">AD30/AD23</f>
        <v>0.0978148454636452</v>
      </c>
      <c r="AE38" s="96" t="n">
        <f aca="false">AE30/AE23</f>
        <v>0.0929927011341485</v>
      </c>
      <c r="AF38" s="96" t="n">
        <f aca="false">AF30/AF23</f>
        <v>0.0968325434821365</v>
      </c>
      <c r="AG38" s="96" t="n">
        <f aca="false">AG30/AG23</f>
        <v>0.0908185528138187</v>
      </c>
      <c r="AH38" s="96" t="n">
        <f aca="false">AH30/AH23</f>
        <v>0.0890734845389078</v>
      </c>
      <c r="AI38" s="96" t="n">
        <f aca="false">AI30/AI23</f>
        <v>0.0882698089390742</v>
      </c>
      <c r="AJ38" s="96" t="n">
        <f aca="false">AJ30/AJ23</f>
        <v>0.0882608469778346</v>
      </c>
      <c r="AK38" s="96" t="n">
        <f aca="false">AK30/AK23</f>
        <v>0.0890421129298946</v>
      </c>
      <c r="AL38" s="96" t="n">
        <f aca="false">AL30/AL23</f>
        <v>0.0915786941792327</v>
      </c>
      <c r="AM38" s="96" t="n">
        <f aca="false">AM30/AM23</f>
        <v>0.0953035866323483</v>
      </c>
      <c r="AN38" s="96" t="n">
        <f aca="false">AN30/AN23</f>
        <v>0.097415346598128</v>
      </c>
      <c r="AO38" s="96" t="n">
        <f aca="false">AO30/AO23</f>
        <v>0.0936861919068452</v>
      </c>
      <c r="AP38" s="96" t="n">
        <f aca="false">AP30/AP23</f>
        <v>0.0945504662544638</v>
      </c>
      <c r="AQ38" s="96" t="n">
        <f aca="false">AQ30/AQ23</f>
        <v>0.0930329578639967</v>
      </c>
      <c r="AR38" s="96" t="n">
        <f aca="false">AR30/AR23</f>
        <v>0.0942956926658906</v>
      </c>
      <c r="AS38" s="96" t="n">
        <f aca="false">AS30/AS23</f>
        <v>0.0962606442058497</v>
      </c>
      <c r="AT38" s="96" t="n">
        <f aca="false">AT30/AT23</f>
        <v>0.0966841186736475</v>
      </c>
      <c r="AU38" s="96" t="n">
        <f aca="false">AU30/AU23</f>
        <v>0.0951612903225806</v>
      </c>
      <c r="AV38" s="96" t="n">
        <f aca="false">AV30/AV23</f>
        <v>0.0994677312042582</v>
      </c>
      <c r="AW38" s="96" t="n">
        <f aca="false">AW30/AW23</f>
        <v>0.0957025297165498</v>
      </c>
      <c r="AX38" s="96" t="n">
        <f aca="false">AX30/AX23</f>
        <v>0.0961084905660377</v>
      </c>
      <c r="AY38" s="96" t="n">
        <f aca="false">AY30/AY23</f>
        <v>0.0957535387177352</v>
      </c>
      <c r="AZ38" s="96" t="n">
        <f aca="false">AZ30/AZ23</f>
        <v>0.0966721879235055</v>
      </c>
      <c r="BA38" s="96" t="n">
        <f aca="false">BA30/BA23</f>
        <v>0.0976719293550977</v>
      </c>
      <c r="BB38" s="96" t="n">
        <f aca="false">BB30/BB23</f>
        <v>0.0974794012253296</v>
      </c>
      <c r="BC38" s="96" t="n">
        <f aca="false">BC30/BC23</f>
        <v>0.0984778749101784</v>
      </c>
      <c r="BD38" s="96" t="n">
        <f aca="false">BD30/BD23</f>
        <v>0.0982443780545475</v>
      </c>
      <c r="BE38" s="96" t="n">
        <f aca="false">BE30/BE23</f>
        <v>0.0968325434821365</v>
      </c>
      <c r="BF38" s="96" t="n">
        <f aca="false">BF30/BF23</f>
        <v>0.0908185528138187</v>
      </c>
      <c r="BG38" s="96" t="n">
        <f aca="false">BG30/BG23</f>
        <v>0.0899117599657454</v>
      </c>
      <c r="BH38" s="96" t="n">
        <f aca="false">BH30/BH23</f>
        <v>0.0893331121091815</v>
      </c>
      <c r="BI38" s="96" t="n">
        <f aca="false">BI30/BI23</f>
        <v>0.0890421129298946</v>
      </c>
      <c r="BJ38" s="96" t="n">
        <f aca="false">BJ30/BJ23</f>
        <v>0.0915786941792327</v>
      </c>
      <c r="BK38" s="96" t="n">
        <f aca="false">BK30/BK23</f>
        <v>0.0934976820167656</v>
      </c>
      <c r="BL38" s="96" t="n">
        <f aca="false">BL30/BL23</f>
        <v>0.0948755951955364</v>
      </c>
      <c r="BM38" s="96" t="n">
        <f aca="false">BM30/BM23</f>
        <v>0.0945504662544638</v>
      </c>
      <c r="BN38" s="96" t="n">
        <f aca="false">BN30/BN23</f>
        <v>0.0930329578639967</v>
      </c>
      <c r="BO38" s="96" t="n">
        <f aca="false">BO30/BO23</f>
        <v>0.0936871733011661</v>
      </c>
      <c r="BP38" s="96" t="n">
        <f aca="false">BP30/BP23</f>
        <v>0.0945928338762215</v>
      </c>
      <c r="BQ38" s="96" t="n">
        <f aca="false">BQ30/BQ23</f>
        <v>0.0951612903225806</v>
      </c>
      <c r="BR38" s="96" t="n">
        <f aca="false">BR30/BR23</f>
        <v>0.0994677312042582</v>
      </c>
      <c r="BS38" s="96" t="n">
        <f aca="false">BS30/BS23</f>
        <v>0.0975027835215524</v>
      </c>
      <c r="BT38" s="96" t="n">
        <f aca="false">BT30/BT23</f>
        <v>0.0970141543547887</v>
      </c>
      <c r="BU38" s="96" t="n">
        <f aca="false">BU30/BU23</f>
        <v>0.0966721879235055</v>
      </c>
      <c r="BV38" s="95" t="n">
        <f aca="false">BV30/BV23</f>
        <v>0.0976719293550977</v>
      </c>
      <c r="BW38" s="96" t="e">
        <f aca="false">BW30/BW23</f>
        <v>#DIV/0!</v>
      </c>
      <c r="BX38" s="96" t="e">
        <f aca="false">BX30/BX23</f>
        <v>#DIV/0!</v>
      </c>
      <c r="BY38" s="96" t="e">
        <f aca="false">BY30/BY23</f>
        <v>#DIV/0!</v>
      </c>
      <c r="BZ38" s="96" t="e">
        <f aca="false">BZ30/BZ23</f>
        <v>#DIV/0!</v>
      </c>
      <c r="CA38" s="96" t="e">
        <f aca="false">CA30/CA23</f>
        <v>#DIV/0!</v>
      </c>
      <c r="CB38" s="96" t="e">
        <f aca="false">CB30/CB23</f>
        <v>#DIV/0!</v>
      </c>
      <c r="CC38" s="96" t="e">
        <f aca="false">CC30/CC23</f>
        <v>#DIV/0!</v>
      </c>
      <c r="CD38" s="96" t="e">
        <f aca="false">CD30/CD23</f>
        <v>#DIV/0!</v>
      </c>
      <c r="CE38" s="96" t="e">
        <f aca="false">CE30/CE23</f>
        <v>#DIV/0!</v>
      </c>
      <c r="CF38" s="96" t="e">
        <f aca="false">CF30/CF23</f>
        <v>#DIV/0!</v>
      </c>
    </row>
    <row r="39" customFormat="false" ht="15" hidden="false" customHeight="true" outlineLevel="0" collapsed="false">
      <c r="B39" s="12"/>
      <c r="C39" s="12"/>
      <c r="D39" s="12" t="n">
        <v>999</v>
      </c>
      <c r="E39" s="12"/>
      <c r="F39" s="12"/>
      <c r="G39" s="12"/>
      <c r="H39" s="12"/>
      <c r="I39" s="12"/>
      <c r="J39" s="12" t="n">
        <v>1</v>
      </c>
      <c r="K39" s="12"/>
      <c r="L39" s="12" t="n">
        <v>173</v>
      </c>
      <c r="M39" s="12"/>
      <c r="N39" s="12"/>
      <c r="O39" s="12" t="s">
        <v>4717</v>
      </c>
      <c r="P39" s="12"/>
      <c r="Q39" s="12"/>
      <c r="R39" s="12"/>
      <c r="S39" s="12"/>
      <c r="T39" s="12" t="s">
        <v>307</v>
      </c>
      <c r="U39" s="12"/>
      <c r="V39" s="12" t="s">
        <v>2482</v>
      </c>
      <c r="W39" s="12" t="s">
        <v>161</v>
      </c>
      <c r="X39" s="12"/>
      <c r="Y39" s="12"/>
      <c r="Z39" s="12" t="s">
        <v>1216</v>
      </c>
      <c r="AA39" s="12" t="s">
        <v>4718</v>
      </c>
      <c r="AB39" s="96" t="n">
        <f aca="false">AB36+AB37+AB38</f>
        <v>1</v>
      </c>
      <c r="AC39" s="96" t="n">
        <f aca="false">AC36+AC37+AC38</f>
        <v>1</v>
      </c>
      <c r="AD39" s="96" t="n">
        <f aca="false">AD36+AD37+AD38</f>
        <v>1</v>
      </c>
      <c r="AE39" s="96" t="n">
        <f aca="false">AE36+AE37+AE38</f>
        <v>1</v>
      </c>
      <c r="AF39" s="96" t="n">
        <f aca="false">AF36+AF37+AF38</f>
        <v>1</v>
      </c>
      <c r="AG39" s="96" t="n">
        <f aca="false">AG36+AG37+AG38</f>
        <v>1</v>
      </c>
      <c r="AH39" s="96" t="n">
        <f aca="false">AH36+AH37+AH38</f>
        <v>1</v>
      </c>
      <c r="AI39" s="96" t="n">
        <f aca="false">AI36+AI37+AI38</f>
        <v>1</v>
      </c>
      <c r="AJ39" s="96" t="n">
        <f aca="false">AJ36+AJ37+AJ38</f>
        <v>1</v>
      </c>
      <c r="AK39" s="96" t="n">
        <f aca="false">AK36+AK37+AK38</f>
        <v>1</v>
      </c>
      <c r="AL39" s="96" t="n">
        <f aca="false">AL36+AL37+AL38</f>
        <v>1</v>
      </c>
      <c r="AM39" s="96" t="n">
        <f aca="false">AM36+AM37+AM38</f>
        <v>1</v>
      </c>
      <c r="AN39" s="96" t="n">
        <f aca="false">AN36+AN37+AN38</f>
        <v>1</v>
      </c>
      <c r="AO39" s="96" t="n">
        <f aca="false">AO36+AO37+AO38</f>
        <v>1</v>
      </c>
      <c r="AP39" s="96" t="n">
        <f aca="false">AP36+AP37+AP38</f>
        <v>1</v>
      </c>
      <c r="AQ39" s="96" t="n">
        <f aca="false">AQ36+AQ37+AQ38</f>
        <v>1</v>
      </c>
      <c r="AR39" s="96" t="n">
        <f aca="false">AR36+AR37+AR38</f>
        <v>1</v>
      </c>
      <c r="AS39" s="96" t="n">
        <f aca="false">AS36+AS37+AS38</f>
        <v>1</v>
      </c>
      <c r="AT39" s="96" t="n">
        <f aca="false">AT36+AT37+AT38</f>
        <v>1</v>
      </c>
      <c r="AU39" s="96" t="n">
        <f aca="false">AU36+AU37+AU38</f>
        <v>1</v>
      </c>
      <c r="AV39" s="96" t="n">
        <f aca="false">AV36+AV37+AV38</f>
        <v>1</v>
      </c>
      <c r="AW39" s="96" t="n">
        <f aca="false">AW36+AW37+AW38</f>
        <v>1</v>
      </c>
      <c r="AX39" s="96" t="n">
        <f aca="false">AX36+AX37+AX38</f>
        <v>1</v>
      </c>
      <c r="AY39" s="96" t="n">
        <f aca="false">AY36+AY37+AY38</f>
        <v>1</v>
      </c>
      <c r="AZ39" s="96" t="n">
        <f aca="false">AZ36+AZ37+AZ38</f>
        <v>1</v>
      </c>
      <c r="BA39" s="96" t="n">
        <f aca="false">BA36+BA37+BA38</f>
        <v>1</v>
      </c>
      <c r="BB39" s="96" t="n">
        <f aca="false">BB36+BB37+BB38</f>
        <v>1</v>
      </c>
      <c r="BC39" s="96" t="n">
        <f aca="false">BC36+BC37+BC38</f>
        <v>1</v>
      </c>
      <c r="BD39" s="96" t="n">
        <f aca="false">BD36+BD37+BD38</f>
        <v>1</v>
      </c>
      <c r="BE39" s="96" t="n">
        <f aca="false">BE36+BE37+BE38</f>
        <v>1</v>
      </c>
      <c r="BF39" s="96" t="n">
        <f aca="false">BF36+BF37+BF38</f>
        <v>1</v>
      </c>
      <c r="BG39" s="96" t="n">
        <f aca="false">BG36+BG37+BG38</f>
        <v>1</v>
      </c>
      <c r="BH39" s="96" t="n">
        <f aca="false">BH36+BH37+BH38</f>
        <v>1</v>
      </c>
      <c r="BI39" s="96" t="n">
        <f aca="false">BI36+BI37+BI38</f>
        <v>1</v>
      </c>
      <c r="BJ39" s="96" t="n">
        <f aca="false">BJ36+BJ37+BJ38</f>
        <v>1</v>
      </c>
      <c r="BK39" s="96" t="n">
        <f aca="false">BK36+BK37+BK38</f>
        <v>1</v>
      </c>
      <c r="BL39" s="96" t="n">
        <f aca="false">BL36+BL37+BL38</f>
        <v>1</v>
      </c>
      <c r="BM39" s="96" t="n">
        <f aca="false">BM36+BM37+BM38</f>
        <v>1</v>
      </c>
      <c r="BN39" s="96" t="n">
        <f aca="false">BN36+BN37+BN38</f>
        <v>1</v>
      </c>
      <c r="BO39" s="96" t="n">
        <f aca="false">BO36+BO37+BO38</f>
        <v>1</v>
      </c>
      <c r="BP39" s="96" t="n">
        <f aca="false">BP36+BP37+BP38</f>
        <v>1</v>
      </c>
      <c r="BQ39" s="96" t="n">
        <f aca="false">BQ36+BQ37+BQ38</f>
        <v>1</v>
      </c>
      <c r="BR39" s="96" t="n">
        <f aca="false">BR36+BR37+BR38</f>
        <v>1</v>
      </c>
      <c r="BS39" s="96" t="n">
        <f aca="false">BS36+BS37+BS38</f>
        <v>1</v>
      </c>
      <c r="BT39" s="96" t="n">
        <f aca="false">BT36+BT37+BT38</f>
        <v>1</v>
      </c>
      <c r="BU39" s="96" t="n">
        <f aca="false">BU36+BU37+BU38</f>
        <v>1</v>
      </c>
      <c r="BV39" s="95" t="n">
        <f aca="false">BV36+BV37+BV38</f>
        <v>1</v>
      </c>
      <c r="BW39" s="96" t="e">
        <f aca="false">BW36+BW37+BW38</f>
        <v>#DIV/0!</v>
      </c>
      <c r="BX39" s="96" t="e">
        <f aca="false">BX36+BX37+BX38</f>
        <v>#DIV/0!</v>
      </c>
      <c r="BY39" s="96" t="e">
        <f aca="false">BY36+BY37+BY38</f>
        <v>#DIV/0!</v>
      </c>
      <c r="BZ39" s="96" t="e">
        <f aca="false">BZ36+BZ37+BZ38</f>
        <v>#DIV/0!</v>
      </c>
      <c r="CA39" s="96" t="e">
        <f aca="false">CA36+CA37+CA38</f>
        <v>#DIV/0!</v>
      </c>
      <c r="CB39" s="96" t="e">
        <f aca="false">CB36+CB37+CB38</f>
        <v>#DIV/0!</v>
      </c>
      <c r="CC39" s="96" t="e">
        <f aca="false">CC36+CC37+CC38</f>
        <v>#DIV/0!</v>
      </c>
      <c r="CD39" s="96" t="e">
        <f aca="false">CD36+CD37+CD38</f>
        <v>#DIV/0!</v>
      </c>
      <c r="CE39" s="96" t="e">
        <f aca="false">CE36+CE37+CE38</f>
        <v>#DIV/0!</v>
      </c>
      <c r="CF39" s="96" t="e">
        <f aca="false">CF36+CF37+CF38</f>
        <v>#DIV/0!</v>
      </c>
    </row>
    <row r="40" customFormat="false" ht="15" hidden="false" customHeight="true" outlineLevel="0" collapsed="false">
      <c r="B40" s="12"/>
      <c r="C40" s="12"/>
      <c r="D40" s="12" t="n">
        <v>1000</v>
      </c>
      <c r="E40" s="12"/>
      <c r="F40" s="12"/>
      <c r="G40" s="12"/>
      <c r="H40" s="12"/>
      <c r="I40" s="12"/>
      <c r="J40" s="12"/>
      <c r="K40" s="12"/>
      <c r="L40" s="12" t="n">
        <v>6066</v>
      </c>
      <c r="M40" s="12"/>
      <c r="N40" s="12"/>
      <c r="O40" s="12" t="s">
        <v>4719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102"/>
      <c r="BW40" s="92"/>
      <c r="BX40" s="92"/>
      <c r="BY40" s="92"/>
      <c r="BZ40" s="92"/>
      <c r="CA40" s="92"/>
      <c r="CB40" s="92"/>
      <c r="CC40" s="92"/>
      <c r="CD40" s="92"/>
      <c r="CE40" s="92"/>
      <c r="CF40" s="92"/>
    </row>
    <row r="41" customFormat="false" ht="15" hidden="false" customHeight="true" outlineLevel="0" collapsed="false">
      <c r="B41" s="9"/>
      <c r="C41" s="9"/>
      <c r="D41" s="9" t="n">
        <v>100</v>
      </c>
      <c r="E41" s="9"/>
      <c r="F41" s="9"/>
      <c r="G41" s="9"/>
      <c r="H41" s="9"/>
      <c r="I41" s="9"/>
      <c r="J41" s="9"/>
      <c r="K41" s="9"/>
      <c r="L41" s="9" t="n">
        <v>6066</v>
      </c>
      <c r="M41" s="9"/>
      <c r="N41" s="9"/>
      <c r="O41" s="9" t="s">
        <v>4720</v>
      </c>
      <c r="P41" s="9"/>
      <c r="Q41" s="9"/>
      <c r="R41" s="9"/>
      <c r="S41" s="9"/>
      <c r="T41" s="9" t="n">
        <v>0</v>
      </c>
      <c r="U41" s="9"/>
      <c r="V41" s="9" t="s">
        <v>153</v>
      </c>
      <c r="W41" s="9"/>
      <c r="X41" s="9"/>
      <c r="Y41" s="9"/>
      <c r="Z41" s="9"/>
      <c r="AA41" s="9" t="s">
        <v>4721</v>
      </c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52"/>
      <c r="BW41" s="10"/>
      <c r="BX41" s="10"/>
      <c r="BY41" s="10"/>
      <c r="BZ41" s="10"/>
      <c r="CA41" s="10"/>
      <c r="CB41" s="10"/>
      <c r="CC41" s="10"/>
      <c r="CD41" s="10"/>
      <c r="CE41" s="10"/>
      <c r="CF41" s="10"/>
    </row>
    <row r="42" customFormat="false" ht="15" hidden="false" customHeight="true" outlineLevel="0" collapsed="false">
      <c r="B42" s="9"/>
      <c r="C42" s="9"/>
      <c r="D42" s="9" t="n">
        <v>101</v>
      </c>
      <c r="E42" s="9"/>
      <c r="F42" s="9"/>
      <c r="G42" s="9"/>
      <c r="H42" s="9"/>
      <c r="I42" s="9"/>
      <c r="J42" s="9"/>
      <c r="K42" s="9"/>
      <c r="L42" s="9" t="n">
        <v>6066</v>
      </c>
      <c r="M42" s="9"/>
      <c r="N42" s="9"/>
      <c r="O42" s="9" t="s">
        <v>4722</v>
      </c>
      <c r="P42" s="9"/>
      <c r="Q42" s="9"/>
      <c r="R42" s="9"/>
      <c r="S42" s="9"/>
      <c r="T42" s="9" t="n">
        <v>0</v>
      </c>
      <c r="U42" s="9"/>
      <c r="V42" s="9" t="s">
        <v>153</v>
      </c>
      <c r="W42" s="9"/>
      <c r="X42" s="9"/>
      <c r="Y42" s="9"/>
      <c r="Z42" s="9"/>
      <c r="AA42" s="9" t="s">
        <v>4680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52"/>
      <c r="BW42" s="10"/>
      <c r="BX42" s="10"/>
      <c r="BY42" s="10"/>
      <c r="BZ42" s="10"/>
      <c r="CA42" s="10"/>
      <c r="CB42" s="10"/>
      <c r="CC42" s="10"/>
      <c r="CD42" s="10"/>
      <c r="CE42" s="10"/>
      <c r="CF42" s="10"/>
    </row>
    <row r="43" customFormat="false" ht="15" hidden="false" customHeight="true" outlineLevel="0" collapsed="false">
      <c r="B43" s="12"/>
      <c r="C43" s="12"/>
      <c r="D43" s="12" t="n">
        <v>104</v>
      </c>
      <c r="E43" s="12"/>
      <c r="F43" s="12"/>
      <c r="G43" s="12"/>
      <c r="H43" s="12"/>
      <c r="I43" s="12"/>
      <c r="J43" s="12" t="n">
        <v>1</v>
      </c>
      <c r="K43" s="12"/>
      <c r="L43" s="12" t="n">
        <v>6066</v>
      </c>
      <c r="M43" s="12"/>
      <c r="N43" s="12"/>
      <c r="O43" s="12" t="s">
        <v>4723</v>
      </c>
      <c r="P43" s="12"/>
      <c r="Q43" s="12" t="n">
        <v>1</v>
      </c>
      <c r="R43" s="12"/>
      <c r="S43" s="12"/>
      <c r="T43" s="12" t="n">
        <v>9</v>
      </c>
      <c r="U43" s="12"/>
      <c r="V43" s="12" t="s">
        <v>2482</v>
      </c>
      <c r="W43" s="12" t="s">
        <v>161</v>
      </c>
      <c r="X43" s="12" t="s">
        <v>162</v>
      </c>
      <c r="Y43" s="12" t="s">
        <v>2370</v>
      </c>
      <c r="Z43" s="12" t="s">
        <v>1216</v>
      </c>
      <c r="AA43" s="12" t="s">
        <v>4682</v>
      </c>
      <c r="AB43" s="96" t="n">
        <f aca="false">AB17/AB31</f>
        <v>0.935223497112748</v>
      </c>
      <c r="AC43" s="96" t="n">
        <f aca="false">AC17/AC31</f>
        <v>0.934804190357445</v>
      </c>
      <c r="AD43" s="96" t="n">
        <f aca="false">AD17/AD31</f>
        <v>0.931238639689807</v>
      </c>
      <c r="AE43" s="96" t="n">
        <f aca="false">AE17/AE31</f>
        <v>0.931296240917951</v>
      </c>
      <c r="AF43" s="96" t="n">
        <f aca="false">AF17/AF31</f>
        <v>0.933038756614298</v>
      </c>
      <c r="AG43" s="96" t="n">
        <f aca="false">AG17/AG31</f>
        <v>0.929934944317868</v>
      </c>
      <c r="AH43" s="96" t="n">
        <f aca="false">AH17/AH31</f>
        <v>0.93065020517727</v>
      </c>
      <c r="AI43" s="96" t="n">
        <f aca="false">AI17/AI31</f>
        <v>0.932455473732846</v>
      </c>
      <c r="AJ43" s="96" t="n">
        <f aca="false">AJ17/AJ31</f>
        <v>0.929955709025875</v>
      </c>
      <c r="AK43" s="96" t="n">
        <f aca="false">AK17/AK31</f>
        <v>0.930763155116018</v>
      </c>
      <c r="AL43" s="96" t="n">
        <f aca="false">AL17/AL31</f>
        <v>0.926374945672108</v>
      </c>
      <c r="AM43" s="96" t="n">
        <f aca="false">AM17/AM31</f>
        <v>0.926084322145832</v>
      </c>
      <c r="AN43" s="96" t="n">
        <f aca="false">AN17/AN31</f>
        <v>0.925029898241074</v>
      </c>
      <c r="AO43" s="96" t="n">
        <f aca="false">AO17/AO31</f>
        <v>0.92007935525382</v>
      </c>
      <c r="AP43" s="96" t="n">
        <f aca="false">AP17/AP31</f>
        <v>0.924380704041721</v>
      </c>
      <c r="AQ43" s="96" t="n">
        <f aca="false">AQ17/AQ31</f>
        <v>0.92156862745098</v>
      </c>
      <c r="AR43" s="96" t="n">
        <f aca="false">AR17/AR31</f>
        <v>0.924718665114474</v>
      </c>
      <c r="AS43" s="96" t="n">
        <f aca="false">AS17/AS31</f>
        <v>0.927804516845613</v>
      </c>
      <c r="AT43" s="96" t="n">
        <f aca="false">AT17/AT31</f>
        <v>0.931239092495637</v>
      </c>
      <c r="AU43" s="96" t="n">
        <f aca="false">AU17/AU31</f>
        <v>0.926565464895636</v>
      </c>
      <c r="AV43" s="96" t="n">
        <f aca="false">AV17/AV31</f>
        <v>0.934797072521623</v>
      </c>
      <c r="AW43" s="96" t="n">
        <f aca="false">AW17/AW31</f>
        <v>0.932642487046632</v>
      </c>
      <c r="AX43" s="96" t="n">
        <f aca="false">AX17/AX31</f>
        <v>0.933962264150943</v>
      </c>
      <c r="AY43" s="96" t="n">
        <f aca="false">AY17/AY31</f>
        <v>0.936719400499584</v>
      </c>
      <c r="AZ43" s="96" t="n">
        <f aca="false">AZ17/AZ31</f>
        <v>0.93457310645987</v>
      </c>
      <c r="BA43" s="96" t="n">
        <f aca="false">BA17/BA31</f>
        <v>0.935509767192936</v>
      </c>
      <c r="BB43" s="96" t="n">
        <f aca="false">BB17/BB31</f>
        <v>0.935223497112748</v>
      </c>
      <c r="BC43" s="96" t="n">
        <f aca="false">BC17/BC31</f>
        <v>0.935006284074752</v>
      </c>
      <c r="BD43" s="96" t="n">
        <f aca="false">BD17/BD31</f>
        <v>0.93367944539267</v>
      </c>
      <c r="BE43" s="96" t="n">
        <f aca="false">BE17/BE31</f>
        <v>0.933038756614298</v>
      </c>
      <c r="BF43" s="96" t="n">
        <f aca="false">BF17/BF31</f>
        <v>0.929934944317868</v>
      </c>
      <c r="BG43" s="96" t="n">
        <f aca="false">BG17/BG31</f>
        <v>0.93030661655622</v>
      </c>
      <c r="BH43" s="96" t="n">
        <f aca="false">BH17/BH31</f>
        <v>0.931063905646527</v>
      </c>
      <c r="BI43" s="96" t="n">
        <f aca="false">BI17/BI31</f>
        <v>0.930763155116018</v>
      </c>
      <c r="BJ43" s="96" t="n">
        <f aca="false">BJ17/BJ31</f>
        <v>0.926374945672108</v>
      </c>
      <c r="BK43" s="96" t="n">
        <f aca="false">BK17/BK31</f>
        <v>0.926225222419895</v>
      </c>
      <c r="BL43" s="96" t="n">
        <f aca="false">BL17/BL31</f>
        <v>0.925804805381965</v>
      </c>
      <c r="BM43" s="96" t="n">
        <f aca="false">BM17/BM31</f>
        <v>0.924380704041721</v>
      </c>
      <c r="BN43" s="96" t="n">
        <f aca="false">BN17/BN31</f>
        <v>0.92156862745098</v>
      </c>
      <c r="BO43" s="96" t="n">
        <f aca="false">BO17/BO31</f>
        <v>0.923200643345396</v>
      </c>
      <c r="BP43" s="96" t="n">
        <f aca="false">BP17/BP31</f>
        <v>0.924820846905537</v>
      </c>
      <c r="BQ43" s="96" t="n">
        <f aca="false">BQ17/BQ31</f>
        <v>0.926565464895636</v>
      </c>
      <c r="BR43" s="96" t="n">
        <f aca="false">BR17/BR31</f>
        <v>0.934797072521623</v>
      </c>
      <c r="BS43" s="96" t="n">
        <f aca="false">BS17/BS31</f>
        <v>0.933672657865437</v>
      </c>
      <c r="BT43" s="96" t="n">
        <f aca="false">BT17/BT31</f>
        <v>0.93377415022213</v>
      </c>
      <c r="BU43" s="96" t="n">
        <f aca="false">BU17/BU31</f>
        <v>0.93457310645987</v>
      </c>
      <c r="BV43" s="95" t="n">
        <f aca="false">BV17/BV31</f>
        <v>0.935509767192936</v>
      </c>
      <c r="BW43" s="96" t="e">
        <f aca="false">BW17/BW31</f>
        <v>#DIV/0!</v>
      </c>
      <c r="BX43" s="96" t="e">
        <f aca="false">BX17/BX31</f>
        <v>#DIV/0!</v>
      </c>
      <c r="BY43" s="96" t="e">
        <f aca="false">BY17/BY31</f>
        <v>#DIV/0!</v>
      </c>
      <c r="BZ43" s="96" t="e">
        <f aca="false">BZ17/BZ31</f>
        <v>#DIV/0!</v>
      </c>
      <c r="CA43" s="96" t="e">
        <f aca="false">CA17/CA31</f>
        <v>#DIV/0!</v>
      </c>
      <c r="CB43" s="96" t="e">
        <f aca="false">CB17/CB31</f>
        <v>#DIV/0!</v>
      </c>
      <c r="CC43" s="96" t="e">
        <f aca="false">CC17/CC31</f>
        <v>#DIV/0!</v>
      </c>
      <c r="CD43" s="96" t="e">
        <f aca="false">CD17/CD31</f>
        <v>#DIV/0!</v>
      </c>
      <c r="CE43" s="96" t="e">
        <f aca="false">CE17/CE31</f>
        <v>#DIV/0!</v>
      </c>
      <c r="CF43" s="96" t="e">
        <f aca="false">CF17/CF31</f>
        <v>#DIV/0!</v>
      </c>
    </row>
    <row r="44" customFormat="false" ht="15" hidden="false" customHeight="true" outlineLevel="0" collapsed="false">
      <c r="B44" s="12"/>
      <c r="C44" s="12"/>
      <c r="D44" s="12" t="n">
        <v>104</v>
      </c>
      <c r="E44" s="12"/>
      <c r="F44" s="12"/>
      <c r="G44" s="12"/>
      <c r="H44" s="12"/>
      <c r="I44" s="12"/>
      <c r="J44" s="12" t="n">
        <v>1</v>
      </c>
      <c r="K44" s="12"/>
      <c r="L44" s="12" t="n">
        <v>6066</v>
      </c>
      <c r="M44" s="12"/>
      <c r="N44" s="12"/>
      <c r="O44" s="12" t="s">
        <v>4724</v>
      </c>
      <c r="P44" s="12"/>
      <c r="Q44" s="12" t="n">
        <v>2</v>
      </c>
      <c r="R44" s="12"/>
      <c r="S44" s="12"/>
      <c r="T44" s="12" t="n">
        <v>9</v>
      </c>
      <c r="U44" s="12"/>
      <c r="V44" s="12" t="s">
        <v>2482</v>
      </c>
      <c r="W44" s="12" t="s">
        <v>161</v>
      </c>
      <c r="X44" s="12" t="s">
        <v>162</v>
      </c>
      <c r="Y44" s="12" t="s">
        <v>2370</v>
      </c>
      <c r="Z44" s="12" t="s">
        <v>1216</v>
      </c>
      <c r="AA44" s="12" t="s">
        <v>4691</v>
      </c>
      <c r="AB44" s="96" t="n">
        <f aca="false">AB22/AB31</f>
        <v>0.0647765028872521</v>
      </c>
      <c r="AC44" s="96" t="n">
        <f aca="false">AC22/AC31</f>
        <v>0.0651958096425546</v>
      </c>
      <c r="AD44" s="96" t="n">
        <f aca="false">AD22/AD31</f>
        <v>0.0687613603101929</v>
      </c>
      <c r="AE44" s="96" t="n">
        <f aca="false">AE22/AE31</f>
        <v>0.0687037590820486</v>
      </c>
      <c r="AF44" s="96" t="n">
        <f aca="false">AF22/AF31</f>
        <v>0.0669612433857018</v>
      </c>
      <c r="AG44" s="96" t="n">
        <f aca="false">AG22/AG31</f>
        <v>0.0700650556821318</v>
      </c>
      <c r="AH44" s="96" t="n">
        <f aca="false">AH22/AH31</f>
        <v>0.0693497948227303</v>
      </c>
      <c r="AI44" s="96" t="n">
        <f aca="false">AI22/AI31</f>
        <v>0.0675445262671535</v>
      </c>
      <c r="AJ44" s="96" t="n">
        <f aca="false">AJ22/AJ31</f>
        <v>0.0700442909741251</v>
      </c>
      <c r="AK44" s="96" t="n">
        <f aca="false">AK22/AK31</f>
        <v>0.0692368448839816</v>
      </c>
      <c r="AL44" s="96" t="n">
        <f aca="false">AL22/AL31</f>
        <v>0.0736250543278916</v>
      </c>
      <c r="AM44" s="96" t="n">
        <f aca="false">AM22/AM31</f>
        <v>0.073915677854168</v>
      </c>
      <c r="AN44" s="96" t="n">
        <f aca="false">AN22/AN31</f>
        <v>0.0749701017589258</v>
      </c>
      <c r="AO44" s="96" t="n">
        <f aca="false">AO22/AO31</f>
        <v>0.07992064474618</v>
      </c>
      <c r="AP44" s="96" t="n">
        <f aca="false">AP22/AP31</f>
        <v>0.075619295958279</v>
      </c>
      <c r="AQ44" s="96" t="n">
        <f aca="false">AQ22/AQ31</f>
        <v>0.0784313725490196</v>
      </c>
      <c r="AR44" s="96" t="n">
        <f aca="false">AR22/AR31</f>
        <v>0.0752813348855258</v>
      </c>
      <c r="AS44" s="96" t="n">
        <f aca="false">AS22/AS31</f>
        <v>0.0721954831543873</v>
      </c>
      <c r="AT44" s="96" t="n">
        <f aca="false">AT22/AT31</f>
        <v>0.068760907504363</v>
      </c>
      <c r="AU44" s="96" t="n">
        <f aca="false">AU22/AU31</f>
        <v>0.0734345351043643</v>
      </c>
      <c r="AV44" s="96" t="n">
        <f aca="false">AV22/AV31</f>
        <v>0.0652029274783766</v>
      </c>
      <c r="AW44" s="96" t="n">
        <f aca="false">AW22/AW31</f>
        <v>0.0673575129533679</v>
      </c>
      <c r="AX44" s="96" t="n">
        <f aca="false">AX22/AX31</f>
        <v>0.0660377358490566</v>
      </c>
      <c r="AY44" s="96" t="n">
        <f aca="false">AY22/AY31</f>
        <v>0.0632805995004163</v>
      </c>
      <c r="AZ44" s="96" t="n">
        <f aca="false">AZ22/AZ31</f>
        <v>0.0654268935401295</v>
      </c>
      <c r="BA44" s="96" t="n">
        <f aca="false">BA22/BA31</f>
        <v>0.0644902328070645</v>
      </c>
      <c r="BB44" s="96" t="n">
        <f aca="false">BB22/BB31</f>
        <v>0.0647765028872521</v>
      </c>
      <c r="BC44" s="96" t="n">
        <f aca="false">BC22/BC31</f>
        <v>0.064993715925248</v>
      </c>
      <c r="BD44" s="96" t="n">
        <f aca="false">BD22/BD31</f>
        <v>0.0663205546073305</v>
      </c>
      <c r="BE44" s="96" t="n">
        <f aca="false">BE22/BE31</f>
        <v>0.0669612433857018</v>
      </c>
      <c r="BF44" s="96" t="n">
        <f aca="false">BF22/BF31</f>
        <v>0.0700650556821318</v>
      </c>
      <c r="BG44" s="96" t="n">
        <f aca="false">BG22/BG31</f>
        <v>0.0696933834437804</v>
      </c>
      <c r="BH44" s="96" t="n">
        <f aca="false">BH22/BH31</f>
        <v>0.0689360943534731</v>
      </c>
      <c r="BI44" s="96" t="n">
        <f aca="false">BI22/BI31</f>
        <v>0.0692368448839816</v>
      </c>
      <c r="BJ44" s="96" t="n">
        <f aca="false">BJ22/BJ31</f>
        <v>0.0736250543278916</v>
      </c>
      <c r="BK44" s="96" t="n">
        <f aca="false">BK22/BK31</f>
        <v>0.0737747775801049</v>
      </c>
      <c r="BL44" s="96" t="n">
        <f aca="false">BL22/BL31</f>
        <v>0.0741951946180352</v>
      </c>
      <c r="BM44" s="96" t="n">
        <f aca="false">BM22/BM31</f>
        <v>0.075619295958279</v>
      </c>
      <c r="BN44" s="96" t="n">
        <f aca="false">BN22/BN31</f>
        <v>0.0784313725490196</v>
      </c>
      <c r="BO44" s="96" t="n">
        <f aca="false">BO22/BO31</f>
        <v>0.0767993566546039</v>
      </c>
      <c r="BP44" s="96" t="n">
        <f aca="false">BP22/BP31</f>
        <v>0.0751791530944626</v>
      </c>
      <c r="BQ44" s="96" t="n">
        <f aca="false">BQ22/BQ31</f>
        <v>0.0734345351043643</v>
      </c>
      <c r="BR44" s="96" t="n">
        <f aca="false">BR22/BR31</f>
        <v>0.0652029274783766</v>
      </c>
      <c r="BS44" s="96" t="n">
        <f aca="false">BS22/BS31</f>
        <v>0.0663273421345634</v>
      </c>
      <c r="BT44" s="96" t="n">
        <f aca="false">BT22/BT31</f>
        <v>0.0662258497778696</v>
      </c>
      <c r="BU44" s="96" t="n">
        <f aca="false">BU22/BU31</f>
        <v>0.0654268935401295</v>
      </c>
      <c r="BV44" s="95" t="n">
        <f aca="false">BV22/BV31</f>
        <v>0.0644902328070645</v>
      </c>
      <c r="BW44" s="96" t="e">
        <f aca="false">BW22/BW31</f>
        <v>#DIV/0!</v>
      </c>
      <c r="BX44" s="96" t="e">
        <f aca="false">BX22/BX31</f>
        <v>#DIV/0!</v>
      </c>
      <c r="BY44" s="96" t="e">
        <f aca="false">BY22/BY31</f>
        <v>#DIV/0!</v>
      </c>
      <c r="BZ44" s="96" t="e">
        <f aca="false">BZ22/BZ31</f>
        <v>#DIV/0!</v>
      </c>
      <c r="CA44" s="96" t="e">
        <f aca="false">CA22/CA31</f>
        <v>#DIV/0!</v>
      </c>
      <c r="CB44" s="96" t="e">
        <f aca="false">CB22/CB31</f>
        <v>#DIV/0!</v>
      </c>
      <c r="CC44" s="96" t="e">
        <f aca="false">CC22/CC31</f>
        <v>#DIV/0!</v>
      </c>
      <c r="CD44" s="96" t="e">
        <f aca="false">CD22/CD31</f>
        <v>#DIV/0!</v>
      </c>
      <c r="CE44" s="96" t="e">
        <f aca="false">CE22/CE31</f>
        <v>#DIV/0!</v>
      </c>
      <c r="CF44" s="96" t="e">
        <f aca="false">CF22/CF31</f>
        <v>#DIV/0!</v>
      </c>
    </row>
    <row r="45" customFormat="false" ht="15" hidden="false" customHeight="true" outlineLevel="0" collapsed="false">
      <c r="B45" s="12"/>
      <c r="C45" s="12"/>
      <c r="D45" s="12" t="n">
        <v>105</v>
      </c>
      <c r="E45" s="12"/>
      <c r="F45" s="12"/>
      <c r="G45" s="12"/>
      <c r="H45" s="12"/>
      <c r="I45" s="12"/>
      <c r="J45" s="12" t="n">
        <v>1</v>
      </c>
      <c r="K45" s="12"/>
      <c r="L45" s="12" t="n">
        <v>6066</v>
      </c>
      <c r="M45" s="12"/>
      <c r="N45" s="12"/>
      <c r="O45" s="12" t="s">
        <v>4725</v>
      </c>
      <c r="P45" s="12"/>
      <c r="Q45" s="12"/>
      <c r="R45" s="12"/>
      <c r="S45" s="12"/>
      <c r="T45" s="12" t="n">
        <v>0</v>
      </c>
      <c r="U45" s="12"/>
      <c r="V45" s="12" t="s">
        <v>2482</v>
      </c>
      <c r="W45" s="12" t="s">
        <v>161</v>
      </c>
      <c r="X45" s="12" t="s">
        <v>162</v>
      </c>
      <c r="Y45" s="12" t="s">
        <v>2370</v>
      </c>
      <c r="Z45" s="12" t="s">
        <v>1216</v>
      </c>
      <c r="AA45" s="12" t="s">
        <v>4726</v>
      </c>
      <c r="AB45" s="96" t="n">
        <f aca="false">AB23/AB24</f>
        <v>1</v>
      </c>
      <c r="AC45" s="96" t="n">
        <f aca="false">AC23/AC24</f>
        <v>1</v>
      </c>
      <c r="AD45" s="96" t="n">
        <f aca="false">AD23/AD24</f>
        <v>1</v>
      </c>
      <c r="AE45" s="96" t="n">
        <f aca="false">AE23/AE24</f>
        <v>1</v>
      </c>
      <c r="AF45" s="96" t="n">
        <f aca="false">AF23/AF24</f>
        <v>1</v>
      </c>
      <c r="AG45" s="96" t="n">
        <f aca="false">AG23/AG24</f>
        <v>1</v>
      </c>
      <c r="AH45" s="96" t="n">
        <f aca="false">AH23/AH24</f>
        <v>1</v>
      </c>
      <c r="AI45" s="96" t="n">
        <f aca="false">AI23/AI24</f>
        <v>1</v>
      </c>
      <c r="AJ45" s="96" t="n">
        <f aca="false">AJ23/AJ24</f>
        <v>1</v>
      </c>
      <c r="AK45" s="96" t="n">
        <f aca="false">AK23/AK24</f>
        <v>1</v>
      </c>
      <c r="AL45" s="96" t="n">
        <f aca="false">AL23/AL24</f>
        <v>1</v>
      </c>
      <c r="AM45" s="96" t="n">
        <f aca="false">AM23/AM24</f>
        <v>1</v>
      </c>
      <c r="AN45" s="96" t="n">
        <f aca="false">AN23/AN24</f>
        <v>1</v>
      </c>
      <c r="AO45" s="96" t="n">
        <f aca="false">AO23/AO24</f>
        <v>1</v>
      </c>
      <c r="AP45" s="96" t="n">
        <f aca="false">AP23/AP24</f>
        <v>0.994664454189878</v>
      </c>
      <c r="AQ45" s="96" t="n">
        <f aca="false">AQ23/AQ24</f>
        <v>1</v>
      </c>
      <c r="AR45" s="96" t="n">
        <f aca="false">AR23/AR24</f>
        <v>1</v>
      </c>
      <c r="AS45" s="96" t="n">
        <f aca="false">AS23/AS24</f>
        <v>1</v>
      </c>
      <c r="AT45" s="96" t="n">
        <f aca="false">AT23/AT24</f>
        <v>1</v>
      </c>
      <c r="AU45" s="96" t="n">
        <f aca="false">AU23/AU24</f>
        <v>1</v>
      </c>
      <c r="AV45" s="96" t="n">
        <f aca="false">AV23/AV24</f>
        <v>1</v>
      </c>
      <c r="AW45" s="96" t="n">
        <f aca="false">AW23/AW24</f>
        <v>1</v>
      </c>
      <c r="AX45" s="96" t="n">
        <f aca="false">AX23/AX24</f>
        <v>1</v>
      </c>
      <c r="AY45" s="96" t="n">
        <f aca="false">AY23/AY24</f>
        <v>1</v>
      </c>
      <c r="AZ45" s="96" t="n">
        <f aca="false">AZ23/AZ24</f>
        <v>1</v>
      </c>
      <c r="BA45" s="96" t="n">
        <f aca="false">BA23/BA24</f>
        <v>1</v>
      </c>
      <c r="BB45" s="96" t="n">
        <f aca="false">BB23/BB24</f>
        <v>1</v>
      </c>
      <c r="BC45" s="96" t="n">
        <f aca="false">BC23/BC24</f>
        <v>1</v>
      </c>
      <c r="BD45" s="96" t="n">
        <f aca="false">BD23/BD24</f>
        <v>1</v>
      </c>
      <c r="BE45" s="96" t="n">
        <f aca="false">BE23/BE24</f>
        <v>1</v>
      </c>
      <c r="BF45" s="96" t="n">
        <f aca="false">BF23/BF24</f>
        <v>1</v>
      </c>
      <c r="BG45" s="96" t="n">
        <f aca="false">BG23/BG24</f>
        <v>1</v>
      </c>
      <c r="BH45" s="96" t="n">
        <f aca="false">BH23/BH24</f>
        <v>1</v>
      </c>
      <c r="BI45" s="96" t="n">
        <f aca="false">BI23/BI24</f>
        <v>1</v>
      </c>
      <c r="BJ45" s="96" t="n">
        <f aca="false">BJ23/BJ24</f>
        <v>1</v>
      </c>
      <c r="BK45" s="96" t="n">
        <f aca="false">BK23/BK24</f>
        <v>1</v>
      </c>
      <c r="BL45" s="96" t="n">
        <f aca="false">BL23/BL24</f>
        <v>1</v>
      </c>
      <c r="BM45" s="96" t="n">
        <f aca="false">BM23/BM24</f>
        <v>0.994664454189878</v>
      </c>
      <c r="BN45" s="96" t="n">
        <f aca="false">BN23/BN24</f>
        <v>1</v>
      </c>
      <c r="BO45" s="96" t="n">
        <f aca="false">BO23/BO24</f>
        <v>1</v>
      </c>
      <c r="BP45" s="96" t="n">
        <f aca="false">BP23/BP24</f>
        <v>1</v>
      </c>
      <c r="BQ45" s="96" t="n">
        <f aca="false">BQ23/BQ24</f>
        <v>1</v>
      </c>
      <c r="BR45" s="96" t="n">
        <f aca="false">BR23/BR24</f>
        <v>1</v>
      </c>
      <c r="BS45" s="96" t="n">
        <f aca="false">BS23/BS24</f>
        <v>1</v>
      </c>
      <c r="BT45" s="96" t="n">
        <f aca="false">BT23/BT24</f>
        <v>1</v>
      </c>
      <c r="BU45" s="96" t="n">
        <f aca="false">BU23/BU24</f>
        <v>1</v>
      </c>
      <c r="BV45" s="95" t="n">
        <f aca="false">BV23/BV24</f>
        <v>1</v>
      </c>
      <c r="BW45" s="96" t="e">
        <f aca="false">BW23/BW24</f>
        <v>#DIV/0!</v>
      </c>
      <c r="BX45" s="96" t="e">
        <f aca="false">BX23/BX24</f>
        <v>#DIV/0!</v>
      </c>
      <c r="BY45" s="96" t="e">
        <f aca="false">BY23/BY24</f>
        <v>#DIV/0!</v>
      </c>
      <c r="BZ45" s="96" t="e">
        <f aca="false">BZ23/BZ24</f>
        <v>#DIV/0!</v>
      </c>
      <c r="CA45" s="96" t="e">
        <f aca="false">CA23/CA24</f>
        <v>#DIV/0!</v>
      </c>
      <c r="CB45" s="96" t="e">
        <f aca="false">CB23/CB24</f>
        <v>#DIV/0!</v>
      </c>
      <c r="CC45" s="96" t="e">
        <f aca="false">CC23/CC24</f>
        <v>#DIV/0!</v>
      </c>
      <c r="CD45" s="96" t="e">
        <f aca="false">CD23/CD24</f>
        <v>#DIV/0!</v>
      </c>
      <c r="CE45" s="96" t="e">
        <f aca="false">CE23/CE24</f>
        <v>#DIV/0!</v>
      </c>
      <c r="CF45" s="96" t="e">
        <f aca="false">CF23/CF24</f>
        <v>#DIV/0!</v>
      </c>
    </row>
    <row r="46" s="37" customFormat="true" ht="15" hidden="false" customHeight="true" outlineLevel="0" collapsed="false">
      <c r="B46" s="24"/>
      <c r="C46" s="24"/>
      <c r="D46" s="24" t="n">
        <v>108</v>
      </c>
      <c r="E46" s="24"/>
      <c r="F46" s="24"/>
      <c r="G46" s="24"/>
      <c r="H46" s="24"/>
      <c r="I46" s="24"/>
      <c r="J46" s="24" t="n">
        <v>1</v>
      </c>
      <c r="K46" s="24"/>
      <c r="L46" s="24" t="n">
        <v>6066</v>
      </c>
      <c r="M46" s="24"/>
      <c r="N46" s="24"/>
      <c r="O46" s="24" t="s">
        <v>4727</v>
      </c>
      <c r="P46" s="24"/>
      <c r="Q46" s="24"/>
      <c r="R46" s="24"/>
      <c r="S46" s="24"/>
      <c r="T46" s="24" t="n">
        <v>0</v>
      </c>
      <c r="U46" s="24" t="n">
        <v>8</v>
      </c>
      <c r="V46" s="24" t="s">
        <v>2482</v>
      </c>
      <c r="W46" s="24" t="s">
        <v>161</v>
      </c>
      <c r="X46" s="24" t="s">
        <v>162</v>
      </c>
      <c r="Y46" s="24" t="s">
        <v>2370</v>
      </c>
      <c r="Z46" s="24" t="s">
        <v>1216</v>
      </c>
      <c r="AA46" s="24" t="s">
        <v>4728</v>
      </c>
      <c r="AB46" s="94" t="n">
        <f aca="false">AB43+AB44</f>
        <v>1</v>
      </c>
      <c r="AC46" s="135" t="n">
        <f aca="false">AC43+AC44</f>
        <v>1</v>
      </c>
      <c r="AD46" s="135" t="n">
        <f aca="false">AD43+AD44</f>
        <v>1</v>
      </c>
      <c r="AE46" s="135" t="n">
        <f aca="false">AE43+AE44</f>
        <v>1</v>
      </c>
      <c r="AF46" s="135" t="n">
        <f aca="false">AF43+AF44</f>
        <v>1</v>
      </c>
      <c r="AG46" s="135" t="n">
        <f aca="false">AG43+AG44</f>
        <v>1</v>
      </c>
      <c r="AH46" s="135" t="n">
        <f aca="false">AH43+AH44</f>
        <v>1</v>
      </c>
      <c r="AI46" s="135" t="n">
        <f aca="false">AI43+AI44</f>
        <v>1</v>
      </c>
      <c r="AJ46" s="135" t="n">
        <f aca="false">AJ43+AJ44</f>
        <v>1</v>
      </c>
      <c r="AK46" s="135" t="n">
        <f aca="false">AK43+AK44</f>
        <v>1</v>
      </c>
      <c r="AL46" s="135" t="n">
        <f aca="false">AL43+AL44</f>
        <v>1</v>
      </c>
      <c r="AM46" s="135" t="n">
        <f aca="false">AM43+AM44</f>
        <v>1</v>
      </c>
      <c r="AN46" s="135" t="n">
        <f aca="false">AN43+AN44</f>
        <v>1</v>
      </c>
      <c r="AO46" s="135" t="n">
        <f aca="false">AO43+AO44</f>
        <v>1</v>
      </c>
      <c r="AP46" s="135" t="n">
        <f aca="false">AP43+AP44</f>
        <v>1</v>
      </c>
      <c r="AQ46" s="135" t="n">
        <f aca="false">AQ43+AQ44</f>
        <v>1</v>
      </c>
      <c r="AR46" s="135" t="n">
        <f aca="false">AR43+AR44</f>
        <v>1</v>
      </c>
      <c r="AS46" s="135" t="n">
        <f aca="false">AS43+AS44</f>
        <v>1</v>
      </c>
      <c r="AT46" s="135" t="n">
        <f aca="false">AT43+AT44</f>
        <v>1</v>
      </c>
      <c r="AU46" s="135" t="n">
        <f aca="false">AU43+AU44</f>
        <v>1</v>
      </c>
      <c r="AV46" s="135" t="n">
        <f aca="false">AV43+AV44</f>
        <v>1</v>
      </c>
      <c r="AW46" s="135" t="n">
        <f aca="false">AW43+AW44</f>
        <v>1</v>
      </c>
      <c r="AX46" s="135" t="n">
        <f aca="false">AX43+AX44</f>
        <v>1</v>
      </c>
      <c r="AY46" s="135" t="n">
        <f aca="false">AY43+AY44</f>
        <v>1</v>
      </c>
      <c r="AZ46" s="135" t="n">
        <f aca="false">AZ43+AZ44</f>
        <v>1</v>
      </c>
      <c r="BA46" s="135" t="n">
        <f aca="false">BA43+BA44</f>
        <v>1</v>
      </c>
      <c r="BB46" s="135" t="n">
        <f aca="false">BB43+BB44</f>
        <v>1</v>
      </c>
      <c r="BC46" s="135" t="n">
        <f aca="false">BC43+BC44</f>
        <v>1</v>
      </c>
      <c r="BD46" s="135" t="n">
        <f aca="false">BD43+BD44</f>
        <v>1</v>
      </c>
      <c r="BE46" s="135" t="n">
        <f aca="false">BE43+BE44</f>
        <v>1</v>
      </c>
      <c r="BF46" s="135" t="n">
        <f aca="false">BF43+BF44</f>
        <v>1</v>
      </c>
      <c r="BG46" s="135" t="n">
        <f aca="false">BG43+BG44</f>
        <v>1</v>
      </c>
      <c r="BH46" s="135" t="n">
        <f aca="false">BH43+BH44</f>
        <v>1</v>
      </c>
      <c r="BI46" s="135" t="n">
        <f aca="false">BI43+BI44</f>
        <v>1</v>
      </c>
      <c r="BJ46" s="135" t="n">
        <f aca="false">BJ43+BJ44</f>
        <v>1</v>
      </c>
      <c r="BK46" s="135" t="n">
        <f aca="false">BK43+BK44</f>
        <v>1</v>
      </c>
      <c r="BL46" s="135" t="n">
        <f aca="false">BL43+BL44</f>
        <v>1</v>
      </c>
      <c r="BM46" s="135" t="n">
        <f aca="false">BM43+BM44</f>
        <v>1</v>
      </c>
      <c r="BN46" s="135" t="n">
        <f aca="false">BN43+BN44</f>
        <v>1</v>
      </c>
      <c r="BO46" s="135" t="n">
        <f aca="false">BO43+BO44</f>
        <v>1</v>
      </c>
      <c r="BP46" s="135" t="n">
        <f aca="false">BP43+BP44</f>
        <v>1</v>
      </c>
      <c r="BQ46" s="135" t="n">
        <f aca="false">BQ43+BQ44</f>
        <v>1</v>
      </c>
      <c r="BR46" s="135" t="n">
        <f aca="false">BR43+BR44</f>
        <v>1</v>
      </c>
      <c r="BS46" s="135" t="n">
        <f aca="false">BS43+BS44</f>
        <v>1</v>
      </c>
      <c r="BT46" s="135" t="n">
        <f aca="false">BT43+BT44</f>
        <v>1</v>
      </c>
      <c r="BU46" s="135" t="n">
        <f aca="false">BU43+BU44</f>
        <v>1</v>
      </c>
      <c r="BV46" s="135" t="n">
        <f aca="false">BV43+BV44</f>
        <v>1</v>
      </c>
      <c r="BW46" s="135" t="e">
        <f aca="false">BW43+BW44</f>
        <v>#DIV/0!</v>
      </c>
      <c r="BX46" s="135" t="e">
        <f aca="false">BX43+BX44</f>
        <v>#DIV/0!</v>
      </c>
      <c r="BY46" s="135" t="e">
        <f aca="false">BY43+BY44</f>
        <v>#DIV/0!</v>
      </c>
      <c r="BZ46" s="135" t="e">
        <f aca="false">BZ43+BZ44</f>
        <v>#DIV/0!</v>
      </c>
      <c r="CA46" s="135" t="e">
        <f aca="false">CA43+CA44</f>
        <v>#DIV/0!</v>
      </c>
      <c r="CB46" s="135" t="e">
        <f aca="false">CB43+CB44</f>
        <v>#DIV/0!</v>
      </c>
      <c r="CC46" s="135" t="e">
        <f aca="false">CC43+CC44</f>
        <v>#DIV/0!</v>
      </c>
      <c r="CD46" s="135" t="e">
        <f aca="false">CD43+CD44</f>
        <v>#DIV/0!</v>
      </c>
      <c r="CE46" s="135" t="e">
        <f aca="false">CE43+CE44</f>
        <v>#DIV/0!</v>
      </c>
      <c r="CF46" s="135" t="e">
        <f aca="false">CF43+CF44</f>
        <v>#DIV/0!</v>
      </c>
    </row>
    <row r="47" s="37" customFormat="true" ht="15" hidden="false" customHeight="true" outlineLevel="0" collapsed="false">
      <c r="B47" s="24"/>
      <c r="C47" s="24"/>
      <c r="D47" s="24" t="n">
        <v>109</v>
      </c>
      <c r="E47" s="24"/>
      <c r="F47" s="24"/>
      <c r="G47" s="24"/>
      <c r="H47" s="24"/>
      <c r="I47" s="24"/>
      <c r="J47" s="24" t="n">
        <v>1</v>
      </c>
      <c r="K47" s="24"/>
      <c r="L47" s="24" t="n">
        <v>6066</v>
      </c>
      <c r="M47" s="24"/>
      <c r="N47" s="24"/>
      <c r="O47" s="24" t="s">
        <v>4729</v>
      </c>
      <c r="P47" s="24"/>
      <c r="Q47" s="24"/>
      <c r="R47" s="24"/>
      <c r="S47" s="24"/>
      <c r="T47" s="24" t="n">
        <v>0</v>
      </c>
      <c r="U47" s="24" t="n">
        <v>19</v>
      </c>
      <c r="V47" s="24" t="s">
        <v>2482</v>
      </c>
      <c r="W47" s="24" t="s">
        <v>161</v>
      </c>
      <c r="X47" s="24" t="s">
        <v>162</v>
      </c>
      <c r="Y47" s="24" t="s">
        <v>2370</v>
      </c>
      <c r="Z47" s="24" t="s">
        <v>1216</v>
      </c>
      <c r="AA47" s="24" t="s">
        <v>4730</v>
      </c>
      <c r="AB47" s="35" t="n">
        <f aca="false">AB45-AB46</f>
        <v>0</v>
      </c>
      <c r="AC47" s="36" t="n">
        <f aca="false">AC45-AC46</f>
        <v>0</v>
      </c>
      <c r="AD47" s="36" t="n">
        <f aca="false">AD45-AD46</f>
        <v>0</v>
      </c>
      <c r="AE47" s="36" t="n">
        <f aca="false">AE45-AE46</f>
        <v>0</v>
      </c>
      <c r="AF47" s="36" t="n">
        <f aca="false">AF45-AF46</f>
        <v>0</v>
      </c>
      <c r="AG47" s="36" t="n">
        <f aca="false">AG45-AG46</f>
        <v>0</v>
      </c>
      <c r="AH47" s="36" t="n">
        <f aca="false">AH45-AH46</f>
        <v>0</v>
      </c>
      <c r="AI47" s="36" t="n">
        <f aca="false">AI45-AI46</f>
        <v>0</v>
      </c>
      <c r="AJ47" s="36" t="n">
        <f aca="false">AJ45-AJ46</f>
        <v>0</v>
      </c>
      <c r="AK47" s="36" t="n">
        <f aca="false">AK45-AK46</f>
        <v>0</v>
      </c>
      <c r="AL47" s="36" t="n">
        <f aca="false">AL45-AL46</f>
        <v>0</v>
      </c>
      <c r="AM47" s="36" t="n">
        <f aca="false">AM45-AM46</f>
        <v>0</v>
      </c>
      <c r="AN47" s="36" t="n">
        <f aca="false">AN45-AN46</f>
        <v>0</v>
      </c>
      <c r="AO47" s="36" t="n">
        <f aca="false">AO45-AO46</f>
        <v>0</v>
      </c>
      <c r="AP47" s="36" t="n">
        <f aca="false">AP45-AP46</f>
        <v>-0.00533554581012208</v>
      </c>
      <c r="AQ47" s="36" t="n">
        <f aca="false">AQ45-AQ46</f>
        <v>0</v>
      </c>
      <c r="AR47" s="36" t="n">
        <f aca="false">AR45-AR46</f>
        <v>0</v>
      </c>
      <c r="AS47" s="36" t="n">
        <f aca="false">AS45-AS46</f>
        <v>0</v>
      </c>
      <c r="AT47" s="36" t="n">
        <f aca="false">AT45-AT46</f>
        <v>0</v>
      </c>
      <c r="AU47" s="36" t="n">
        <f aca="false">AU45-AU46</f>
        <v>0</v>
      </c>
      <c r="AV47" s="36" t="n">
        <f aca="false">AV45-AV46</f>
        <v>0</v>
      </c>
      <c r="AW47" s="36" t="n">
        <f aca="false">AW45-AW46</f>
        <v>0</v>
      </c>
      <c r="AX47" s="36" t="n">
        <f aca="false">AX45-AX46</f>
        <v>0</v>
      </c>
      <c r="AY47" s="36" t="n">
        <f aca="false">AY45-AY46</f>
        <v>0</v>
      </c>
      <c r="AZ47" s="36" t="n">
        <f aca="false">AZ45-AZ46</f>
        <v>0</v>
      </c>
      <c r="BA47" s="36" t="n">
        <f aca="false">BA45-BA46</f>
        <v>0</v>
      </c>
      <c r="BB47" s="36" t="n">
        <f aca="false">BB45-BB46</f>
        <v>0</v>
      </c>
      <c r="BC47" s="36" t="n">
        <f aca="false">BC45-BC46</f>
        <v>0</v>
      </c>
      <c r="BD47" s="36" t="n">
        <f aca="false">BD45-BD46</f>
        <v>0</v>
      </c>
      <c r="BE47" s="36" t="n">
        <f aca="false">BE45-BE46</f>
        <v>0</v>
      </c>
      <c r="BF47" s="36" t="n">
        <f aca="false">BF45-BF46</f>
        <v>0</v>
      </c>
      <c r="BG47" s="36" t="n">
        <f aca="false">BG45-BG46</f>
        <v>0</v>
      </c>
      <c r="BH47" s="36" t="n">
        <f aca="false">BH45-BH46</f>
        <v>0</v>
      </c>
      <c r="BI47" s="36" t="n">
        <f aca="false">BI45-BI46</f>
        <v>0</v>
      </c>
      <c r="BJ47" s="36" t="n">
        <f aca="false">BJ45-BJ46</f>
        <v>0</v>
      </c>
      <c r="BK47" s="36" t="n">
        <f aca="false">BK45-BK46</f>
        <v>0</v>
      </c>
      <c r="BL47" s="36" t="n">
        <f aca="false">BL45-BL46</f>
        <v>0</v>
      </c>
      <c r="BM47" s="36" t="n">
        <f aca="false">BM45-BM46</f>
        <v>-0.00533554581012208</v>
      </c>
      <c r="BN47" s="36" t="n">
        <f aca="false">BN45-BN46</f>
        <v>0</v>
      </c>
      <c r="BO47" s="36" t="n">
        <f aca="false">BO45-BO46</f>
        <v>0</v>
      </c>
      <c r="BP47" s="36" t="n">
        <f aca="false">BP45-BP46</f>
        <v>0</v>
      </c>
      <c r="BQ47" s="36" t="n">
        <f aca="false">BQ45-BQ46</f>
        <v>0</v>
      </c>
      <c r="BR47" s="36" t="n">
        <f aca="false">BR45-BR46</f>
        <v>0</v>
      </c>
      <c r="BS47" s="36" t="n">
        <f aca="false">BS45-BS46</f>
        <v>0</v>
      </c>
      <c r="BT47" s="36" t="n">
        <f aca="false">BT45-BT46</f>
        <v>0</v>
      </c>
      <c r="BU47" s="36" t="n">
        <f aca="false">BU45-BU46</f>
        <v>0</v>
      </c>
      <c r="BV47" s="36" t="n">
        <f aca="false">BV45-BV46</f>
        <v>0</v>
      </c>
      <c r="BW47" s="36" t="e">
        <f aca="false">BW45-BW46</f>
        <v>#DIV/0!</v>
      </c>
      <c r="BX47" s="36" t="e">
        <f aca="false">BX45-BX46</f>
        <v>#DIV/0!</v>
      </c>
      <c r="BY47" s="36" t="e">
        <f aca="false">BY45-BY46</f>
        <v>#DIV/0!</v>
      </c>
      <c r="BZ47" s="36" t="e">
        <f aca="false">BZ45-BZ46</f>
        <v>#DIV/0!</v>
      </c>
      <c r="CA47" s="36" t="e">
        <f aca="false">CA45-CA46</f>
        <v>#DIV/0!</v>
      </c>
      <c r="CB47" s="36" t="e">
        <f aca="false">CB45-CB46</f>
        <v>#DIV/0!</v>
      </c>
      <c r="CC47" s="36" t="e">
        <f aca="false">CC45-CC46</f>
        <v>#DIV/0!</v>
      </c>
      <c r="CD47" s="36" t="e">
        <f aca="false">CD45-CD46</f>
        <v>#DIV/0!</v>
      </c>
      <c r="CE47" s="36" t="e">
        <f aca="false">CE45-CE46</f>
        <v>#DIV/0!</v>
      </c>
      <c r="CF47" s="36" t="e">
        <f aca="false">CF45-CF46</f>
        <v>#DIV/0!</v>
      </c>
    </row>
    <row r="48" customFormat="false" ht="15" hidden="false" customHeight="true" outlineLevel="0" collapsed="false">
      <c r="B48" s="12"/>
      <c r="C48" s="12"/>
      <c r="D48" s="12" t="n">
        <v>1000</v>
      </c>
      <c r="E48" s="12"/>
      <c r="F48" s="12"/>
      <c r="G48" s="12"/>
      <c r="H48" s="12"/>
      <c r="I48" s="12"/>
      <c r="J48" s="12"/>
      <c r="K48" s="12"/>
      <c r="L48" s="12" t="n">
        <v>174</v>
      </c>
      <c r="M48" s="12"/>
      <c r="N48" s="12"/>
      <c r="O48" s="12" t="s">
        <v>4731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2"/>
      <c r="BR48" s="92"/>
      <c r="BS48" s="92"/>
      <c r="BT48" s="92"/>
      <c r="BU48" s="92"/>
      <c r="BV48" s="102"/>
      <c r="BW48" s="92"/>
      <c r="BX48" s="92"/>
      <c r="BY48" s="92"/>
      <c r="BZ48" s="92"/>
      <c r="CA48" s="92"/>
      <c r="CB48" s="92"/>
      <c r="CC48" s="92"/>
      <c r="CD48" s="92"/>
      <c r="CE48" s="92"/>
      <c r="CF48" s="92"/>
    </row>
    <row r="49" customFormat="false" ht="15" hidden="false" customHeight="true" outlineLevel="0" collapsed="false">
      <c r="B49" s="9"/>
      <c r="C49" s="9"/>
      <c r="D49" s="9" t="n">
        <v>100</v>
      </c>
      <c r="E49" s="9"/>
      <c r="F49" s="9"/>
      <c r="G49" s="9"/>
      <c r="H49" s="9"/>
      <c r="I49" s="9"/>
      <c r="J49" s="9"/>
      <c r="K49" s="9"/>
      <c r="L49" s="9" t="n">
        <v>174</v>
      </c>
      <c r="M49" s="9"/>
      <c r="N49" s="9" t="s">
        <v>2390</v>
      </c>
      <c r="O49" s="9" t="s">
        <v>4732</v>
      </c>
      <c r="P49" s="9"/>
      <c r="Q49" s="9"/>
      <c r="R49" s="9"/>
      <c r="S49" s="9"/>
      <c r="T49" s="9" t="n">
        <v>0</v>
      </c>
      <c r="U49" s="9"/>
      <c r="V49" s="9" t="s">
        <v>153</v>
      </c>
      <c r="W49" s="9"/>
      <c r="X49" s="9"/>
      <c r="Y49" s="9"/>
      <c r="Z49" s="9"/>
      <c r="AA49" s="9" t="s">
        <v>4733</v>
      </c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52"/>
      <c r="BW49" s="10"/>
      <c r="BX49" s="10"/>
      <c r="BY49" s="10"/>
      <c r="BZ49" s="10"/>
      <c r="CA49" s="10"/>
      <c r="CB49" s="10"/>
      <c r="CC49" s="10"/>
      <c r="CD49" s="10"/>
      <c r="CE49" s="10"/>
      <c r="CF49" s="10"/>
    </row>
    <row r="50" customFormat="false" ht="15" hidden="false" customHeight="true" outlineLevel="0" collapsed="false">
      <c r="B50" s="9"/>
      <c r="C50" s="9"/>
      <c r="D50" s="9" t="n">
        <v>101</v>
      </c>
      <c r="E50" s="9"/>
      <c r="F50" s="9"/>
      <c r="G50" s="9"/>
      <c r="H50" s="9"/>
      <c r="I50" s="9"/>
      <c r="J50" s="9"/>
      <c r="K50" s="9"/>
      <c r="L50" s="9" t="n">
        <v>174</v>
      </c>
      <c r="M50" s="9"/>
      <c r="N50" s="9"/>
      <c r="O50" s="9" t="s">
        <v>4734</v>
      </c>
      <c r="P50" s="9"/>
      <c r="Q50" s="9"/>
      <c r="R50" s="9"/>
      <c r="S50" s="9"/>
      <c r="T50" s="9" t="n">
        <v>0</v>
      </c>
      <c r="U50" s="9"/>
      <c r="V50" s="9" t="s">
        <v>153</v>
      </c>
      <c r="W50" s="9"/>
      <c r="X50" s="9"/>
      <c r="Y50" s="9"/>
      <c r="Z50" s="9"/>
      <c r="AA50" s="9" t="s">
        <v>4680</v>
      </c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52"/>
      <c r="BW50" s="10"/>
      <c r="BX50" s="10"/>
      <c r="BY50" s="10"/>
      <c r="BZ50" s="10"/>
      <c r="CA50" s="10"/>
      <c r="CB50" s="10"/>
      <c r="CC50" s="10"/>
      <c r="CD50" s="10"/>
      <c r="CE50" s="10"/>
      <c r="CF50" s="10"/>
    </row>
    <row r="51" customFormat="false" ht="15" hidden="false" customHeight="true" outlineLevel="0" collapsed="false">
      <c r="B51" s="12"/>
      <c r="C51" s="12"/>
      <c r="D51" s="12" t="n">
        <v>104</v>
      </c>
      <c r="E51" s="12"/>
      <c r="F51" s="12"/>
      <c r="G51" s="12"/>
      <c r="H51" s="12" t="n">
        <v>0.001</v>
      </c>
      <c r="I51" s="12"/>
      <c r="J51" s="12" t="n">
        <v>1</v>
      </c>
      <c r="K51" s="12"/>
      <c r="L51" s="12" t="n">
        <v>174</v>
      </c>
      <c r="M51" s="12"/>
      <c r="N51" s="12" t="s">
        <v>2390</v>
      </c>
      <c r="O51" s="12" t="s">
        <v>4735</v>
      </c>
      <c r="P51" s="12"/>
      <c r="Q51" s="12" t="n">
        <v>1</v>
      </c>
      <c r="R51" s="12"/>
      <c r="S51" s="12"/>
      <c r="T51" s="12" t="n">
        <v>9</v>
      </c>
      <c r="U51" s="12"/>
      <c r="V51" s="12" t="s">
        <v>160</v>
      </c>
      <c r="W51" s="12" t="s">
        <v>781</v>
      </c>
      <c r="X51" s="12" t="s">
        <v>162</v>
      </c>
      <c r="Y51" s="12" t="s">
        <v>2370</v>
      </c>
      <c r="Z51" s="12" t="s">
        <v>163</v>
      </c>
      <c r="AA51" s="12" t="s">
        <v>4682</v>
      </c>
      <c r="AB51" s="58" t="str">
        <f aca="false">'Income Statement'!AB16</f>
        <v>208.947000</v>
      </c>
      <c r="AC51" s="58" t="str">
        <f aca="false">'Income Statement'!AC16</f>
        <v>218.918000</v>
      </c>
      <c r="AD51" s="58" t="str">
        <f aca="false">'Income Statement'!AD16</f>
        <v>238.746000</v>
      </c>
      <c r="AE51" s="58" t="str">
        <f aca="false">'Income Statement'!AE16</f>
        <v>258.027000</v>
      </c>
      <c r="AF51" s="58" t="str">
        <f aca="false">'Income Statement'!AF16</f>
        <v>924.638000</v>
      </c>
      <c r="AG51" s="58" t="str">
        <f aca="false">'Income Statement'!AG16</f>
        <v>274.241000</v>
      </c>
      <c r="AH51" s="58" t="str">
        <f aca="false">'Income Statement'!AH16</f>
        <v>292.737000</v>
      </c>
      <c r="AI51" s="58" t="str">
        <f aca="false">'Income Statement'!AI16</f>
        <v>303.045000</v>
      </c>
      <c r="AJ51" s="58" t="str">
        <f aca="false">'Income Statement'!AJ16</f>
        <v>318.944000</v>
      </c>
      <c r="AK51" s="58" t="str">
        <f aca="false">'Income Statement'!AK16</f>
        <v>1241.692000</v>
      </c>
      <c r="AL51" s="58" t="str">
        <f aca="false">'Income Statement'!AL16</f>
        <v>351.101000</v>
      </c>
      <c r="AM51" s="58" t="str">
        <f aca="false">'Income Statement'!AM16</f>
        <v>376.456000</v>
      </c>
      <c r="AN51" s="58" t="str">
        <f aca="false">'Income Statement'!AN16</f>
        <v>426.487000</v>
      </c>
      <c r="AO51" s="58" t="str">
        <f aca="false">'Income Statement'!AO16</f>
        <v>463.271000</v>
      </c>
      <c r="AP51" s="58" t="n">
        <f aca="false">'Income Statement'!AP16</f>
        <v>1617</v>
      </c>
      <c r="AQ51" s="58" t="n">
        <f aca="false">'Income Statement'!AQ16</f>
        <v>463</v>
      </c>
      <c r="AR51" s="58" t="n">
        <f aca="false">'Income Statement'!AR16</f>
        <v>494</v>
      </c>
      <c r="AS51" s="58" t="n">
        <f aca="false">'Income Statement'!AS16</f>
        <v>528</v>
      </c>
      <c r="AT51" s="58" t="n">
        <f aca="false">'Income Statement'!AT16</f>
        <v>548</v>
      </c>
      <c r="AU51" s="58" t="n">
        <f aca="false">'Income Statement'!AU16</f>
        <v>2033</v>
      </c>
      <c r="AV51" s="58" t="n">
        <f aca="false">'Income Statement'!AV16</f>
        <v>573</v>
      </c>
      <c r="AW51" s="58" t="n">
        <f aca="false">'Income Statement'!AW16</f>
        <v>638</v>
      </c>
      <c r="AX51" s="58" t="n">
        <f aca="false">'Income Statement'!AX16</f>
        <v>676</v>
      </c>
      <c r="AY51" s="58" t="n">
        <f aca="false">'Income Statement'!AY16</f>
        <v>717</v>
      </c>
      <c r="AZ51" s="58" t="n">
        <f aca="false">'Income Statement'!AZ16</f>
        <v>2604</v>
      </c>
      <c r="BA51" s="58" t="n">
        <f aca="false">'Income Statement'!BA16</f>
        <v>678</v>
      </c>
      <c r="BB51" s="58" t="str">
        <f aca="false">'Income Statement'!BB16</f>
        <v>208.947000</v>
      </c>
      <c r="BC51" s="58" t="str">
        <f aca="false">'Income Statement'!BC16</f>
        <v>427.865000</v>
      </c>
      <c r="BD51" s="58" t="str">
        <f aca="false">'Income Statement'!BD16</f>
        <v>666.611000</v>
      </c>
      <c r="BE51" s="58" t="str">
        <f aca="false">'Income Statement'!BE16</f>
        <v>924.638000</v>
      </c>
      <c r="BF51" s="58" t="str">
        <f aca="false">'Income Statement'!BF16</f>
        <v>274.241000</v>
      </c>
      <c r="BG51" s="58" t="str">
        <f aca="false">'Income Statement'!BG16</f>
        <v>566.978000</v>
      </c>
      <c r="BH51" s="58" t="str">
        <f aca="false">'Income Statement'!BH16</f>
        <v>870.023000</v>
      </c>
      <c r="BI51" s="58" t="str">
        <f aca="false">'Income Statement'!BI16</f>
        <v>1241.692000</v>
      </c>
      <c r="BJ51" s="58" t="str">
        <f aca="false">'Income Statement'!BJ16</f>
        <v>351.101000</v>
      </c>
      <c r="BK51" s="58" t="str">
        <f aca="false">'Income Statement'!BK16</f>
        <v>727.557000</v>
      </c>
      <c r="BL51" s="58" t="str">
        <f aca="false">'Income Statement'!BL16</f>
        <v>1154.044000</v>
      </c>
      <c r="BM51" s="58" t="n">
        <f aca="false">'Income Statement'!BM16</f>
        <v>1617</v>
      </c>
      <c r="BN51" s="58" t="n">
        <f aca="false">'Income Statement'!BN16</f>
        <v>463</v>
      </c>
      <c r="BO51" s="58" t="n">
        <f aca="false">'Income Statement'!BO16</f>
        <v>957</v>
      </c>
      <c r="BP51" s="58" t="n">
        <f aca="false">'Income Statement'!BP16</f>
        <v>1485</v>
      </c>
      <c r="BQ51" s="58" t="n">
        <f aca="false">'Income Statement'!BQ16</f>
        <v>2033</v>
      </c>
      <c r="BR51" s="58" t="n">
        <f aca="false">'Income Statement'!BR16</f>
        <v>573</v>
      </c>
      <c r="BS51" s="58" t="n">
        <f aca="false">'Income Statement'!BS16</f>
        <v>1211</v>
      </c>
      <c r="BT51" s="58" t="n">
        <f aca="false">'Income Statement'!BT16</f>
        <v>1887</v>
      </c>
      <c r="BU51" s="58" t="n">
        <f aca="false">'Income Statement'!BU16</f>
        <v>2604</v>
      </c>
      <c r="BV51" s="59" t="n">
        <f aca="false">'Income Statement'!BV16</f>
        <v>678</v>
      </c>
      <c r="BW51" s="58" t="n">
        <f aca="false">'Income Statement'!BW16</f>
        <v>0</v>
      </c>
      <c r="BX51" s="58" t="n">
        <f aca="false">'Income Statement'!BX16</f>
        <v>0</v>
      </c>
      <c r="BY51" s="58" t="n">
        <f aca="false">'Income Statement'!BY16</f>
        <v>0</v>
      </c>
      <c r="BZ51" s="58" t="n">
        <f aca="false">'Income Statement'!BZ16</f>
        <v>0</v>
      </c>
      <c r="CA51" s="58" t="n">
        <f aca="false">'Income Statement'!CA16</f>
        <v>0</v>
      </c>
      <c r="CB51" s="58" t="n">
        <f aca="false">'Income Statement'!CB16</f>
        <v>0</v>
      </c>
      <c r="CC51" s="58" t="n">
        <f aca="false">'Income Statement'!CC16</f>
        <v>0</v>
      </c>
      <c r="CD51" s="58" t="n">
        <f aca="false">'Income Statement'!CD16</f>
        <v>0</v>
      </c>
      <c r="CE51" s="58" t="n">
        <f aca="false">'Income Statement'!CE16</f>
        <v>0</v>
      </c>
      <c r="CF51" s="58" t="n">
        <f aca="false">'Income Statement'!CF16</f>
        <v>0</v>
      </c>
    </row>
    <row r="52" customFormat="false" ht="15" hidden="false" customHeight="true" outlineLevel="0" collapsed="false">
      <c r="B52" s="12"/>
      <c r="C52" s="12"/>
      <c r="D52" s="12" t="n">
        <v>104</v>
      </c>
      <c r="E52" s="12"/>
      <c r="F52" s="12"/>
      <c r="G52" s="12"/>
      <c r="H52" s="12" t="n">
        <v>0.001</v>
      </c>
      <c r="I52" s="12"/>
      <c r="J52" s="12" t="n">
        <v>1</v>
      </c>
      <c r="K52" s="12"/>
      <c r="L52" s="12" t="n">
        <v>174</v>
      </c>
      <c r="M52" s="12"/>
      <c r="N52" s="12" t="s">
        <v>2390</v>
      </c>
      <c r="O52" s="12" t="s">
        <v>4736</v>
      </c>
      <c r="P52" s="12"/>
      <c r="Q52" s="12" t="n">
        <v>2</v>
      </c>
      <c r="R52" s="12"/>
      <c r="S52" s="12"/>
      <c r="T52" s="12" t="n">
        <v>9</v>
      </c>
      <c r="U52" s="12"/>
      <c r="V52" s="12" t="s">
        <v>160</v>
      </c>
      <c r="W52" s="12" t="s">
        <v>781</v>
      </c>
      <c r="X52" s="12" t="s">
        <v>162</v>
      </c>
      <c r="Y52" s="12" t="s">
        <v>2370</v>
      </c>
      <c r="Z52" s="12" t="s">
        <v>163</v>
      </c>
      <c r="AA52" s="12" t="s">
        <v>4691</v>
      </c>
      <c r="AB52" s="58" t="str">
        <f aca="false">'Income Statement'!AB17</f>
        <v>83.358000</v>
      </c>
      <c r="AC52" s="58" t="str">
        <f aca="false">'Income Statement'!AC17</f>
        <v>88.913000</v>
      </c>
      <c r="AD52" s="58" t="str">
        <f aca="false">'Income Statement'!AD17</f>
        <v>94.465000</v>
      </c>
      <c r="AE52" s="58" t="str">
        <f aca="false">'Income Statement'!AE17</f>
        <v>97.896000</v>
      </c>
      <c r="AF52" s="58" t="str">
        <f aca="false">'Income Statement'!AF17</f>
        <v>364.632000</v>
      </c>
      <c r="AG52" s="58" t="str">
        <f aca="false">'Income Statement'!AG17</f>
        <v>107.561000</v>
      </c>
      <c r="AH52" s="58" t="str">
        <f aca="false">'Income Statement'!AH17</f>
        <v>112.647000</v>
      </c>
      <c r="AI52" s="58" t="str">
        <f aca="false">'Income Statement'!AI17</f>
        <v>120.638000</v>
      </c>
      <c r="AJ52" s="58" t="str">
        <f aca="false">'Income Statement'!AJ17</f>
        <v>124.735000</v>
      </c>
      <c r="AK52" s="58" t="str">
        <f aca="false">'Income Statement'!AK17</f>
        <v>412.856000</v>
      </c>
      <c r="AL52" s="58" t="str">
        <f aca="false">'Income Statement'!AL17</f>
        <v>145.880000</v>
      </c>
      <c r="AM52" s="58" t="str">
        <f aca="false">'Income Statement'!AM17</f>
        <v>149.123000</v>
      </c>
      <c r="AN52" s="58" t="str">
        <f aca="false">'Income Statement'!AN17</f>
        <v>159.035000</v>
      </c>
      <c r="AO52" s="58" t="str">
        <f aca="false">'Income Statement'!AO17</f>
        <v>162.686000</v>
      </c>
      <c r="AP52" s="58" t="n">
        <f aca="false">'Income Statement'!AP17</f>
        <v>617</v>
      </c>
      <c r="AQ52" s="58" t="n">
        <f aca="false">'Income Statement'!AQ17</f>
        <v>188</v>
      </c>
      <c r="AR52" s="58" t="n">
        <f aca="false">'Income Statement'!AR17</f>
        <v>176</v>
      </c>
      <c r="AS52" s="58" t="n">
        <f aca="false">'Income Statement'!AS17</f>
        <v>186</v>
      </c>
      <c r="AT52" s="58" t="n">
        <f aca="false">'Income Statement'!AT17</f>
        <v>190</v>
      </c>
      <c r="AU52" s="58" t="n">
        <f aca="false">'Income Statement'!AU17</f>
        <v>740</v>
      </c>
      <c r="AV52" s="58" t="n">
        <f aca="false">'Income Statement'!AV17</f>
        <v>194</v>
      </c>
      <c r="AW52" s="58" t="n">
        <f aca="false">'Income Statement'!AW17</f>
        <v>211</v>
      </c>
      <c r="AX52" s="58" t="n">
        <f aca="false">'Income Statement'!AX17</f>
        <v>213</v>
      </c>
      <c r="AY52" s="58" t="n">
        <f aca="false">'Income Statement'!AY17</f>
        <v>229</v>
      </c>
      <c r="AZ52" s="58" t="n">
        <f aca="false">'Income Statement'!AZ17</f>
        <v>847</v>
      </c>
      <c r="BA52" s="58" t="n">
        <f aca="false">'Income Statement'!BA17</f>
        <v>236</v>
      </c>
      <c r="BB52" s="58" t="str">
        <f aca="false">'Income Statement'!BB17</f>
        <v>83.358000</v>
      </c>
      <c r="BC52" s="58" t="str">
        <f aca="false">'Income Statement'!BC17</f>
        <v>172.271000</v>
      </c>
      <c r="BD52" s="58" t="str">
        <f aca="false">'Income Statement'!BD17</f>
        <v>266.736000</v>
      </c>
      <c r="BE52" s="58" t="str">
        <f aca="false">'Income Statement'!BE17</f>
        <v>364.632000</v>
      </c>
      <c r="BF52" s="58" t="str">
        <f aca="false">'Income Statement'!BF17</f>
        <v>107.561000</v>
      </c>
      <c r="BG52" s="58" t="str">
        <f aca="false">'Income Statement'!BG17</f>
        <v>220.208000</v>
      </c>
      <c r="BH52" s="58" t="str">
        <f aca="false">'Income Statement'!BH17</f>
        <v>340.846000</v>
      </c>
      <c r="BI52" s="58" t="str">
        <f aca="false">'Income Statement'!BI17</f>
        <v>412.856000</v>
      </c>
      <c r="BJ52" s="58" t="str">
        <f aca="false">'Income Statement'!BJ17</f>
        <v>145.880000</v>
      </c>
      <c r="BK52" s="58" t="str">
        <f aca="false">'Income Statement'!BK17</f>
        <v>295.003000</v>
      </c>
      <c r="BL52" s="58" t="str">
        <f aca="false">'Income Statement'!BL17</f>
        <v>454.038000</v>
      </c>
      <c r="BM52" s="58" t="n">
        <f aca="false">'Income Statement'!BM17</f>
        <v>617</v>
      </c>
      <c r="BN52" s="58" t="n">
        <f aca="false">'Income Statement'!BN17</f>
        <v>188</v>
      </c>
      <c r="BO52" s="58" t="n">
        <f aca="false">'Income Statement'!BO17</f>
        <v>364</v>
      </c>
      <c r="BP52" s="58" t="n">
        <f aca="false">'Income Statement'!BP17</f>
        <v>550</v>
      </c>
      <c r="BQ52" s="58" t="n">
        <f aca="false">'Income Statement'!BQ17</f>
        <v>740</v>
      </c>
      <c r="BR52" s="58" t="n">
        <f aca="false">'Income Statement'!BR17</f>
        <v>194</v>
      </c>
      <c r="BS52" s="58" t="n">
        <f aca="false">'Income Statement'!BS17</f>
        <v>405</v>
      </c>
      <c r="BT52" s="58" t="n">
        <f aca="false">'Income Statement'!BT17</f>
        <v>618</v>
      </c>
      <c r="BU52" s="58" t="n">
        <f aca="false">'Income Statement'!BU17</f>
        <v>847</v>
      </c>
      <c r="BV52" s="59" t="n">
        <f aca="false">'Income Statement'!BV17</f>
        <v>236</v>
      </c>
      <c r="BW52" s="58" t="n">
        <f aca="false">'Income Statement'!BW17</f>
        <v>0</v>
      </c>
      <c r="BX52" s="58" t="n">
        <f aca="false">'Income Statement'!BX17</f>
        <v>0</v>
      </c>
      <c r="BY52" s="58" t="n">
        <f aca="false">'Income Statement'!BY17</f>
        <v>0</v>
      </c>
      <c r="BZ52" s="58" t="n">
        <f aca="false">'Income Statement'!BZ17</f>
        <v>0</v>
      </c>
      <c r="CA52" s="58" t="n">
        <f aca="false">'Income Statement'!CA17</f>
        <v>0</v>
      </c>
      <c r="CB52" s="58" t="n">
        <f aca="false">'Income Statement'!CB17</f>
        <v>0</v>
      </c>
      <c r="CC52" s="58" t="n">
        <f aca="false">'Income Statement'!CC17</f>
        <v>0</v>
      </c>
      <c r="CD52" s="58" t="n">
        <f aca="false">'Income Statement'!CD17</f>
        <v>0</v>
      </c>
      <c r="CE52" s="58" t="n">
        <f aca="false">'Income Statement'!CE17</f>
        <v>0</v>
      </c>
      <c r="CF52" s="58" t="n">
        <f aca="false">'Income Statement'!CF17</f>
        <v>0</v>
      </c>
    </row>
    <row r="53" customFormat="false" ht="15" hidden="false" customHeight="true" outlineLevel="0" collapsed="false">
      <c r="B53" s="12"/>
      <c r="C53" s="12"/>
      <c r="D53" s="12" t="n">
        <v>105</v>
      </c>
      <c r="E53" s="12"/>
      <c r="F53" s="12"/>
      <c r="G53" s="12"/>
      <c r="H53" s="12" t="n">
        <v>0.001</v>
      </c>
      <c r="I53" s="12"/>
      <c r="J53" s="12" t="n">
        <v>1</v>
      </c>
      <c r="K53" s="12"/>
      <c r="L53" s="12" t="n">
        <v>174</v>
      </c>
      <c r="M53" s="12"/>
      <c r="N53" s="12" t="s">
        <v>2390</v>
      </c>
      <c r="O53" s="12" t="s">
        <v>4737</v>
      </c>
      <c r="P53" s="12"/>
      <c r="Q53" s="12"/>
      <c r="R53" s="12"/>
      <c r="S53" s="12"/>
      <c r="T53" s="12" t="n">
        <v>0</v>
      </c>
      <c r="U53" s="12"/>
      <c r="V53" s="12" t="s">
        <v>160</v>
      </c>
      <c r="W53" s="12" t="s">
        <v>781</v>
      </c>
      <c r="X53" s="12" t="s">
        <v>162</v>
      </c>
      <c r="Y53" s="12" t="s">
        <v>2370</v>
      </c>
      <c r="Z53" s="12" t="s">
        <v>163</v>
      </c>
      <c r="AA53" s="12" t="s">
        <v>2392</v>
      </c>
      <c r="AB53" s="58" t="str">
        <f aca="false">'Income Statement'!AB18</f>
        <v>292.305000</v>
      </c>
      <c r="AC53" s="58" t="str">
        <f aca="false">'Income Statement'!AC18</f>
        <v>307.831000</v>
      </c>
      <c r="AD53" s="58" t="str">
        <f aca="false">'Income Statement'!AD18</f>
        <v>333.211000</v>
      </c>
      <c r="AE53" s="58" t="str">
        <f aca="false">'Income Statement'!AE18</f>
        <v>355.923000</v>
      </c>
      <c r="AF53" s="58" t="str">
        <f aca="false">'Income Statement'!AF18</f>
        <v>1289.270000</v>
      </c>
      <c r="AG53" s="58" t="str">
        <f aca="false">'Income Statement'!AG18</f>
        <v>381.802000</v>
      </c>
      <c r="AH53" s="58" t="str">
        <f aca="false">'Income Statement'!AH18</f>
        <v>405.384000</v>
      </c>
      <c r="AI53" s="58" t="str">
        <f aca="false">'Income Statement'!AI18</f>
        <v>423.683000</v>
      </c>
      <c r="AJ53" s="58" t="str">
        <f aca="false">'Income Statement'!AJ18</f>
        <v>443.679000</v>
      </c>
      <c r="AK53" s="58" t="str">
        <f aca="false">'Income Statement'!AK18</f>
        <v>1654.548000</v>
      </c>
      <c r="AL53" s="58" t="str">
        <f aca="false">'Income Statement'!AL18</f>
        <v>496.981000</v>
      </c>
      <c r="AM53" s="58" t="str">
        <f aca="false">'Income Statement'!AM18</f>
        <v>525.579000</v>
      </c>
      <c r="AN53" s="58" t="str">
        <f aca="false">'Income Statement'!AN18</f>
        <v>585.522000</v>
      </c>
      <c r="AO53" s="58" t="str">
        <f aca="false">'Income Statement'!AO18</f>
        <v>625.957000</v>
      </c>
      <c r="AP53" s="58" t="n">
        <f aca="false">'Income Statement'!AP18</f>
        <v>2234</v>
      </c>
      <c r="AQ53" s="58" t="n">
        <f aca="false">'Income Statement'!AQ18</f>
        <v>651</v>
      </c>
      <c r="AR53" s="58" t="n">
        <f aca="false">'Income Statement'!AR18</f>
        <v>670</v>
      </c>
      <c r="AS53" s="58" t="n">
        <f aca="false">'Income Statement'!AS18</f>
        <v>714</v>
      </c>
      <c r="AT53" s="58" t="n">
        <f aca="false">'Income Statement'!AT18</f>
        <v>738</v>
      </c>
      <c r="AU53" s="58" t="n">
        <f aca="false">'Income Statement'!AU18</f>
        <v>2773</v>
      </c>
      <c r="AV53" s="58" t="n">
        <f aca="false">'Income Statement'!AV18</f>
        <v>767</v>
      </c>
      <c r="AW53" s="58" t="n">
        <f aca="false">'Income Statement'!AW18</f>
        <v>849</v>
      </c>
      <c r="AX53" s="58" t="n">
        <f aca="false">'Income Statement'!AX18</f>
        <v>889</v>
      </c>
      <c r="AY53" s="58" t="n">
        <f aca="false">'Income Statement'!AY18</f>
        <v>946</v>
      </c>
      <c r="AZ53" s="58" t="n">
        <f aca="false">'Income Statement'!AZ18</f>
        <v>3451</v>
      </c>
      <c r="BA53" s="58" t="n">
        <f aca="false">'Income Statement'!BA18</f>
        <v>914</v>
      </c>
      <c r="BB53" s="58" t="str">
        <f aca="false">'Income Statement'!BB18</f>
        <v>292.305000</v>
      </c>
      <c r="BC53" s="58" t="str">
        <f aca="false">'Income Statement'!BC18</f>
        <v>600.136000</v>
      </c>
      <c r="BD53" s="58" t="str">
        <f aca="false">'Income Statement'!BD18</f>
        <v>933.347000</v>
      </c>
      <c r="BE53" s="58" t="str">
        <f aca="false">'Income Statement'!BE18</f>
        <v>1289.270000</v>
      </c>
      <c r="BF53" s="58" t="str">
        <f aca="false">'Income Statement'!BF18</f>
        <v>381.802000</v>
      </c>
      <c r="BG53" s="58" t="str">
        <f aca="false">'Income Statement'!BG18</f>
        <v>787.186000</v>
      </c>
      <c r="BH53" s="58" t="str">
        <f aca="false">'Income Statement'!BH18</f>
        <v>1210.869000</v>
      </c>
      <c r="BI53" s="58" t="str">
        <f aca="false">'Income Statement'!BI18</f>
        <v>1654.548000</v>
      </c>
      <c r="BJ53" s="58" t="str">
        <f aca="false">'Income Statement'!BJ18</f>
        <v>496.981000</v>
      </c>
      <c r="BK53" s="58" t="str">
        <f aca="false">'Income Statement'!BK18</f>
        <v>1022.560000</v>
      </c>
      <c r="BL53" s="58" t="str">
        <f aca="false">'Income Statement'!BL18</f>
        <v>1608.082000</v>
      </c>
      <c r="BM53" s="58" t="n">
        <f aca="false">'Income Statement'!BM18</f>
        <v>2234</v>
      </c>
      <c r="BN53" s="58" t="n">
        <f aca="false">'Income Statement'!BN18</f>
        <v>651</v>
      </c>
      <c r="BO53" s="58" t="n">
        <f aca="false">'Income Statement'!BO18</f>
        <v>1321</v>
      </c>
      <c r="BP53" s="58" t="n">
        <f aca="false">'Income Statement'!BP18</f>
        <v>2035</v>
      </c>
      <c r="BQ53" s="58" t="n">
        <f aca="false">'Income Statement'!BQ18</f>
        <v>2773</v>
      </c>
      <c r="BR53" s="58" t="n">
        <f aca="false">'Income Statement'!BR18</f>
        <v>767</v>
      </c>
      <c r="BS53" s="58" t="n">
        <f aca="false">'Income Statement'!BS18</f>
        <v>1616</v>
      </c>
      <c r="BT53" s="58" t="n">
        <f aca="false">'Income Statement'!BT18</f>
        <v>2505</v>
      </c>
      <c r="BU53" s="58" t="n">
        <f aca="false">'Income Statement'!BU18</f>
        <v>3451</v>
      </c>
      <c r="BV53" s="59" t="n">
        <f aca="false">'Income Statement'!BV18</f>
        <v>914</v>
      </c>
      <c r="BW53" s="58" t="n">
        <f aca="false">'Income Statement'!BW18</f>
        <v>0</v>
      </c>
      <c r="BX53" s="58" t="n">
        <f aca="false">'Income Statement'!BX18</f>
        <v>0</v>
      </c>
      <c r="BY53" s="58" t="n">
        <f aca="false">'Income Statement'!BY18</f>
        <v>0</v>
      </c>
      <c r="BZ53" s="58" t="n">
        <f aca="false">'Income Statement'!BZ18</f>
        <v>0</v>
      </c>
      <c r="CA53" s="58" t="n">
        <f aca="false">'Income Statement'!CA18</f>
        <v>0</v>
      </c>
      <c r="CB53" s="58" t="n">
        <f aca="false">'Income Statement'!CB18</f>
        <v>0</v>
      </c>
      <c r="CC53" s="58" t="n">
        <f aca="false">'Income Statement'!CC18</f>
        <v>0</v>
      </c>
      <c r="CD53" s="58" t="n">
        <f aca="false">'Income Statement'!CD18</f>
        <v>0</v>
      </c>
      <c r="CE53" s="58" t="n">
        <f aca="false">'Income Statement'!CE18</f>
        <v>0</v>
      </c>
      <c r="CF53" s="58" t="n">
        <f aca="false">'Income Statement'!CF18</f>
        <v>0</v>
      </c>
    </row>
    <row r="54" s="37" customFormat="true" ht="15" hidden="false" customHeight="true" outlineLevel="0" collapsed="false">
      <c r="B54" s="24"/>
      <c r="C54" s="24"/>
      <c r="D54" s="24" t="n">
        <v>108</v>
      </c>
      <c r="E54" s="24"/>
      <c r="F54" s="24"/>
      <c r="G54" s="24"/>
      <c r="H54" s="24"/>
      <c r="I54" s="24"/>
      <c r="J54" s="24" t="n">
        <v>1</v>
      </c>
      <c r="K54" s="24"/>
      <c r="L54" s="24" t="n">
        <v>174</v>
      </c>
      <c r="M54" s="24"/>
      <c r="N54" s="24" t="s">
        <v>2390</v>
      </c>
      <c r="O54" s="24" t="s">
        <v>4738</v>
      </c>
      <c r="P54" s="24"/>
      <c r="Q54" s="24"/>
      <c r="R54" s="24"/>
      <c r="S54" s="24"/>
      <c r="T54" s="24" t="n">
        <v>0</v>
      </c>
      <c r="U54" s="24" t="n">
        <v>8</v>
      </c>
      <c r="V54" s="24" t="s">
        <v>160</v>
      </c>
      <c r="W54" s="24" t="s">
        <v>781</v>
      </c>
      <c r="X54" s="24" t="s">
        <v>162</v>
      </c>
      <c r="Y54" s="24" t="s">
        <v>2370</v>
      </c>
      <c r="Z54" s="24" t="s">
        <v>163</v>
      </c>
      <c r="AA54" s="24" t="s">
        <v>4739</v>
      </c>
      <c r="AB54" s="91" t="n">
        <f aca="false">AB51+AB52</f>
        <v>292.305</v>
      </c>
      <c r="AC54" s="103" t="n">
        <f aca="false">AC51+AC52</f>
        <v>307.831</v>
      </c>
      <c r="AD54" s="103" t="n">
        <f aca="false">AD51+AD52</f>
        <v>333.211</v>
      </c>
      <c r="AE54" s="103" t="n">
        <f aca="false">AE51+AE52</f>
        <v>355.923</v>
      </c>
      <c r="AF54" s="103" t="n">
        <f aca="false">AF51+AF52</f>
        <v>1289.27</v>
      </c>
      <c r="AG54" s="103" t="n">
        <f aca="false">AG51+AG52</f>
        <v>381.802</v>
      </c>
      <c r="AH54" s="103" t="n">
        <f aca="false">AH51+AH52</f>
        <v>405.384</v>
      </c>
      <c r="AI54" s="103" t="n">
        <f aca="false">AI51+AI52</f>
        <v>423.683</v>
      </c>
      <c r="AJ54" s="103" t="n">
        <f aca="false">AJ51+AJ52</f>
        <v>443.679</v>
      </c>
      <c r="AK54" s="103" t="n">
        <f aca="false">AK51+AK52</f>
        <v>1654.548</v>
      </c>
      <c r="AL54" s="103" t="n">
        <f aca="false">AL51+AL52</f>
        <v>496.981</v>
      </c>
      <c r="AM54" s="103" t="n">
        <f aca="false">AM51+AM52</f>
        <v>525.579</v>
      </c>
      <c r="AN54" s="103" t="n">
        <f aca="false">AN51+AN52</f>
        <v>585.522</v>
      </c>
      <c r="AO54" s="103" t="n">
        <f aca="false">AO51+AO52</f>
        <v>625.957</v>
      </c>
      <c r="AP54" s="103" t="n">
        <f aca="false">AP51+AP52</f>
        <v>2234</v>
      </c>
      <c r="AQ54" s="103" t="n">
        <f aca="false">AQ51+AQ52</f>
        <v>651</v>
      </c>
      <c r="AR54" s="103" t="n">
        <f aca="false">AR51+AR52</f>
        <v>670</v>
      </c>
      <c r="AS54" s="103" t="n">
        <f aca="false">AS51+AS52</f>
        <v>714</v>
      </c>
      <c r="AT54" s="103" t="n">
        <f aca="false">AT51+AT52</f>
        <v>738</v>
      </c>
      <c r="AU54" s="103" t="n">
        <f aca="false">AU51+AU52</f>
        <v>2773</v>
      </c>
      <c r="AV54" s="103" t="n">
        <f aca="false">AV51+AV52</f>
        <v>767</v>
      </c>
      <c r="AW54" s="103" t="n">
        <f aca="false">AW51+AW52</f>
        <v>849</v>
      </c>
      <c r="AX54" s="103" t="n">
        <f aca="false">AX51+AX52</f>
        <v>889</v>
      </c>
      <c r="AY54" s="103" t="n">
        <f aca="false">AY51+AY52</f>
        <v>946</v>
      </c>
      <c r="AZ54" s="103" t="n">
        <f aca="false">AZ51+AZ52</f>
        <v>3451</v>
      </c>
      <c r="BA54" s="103" t="n">
        <f aca="false">BA51+BA52</f>
        <v>914</v>
      </c>
      <c r="BB54" s="103" t="n">
        <f aca="false">BB51+BB52</f>
        <v>292.305</v>
      </c>
      <c r="BC54" s="103" t="n">
        <f aca="false">BC51+BC52</f>
        <v>600.136</v>
      </c>
      <c r="BD54" s="103" t="n">
        <f aca="false">BD51+BD52</f>
        <v>933.347</v>
      </c>
      <c r="BE54" s="103" t="n">
        <f aca="false">BE51+BE52</f>
        <v>1289.27</v>
      </c>
      <c r="BF54" s="103" t="n">
        <f aca="false">BF51+BF52</f>
        <v>381.802</v>
      </c>
      <c r="BG54" s="103" t="n">
        <f aca="false">BG51+BG52</f>
        <v>787.186</v>
      </c>
      <c r="BH54" s="103" t="n">
        <f aca="false">BH51+BH52</f>
        <v>1210.869</v>
      </c>
      <c r="BI54" s="103" t="n">
        <f aca="false">BI51+BI52</f>
        <v>1654.548</v>
      </c>
      <c r="BJ54" s="103" t="n">
        <f aca="false">BJ51+BJ52</f>
        <v>496.981</v>
      </c>
      <c r="BK54" s="103" t="n">
        <f aca="false">BK51+BK52</f>
        <v>1022.56</v>
      </c>
      <c r="BL54" s="103" t="n">
        <f aca="false">BL51+BL52</f>
        <v>1608.082</v>
      </c>
      <c r="BM54" s="103" t="n">
        <f aca="false">BM51+BM52</f>
        <v>2234</v>
      </c>
      <c r="BN54" s="103" t="n">
        <f aca="false">BN51+BN52</f>
        <v>651</v>
      </c>
      <c r="BO54" s="103" t="n">
        <f aca="false">BO51+BO52</f>
        <v>1321</v>
      </c>
      <c r="BP54" s="103" t="n">
        <f aca="false">BP51+BP52</f>
        <v>2035</v>
      </c>
      <c r="BQ54" s="103" t="n">
        <f aca="false">BQ51+BQ52</f>
        <v>2773</v>
      </c>
      <c r="BR54" s="103" t="n">
        <f aca="false">BR51+BR52</f>
        <v>767</v>
      </c>
      <c r="BS54" s="103" t="n">
        <f aca="false">BS51+BS52</f>
        <v>1616</v>
      </c>
      <c r="BT54" s="103" t="n">
        <f aca="false">BT51+BT52</f>
        <v>2505</v>
      </c>
      <c r="BU54" s="103" t="n">
        <f aca="false">BU51+BU52</f>
        <v>3451</v>
      </c>
      <c r="BV54" s="103" t="n">
        <f aca="false">BV51+BV52</f>
        <v>914</v>
      </c>
      <c r="BW54" s="103" t="n">
        <f aca="false">BW51+BW52</f>
        <v>0</v>
      </c>
      <c r="BX54" s="103" t="n">
        <f aca="false">BX51+BX52</f>
        <v>0</v>
      </c>
      <c r="BY54" s="103" t="n">
        <f aca="false">BY51+BY52</f>
        <v>0</v>
      </c>
      <c r="BZ54" s="103" t="n">
        <f aca="false">BZ51+BZ52</f>
        <v>0</v>
      </c>
      <c r="CA54" s="103" t="n">
        <f aca="false">CA51+CA52</f>
        <v>0</v>
      </c>
      <c r="CB54" s="103" t="n">
        <f aca="false">CB51+CB52</f>
        <v>0</v>
      </c>
      <c r="CC54" s="103" t="n">
        <f aca="false">CC51+CC52</f>
        <v>0</v>
      </c>
      <c r="CD54" s="103" t="n">
        <f aca="false">CD51+CD52</f>
        <v>0</v>
      </c>
      <c r="CE54" s="103" t="n">
        <f aca="false">CE51+CE52</f>
        <v>0</v>
      </c>
      <c r="CF54" s="103" t="n">
        <f aca="false">CF51+CF52</f>
        <v>0</v>
      </c>
    </row>
    <row r="55" s="37" customFormat="true" ht="15" hidden="false" customHeight="true" outlineLevel="0" collapsed="false">
      <c r="B55" s="24"/>
      <c r="C55" s="24"/>
      <c r="D55" s="24" t="n">
        <v>109</v>
      </c>
      <c r="E55" s="24"/>
      <c r="F55" s="24"/>
      <c r="G55" s="24"/>
      <c r="H55" s="24"/>
      <c r="I55" s="24"/>
      <c r="J55" s="24" t="n">
        <v>1</v>
      </c>
      <c r="K55" s="24"/>
      <c r="L55" s="24" t="n">
        <v>174</v>
      </c>
      <c r="M55" s="24"/>
      <c r="N55" s="24" t="s">
        <v>2390</v>
      </c>
      <c r="O55" s="24" t="s">
        <v>4740</v>
      </c>
      <c r="P55" s="24"/>
      <c r="Q55" s="24"/>
      <c r="R55" s="24"/>
      <c r="S55" s="24"/>
      <c r="T55" s="24" t="n">
        <v>0</v>
      </c>
      <c r="U55" s="24" t="n">
        <v>19</v>
      </c>
      <c r="V55" s="24" t="s">
        <v>160</v>
      </c>
      <c r="W55" s="24" t="s">
        <v>781</v>
      </c>
      <c r="X55" s="24" t="s">
        <v>162</v>
      </c>
      <c r="Y55" s="24" t="s">
        <v>2370</v>
      </c>
      <c r="Z55" s="24" t="s">
        <v>163</v>
      </c>
      <c r="AA55" s="24" t="s">
        <v>4741</v>
      </c>
      <c r="AB55" s="35" t="n">
        <f aca="false">AB53-AB54</f>
        <v>0</v>
      </c>
      <c r="AC55" s="36" t="n">
        <f aca="false">AC53-AC54</f>
        <v>0</v>
      </c>
      <c r="AD55" s="36" t="n">
        <f aca="false">AD53-AD54</f>
        <v>0</v>
      </c>
      <c r="AE55" s="36" t="n">
        <f aca="false">AE53-AE54</f>
        <v>0</v>
      </c>
      <c r="AF55" s="36" t="n">
        <f aca="false">AF53-AF54</f>
        <v>0</v>
      </c>
      <c r="AG55" s="36" t="n">
        <f aca="false">AG53-AG54</f>
        <v>0</v>
      </c>
      <c r="AH55" s="36" t="n">
        <f aca="false">AH53-AH54</f>
        <v>0</v>
      </c>
      <c r="AI55" s="36" t="n">
        <f aca="false">AI53-AI54</f>
        <v>0</v>
      </c>
      <c r="AJ55" s="36" t="n">
        <f aca="false">AJ53-AJ54</f>
        <v>0</v>
      </c>
      <c r="AK55" s="36" t="n">
        <f aca="false">AK53-AK54</f>
        <v>0</v>
      </c>
      <c r="AL55" s="36" t="n">
        <f aca="false">AL53-AL54</f>
        <v>0</v>
      </c>
      <c r="AM55" s="36" t="n">
        <f aca="false">AM53-AM54</f>
        <v>0</v>
      </c>
      <c r="AN55" s="36" t="n">
        <f aca="false">AN53-AN54</f>
        <v>0</v>
      </c>
      <c r="AO55" s="36" t="n">
        <f aca="false">AO53-AO54</f>
        <v>0</v>
      </c>
      <c r="AP55" s="36" t="n">
        <f aca="false">AP53-AP54</f>
        <v>0</v>
      </c>
      <c r="AQ55" s="36" t="n">
        <f aca="false">AQ53-AQ54</f>
        <v>0</v>
      </c>
      <c r="AR55" s="36" t="n">
        <f aca="false">AR53-AR54</f>
        <v>0</v>
      </c>
      <c r="AS55" s="36" t="n">
        <f aca="false">AS53-AS54</f>
        <v>0</v>
      </c>
      <c r="AT55" s="36" t="n">
        <f aca="false">AT53-AT54</f>
        <v>0</v>
      </c>
      <c r="AU55" s="36" t="n">
        <f aca="false">AU53-AU54</f>
        <v>0</v>
      </c>
      <c r="AV55" s="36" t="n">
        <f aca="false">AV53-AV54</f>
        <v>0</v>
      </c>
      <c r="AW55" s="36" t="n">
        <f aca="false">AW53-AW54</f>
        <v>0</v>
      </c>
      <c r="AX55" s="36" t="n">
        <f aca="false">AX53-AX54</f>
        <v>0</v>
      </c>
      <c r="AY55" s="36" t="n">
        <f aca="false">AY53-AY54</f>
        <v>0</v>
      </c>
      <c r="AZ55" s="36" t="n">
        <f aca="false">AZ53-AZ54</f>
        <v>0</v>
      </c>
      <c r="BA55" s="36" t="n">
        <f aca="false">BA53-BA54</f>
        <v>0</v>
      </c>
      <c r="BB55" s="36" t="n">
        <f aca="false">BB53-BB54</f>
        <v>0</v>
      </c>
      <c r="BC55" s="36" t="n">
        <f aca="false">BC53-BC54</f>
        <v>0</v>
      </c>
      <c r="BD55" s="36" t="n">
        <f aca="false">BD53-BD54</f>
        <v>0</v>
      </c>
      <c r="BE55" s="36" t="n">
        <f aca="false">BE53-BE54</f>
        <v>0</v>
      </c>
      <c r="BF55" s="36" t="n">
        <f aca="false">BF53-BF54</f>
        <v>0</v>
      </c>
      <c r="BG55" s="36" t="n">
        <f aca="false">BG53-BG54</f>
        <v>0</v>
      </c>
      <c r="BH55" s="36" t="n">
        <f aca="false">BH53-BH54</f>
        <v>0</v>
      </c>
      <c r="BI55" s="36" t="n">
        <f aca="false">BI53-BI54</f>
        <v>0</v>
      </c>
      <c r="BJ55" s="36" t="n">
        <f aca="false">BJ53-BJ54</f>
        <v>0</v>
      </c>
      <c r="BK55" s="36" t="n">
        <f aca="false">BK53-BK54</f>
        <v>0</v>
      </c>
      <c r="BL55" s="36" t="n">
        <f aca="false">BL53-BL54</f>
        <v>0</v>
      </c>
      <c r="BM55" s="36" t="n">
        <f aca="false">BM53-BM54</f>
        <v>0</v>
      </c>
      <c r="BN55" s="36" t="n">
        <f aca="false">BN53-BN54</f>
        <v>0</v>
      </c>
      <c r="BO55" s="36" t="n">
        <f aca="false">BO53-BO54</f>
        <v>0</v>
      </c>
      <c r="BP55" s="36" t="n">
        <f aca="false">BP53-BP54</f>
        <v>0</v>
      </c>
      <c r="BQ55" s="36" t="n">
        <f aca="false">BQ53-BQ54</f>
        <v>0</v>
      </c>
      <c r="BR55" s="36" t="n">
        <f aca="false">BR53-BR54</f>
        <v>0</v>
      </c>
      <c r="BS55" s="36" t="n">
        <f aca="false">BS53-BS54</f>
        <v>0</v>
      </c>
      <c r="BT55" s="36" t="n">
        <f aca="false">BT53-BT54</f>
        <v>0</v>
      </c>
      <c r="BU55" s="36" t="n">
        <f aca="false">BU53-BU54</f>
        <v>0</v>
      </c>
      <c r="BV55" s="36" t="n">
        <f aca="false">BV53-BV54</f>
        <v>0</v>
      </c>
      <c r="BW55" s="36" t="n">
        <f aca="false">BW53-BW54</f>
        <v>0</v>
      </c>
      <c r="BX55" s="36" t="n">
        <f aca="false">BX53-BX54</f>
        <v>0</v>
      </c>
      <c r="BY55" s="36" t="n">
        <f aca="false">BY53-BY54</f>
        <v>0</v>
      </c>
      <c r="BZ55" s="36" t="n">
        <f aca="false">BZ53-BZ54</f>
        <v>0</v>
      </c>
      <c r="CA55" s="36" t="n">
        <f aca="false">CA53-CA54</f>
        <v>0</v>
      </c>
      <c r="CB55" s="36" t="n">
        <f aca="false">CB53-CB54</f>
        <v>0</v>
      </c>
      <c r="CC55" s="36" t="n">
        <f aca="false">CC53-CC54</f>
        <v>0</v>
      </c>
      <c r="CD55" s="36" t="n">
        <f aca="false">CD53-CD54</f>
        <v>0</v>
      </c>
      <c r="CE55" s="36" t="n">
        <f aca="false">CE53-CE54</f>
        <v>0</v>
      </c>
      <c r="CF55" s="36" t="n">
        <f aca="false">CF53-CF54</f>
        <v>0</v>
      </c>
    </row>
    <row r="56" customFormat="false" ht="15" hidden="false" customHeight="true" outlineLevel="0" collapsed="false">
      <c r="B56" s="12"/>
      <c r="C56" s="12"/>
      <c r="D56" s="12" t="n">
        <v>1000</v>
      </c>
      <c r="E56" s="12"/>
      <c r="F56" s="12"/>
      <c r="G56" s="12"/>
      <c r="H56" s="12"/>
      <c r="I56" s="12"/>
      <c r="J56" s="12"/>
      <c r="K56" s="12"/>
      <c r="L56" s="12" t="n">
        <v>175</v>
      </c>
      <c r="M56" s="12"/>
      <c r="N56" s="12"/>
      <c r="O56" s="12" t="s">
        <v>4742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N56" s="92"/>
      <c r="BO56" s="92"/>
      <c r="BP56" s="92"/>
      <c r="BQ56" s="92"/>
      <c r="BR56" s="92"/>
      <c r="BS56" s="92"/>
      <c r="BT56" s="92"/>
      <c r="BU56" s="92"/>
      <c r="BV56" s="102"/>
      <c r="BW56" s="92"/>
      <c r="BX56" s="92"/>
      <c r="BY56" s="92"/>
      <c r="BZ56" s="92"/>
      <c r="CA56" s="92"/>
      <c r="CB56" s="92"/>
      <c r="CC56" s="92"/>
      <c r="CD56" s="92"/>
      <c r="CE56" s="92"/>
      <c r="CF56" s="92"/>
    </row>
    <row r="57" customFormat="false" ht="15" hidden="false" customHeight="true" outlineLevel="0" collapsed="false">
      <c r="B57" s="9"/>
      <c r="C57" s="9"/>
      <c r="D57" s="9" t="n">
        <v>100</v>
      </c>
      <c r="E57" s="9"/>
      <c r="F57" s="9"/>
      <c r="G57" s="9"/>
      <c r="H57" s="9"/>
      <c r="I57" s="9"/>
      <c r="J57" s="9"/>
      <c r="K57" s="9"/>
      <c r="L57" s="9" t="n">
        <v>175</v>
      </c>
      <c r="M57" s="9"/>
      <c r="N57" s="9" t="s">
        <v>2393</v>
      </c>
      <c r="O57" s="9" t="s">
        <v>4743</v>
      </c>
      <c r="P57" s="9"/>
      <c r="Q57" s="9"/>
      <c r="R57" s="9"/>
      <c r="S57" s="9"/>
      <c r="T57" s="9" t="n">
        <v>0</v>
      </c>
      <c r="U57" s="9"/>
      <c r="V57" s="9" t="s">
        <v>153</v>
      </c>
      <c r="W57" s="9"/>
      <c r="X57" s="9"/>
      <c r="Y57" s="9"/>
      <c r="Z57" s="9"/>
      <c r="AA57" s="9" t="s">
        <v>2395</v>
      </c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52"/>
      <c r="BW57" s="10"/>
      <c r="BX57" s="10"/>
      <c r="BY57" s="10"/>
      <c r="BZ57" s="10"/>
      <c r="CA57" s="10"/>
      <c r="CB57" s="10"/>
      <c r="CC57" s="10"/>
      <c r="CD57" s="10"/>
      <c r="CE57" s="10"/>
      <c r="CF57" s="10"/>
    </row>
    <row r="58" customFormat="false" ht="15" hidden="false" customHeight="true" outlineLevel="0" collapsed="false">
      <c r="B58" s="9"/>
      <c r="C58" s="9"/>
      <c r="D58" s="9" t="n">
        <v>101</v>
      </c>
      <c r="E58" s="9"/>
      <c r="F58" s="9"/>
      <c r="G58" s="9"/>
      <c r="H58" s="9"/>
      <c r="I58" s="9"/>
      <c r="J58" s="9"/>
      <c r="K58" s="9"/>
      <c r="L58" s="9" t="n">
        <v>175</v>
      </c>
      <c r="M58" s="9"/>
      <c r="N58" s="9"/>
      <c r="O58" s="9" t="s">
        <v>4744</v>
      </c>
      <c r="P58" s="9"/>
      <c r="Q58" s="9"/>
      <c r="R58" s="9"/>
      <c r="S58" s="9"/>
      <c r="T58" s="9" t="n">
        <v>0</v>
      </c>
      <c r="U58" s="9"/>
      <c r="V58" s="9" t="s">
        <v>153</v>
      </c>
      <c r="W58" s="9"/>
      <c r="X58" s="9"/>
      <c r="Y58" s="9"/>
      <c r="Z58" s="9"/>
      <c r="AA58" s="9" t="s">
        <v>4680</v>
      </c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52"/>
      <c r="BW58" s="10"/>
      <c r="BX58" s="10"/>
      <c r="BY58" s="10"/>
      <c r="BZ58" s="10"/>
      <c r="CA58" s="10"/>
      <c r="CB58" s="10"/>
      <c r="CC58" s="10"/>
      <c r="CD58" s="10"/>
      <c r="CE58" s="10"/>
      <c r="CF58" s="10"/>
    </row>
    <row r="59" customFormat="false" ht="15" hidden="false" customHeight="true" outlineLevel="0" collapsed="false">
      <c r="B59" s="12"/>
      <c r="C59" s="12"/>
      <c r="D59" s="12" t="n">
        <v>104</v>
      </c>
      <c r="E59" s="12"/>
      <c r="F59" s="12"/>
      <c r="G59" s="12"/>
      <c r="H59" s="12"/>
      <c r="I59" s="12"/>
      <c r="J59" s="12" t="n">
        <v>1</v>
      </c>
      <c r="K59" s="12"/>
      <c r="L59" s="12" t="n">
        <v>175</v>
      </c>
      <c r="M59" s="12"/>
      <c r="N59" s="12" t="s">
        <v>2393</v>
      </c>
      <c r="O59" s="12" t="s">
        <v>4745</v>
      </c>
      <c r="P59" s="12"/>
      <c r="Q59" s="12" t="n">
        <v>1</v>
      </c>
      <c r="R59" s="12"/>
      <c r="S59" s="12"/>
      <c r="T59" s="12" t="n">
        <v>9</v>
      </c>
      <c r="U59" s="12"/>
      <c r="V59" s="12" t="s">
        <v>160</v>
      </c>
      <c r="W59" s="12" t="s">
        <v>781</v>
      </c>
      <c r="X59" s="12" t="s">
        <v>162</v>
      </c>
      <c r="Y59" s="12" t="s">
        <v>2370</v>
      </c>
      <c r="Z59" s="12" t="s">
        <v>163</v>
      </c>
      <c r="AA59" s="12" t="s">
        <v>4682</v>
      </c>
      <c r="AB59" s="58" t="n">
        <f aca="false">AB17-AB51</f>
        <v>938.359</v>
      </c>
      <c r="AC59" s="58" t="n">
        <f aca="false">AC17-AC51</f>
        <v>1013.669</v>
      </c>
      <c r="AD59" s="58" t="n">
        <f aca="false">AD17-AD51</f>
        <v>1049.767</v>
      </c>
      <c r="AE59" s="58" t="n">
        <f aca="false">AE17-AE51</f>
        <v>1087.331</v>
      </c>
      <c r="AF59" s="58" t="n">
        <f aca="false">AF17-AF51</f>
        <v>4089.126</v>
      </c>
      <c r="AG59" s="58" t="n">
        <f aca="false">AG17-AG51</f>
        <v>1131.046</v>
      </c>
      <c r="AH59" s="58" t="n">
        <f aca="false">AH17-AH51</f>
        <v>1228.582</v>
      </c>
      <c r="AI59" s="58" t="n">
        <f aca="false">AI17-AI51</f>
        <v>1293.288</v>
      </c>
      <c r="AJ59" s="58" t="n">
        <f aca="false">AJ17-AJ51</f>
        <v>1363.716</v>
      </c>
      <c r="AK59" s="58" t="n">
        <f aca="false">AK17-AK51</f>
        <v>4963.907</v>
      </c>
      <c r="AL59" s="58" t="n">
        <f aca="false">AL17-AL51</f>
        <v>1424.392</v>
      </c>
      <c r="AM59" s="58" t="n">
        <f aca="false">AM17-AM51</f>
        <v>1509.624</v>
      </c>
      <c r="AN59" s="58" t="n">
        <f aca="false">AN17-AN51</f>
        <v>1557.494</v>
      </c>
      <c r="AO59" s="58" t="n">
        <f aca="false">AO17-AO51</f>
        <v>1647.38</v>
      </c>
      <c r="AP59" s="58" t="n">
        <f aca="false">AP17-AP51</f>
        <v>6182</v>
      </c>
      <c r="AQ59" s="58" t="n">
        <f aca="false">AQ17-AQ51</f>
        <v>1746</v>
      </c>
      <c r="AR59" s="58" t="n">
        <f aca="false">AR17-AR51</f>
        <v>1889</v>
      </c>
      <c r="AS59" s="58" t="n">
        <f aca="false">AS17-AS51</f>
        <v>1978</v>
      </c>
      <c r="AT59" s="58" t="n">
        <f aca="false">AT17-AT51</f>
        <v>2120</v>
      </c>
      <c r="AU59" s="58" t="n">
        <f aca="false">AU17-AU51</f>
        <v>7733</v>
      </c>
      <c r="AV59" s="58" t="n">
        <f aca="false">AV17-AV51</f>
        <v>2237</v>
      </c>
      <c r="AW59" s="58" t="n">
        <f aca="false">AW17-AW51</f>
        <v>2422</v>
      </c>
      <c r="AX59" s="58" t="n">
        <f aca="false">AX17-AX51</f>
        <v>2492</v>
      </c>
      <c r="AY59" s="58" t="n">
        <f aca="false">AY17-AY51</f>
        <v>2658</v>
      </c>
      <c r="AZ59" s="58" t="n">
        <f aca="false">AZ17-AZ51</f>
        <v>9809</v>
      </c>
      <c r="BA59" s="58" t="n">
        <f aca="false">BA17-BA51</f>
        <v>2818</v>
      </c>
      <c r="BB59" s="58" t="n">
        <f aca="false">BB17-BB51</f>
        <v>938.359</v>
      </c>
      <c r="BC59" s="58" t="n">
        <f aca="false">BC17-BC51</f>
        <v>1952.028</v>
      </c>
      <c r="BD59" s="58" t="n">
        <f aca="false">BD17-BD51</f>
        <v>3001.795</v>
      </c>
      <c r="BE59" s="58" t="n">
        <f aca="false">BE17-BE51</f>
        <v>4089.126</v>
      </c>
      <c r="BF59" s="58" t="n">
        <f aca="false">BF17-BF51</f>
        <v>1131.046</v>
      </c>
      <c r="BG59" s="58" t="n">
        <f aca="false">BG17-BG51</f>
        <v>2359.628</v>
      </c>
      <c r="BH59" s="58" t="n">
        <f aca="false">BH17-BH51</f>
        <v>3652.916</v>
      </c>
      <c r="BI59" s="58" t="n">
        <f aca="false">BI17-BI51</f>
        <v>4963.907</v>
      </c>
      <c r="BJ59" s="58" t="n">
        <f aca="false">BJ17-BJ51</f>
        <v>1424.392</v>
      </c>
      <c r="BK59" s="58" t="n">
        <f aca="false">BK17-BK51</f>
        <v>2934.016</v>
      </c>
      <c r="BL59" s="58" t="n">
        <f aca="false">BL17-BL51</f>
        <v>4491.51</v>
      </c>
      <c r="BM59" s="58" t="n">
        <f aca="false">BM17-BM51</f>
        <v>6182</v>
      </c>
      <c r="BN59" s="58" t="n">
        <f aca="false">BN17-BN51</f>
        <v>1746</v>
      </c>
      <c r="BO59" s="58" t="n">
        <f aca="false">BO17-BO51</f>
        <v>3635</v>
      </c>
      <c r="BP59" s="58" t="n">
        <f aca="false">BP17-BP51</f>
        <v>5613</v>
      </c>
      <c r="BQ59" s="58" t="n">
        <f aca="false">BQ17-BQ51</f>
        <v>7733</v>
      </c>
      <c r="BR59" s="58" t="n">
        <f aca="false">BR17-BR51</f>
        <v>2237</v>
      </c>
      <c r="BS59" s="58" t="n">
        <f aca="false">BS17-BS51</f>
        <v>4659</v>
      </c>
      <c r="BT59" s="58" t="n">
        <f aca="false">BT17-BT51</f>
        <v>7151</v>
      </c>
      <c r="BU59" s="58" t="n">
        <f aca="false">BU17-BU51</f>
        <v>9809</v>
      </c>
      <c r="BV59" s="59" t="n">
        <f aca="false">BV17-BV51</f>
        <v>2818</v>
      </c>
      <c r="BW59" s="58" t="n">
        <f aca="false">BW17-BW51</f>
        <v>0</v>
      </c>
      <c r="BX59" s="58" t="n">
        <f aca="false">BX17-BX51</f>
        <v>0</v>
      </c>
      <c r="BY59" s="58" t="n">
        <f aca="false">BY17-BY51</f>
        <v>0</v>
      </c>
      <c r="BZ59" s="58" t="n">
        <f aca="false">BZ17-BZ51</f>
        <v>0</v>
      </c>
      <c r="CA59" s="58" t="n">
        <f aca="false">CA17-CA51</f>
        <v>0</v>
      </c>
      <c r="CB59" s="58" t="n">
        <f aca="false">CB17-CB51</f>
        <v>0</v>
      </c>
      <c r="CC59" s="58" t="n">
        <f aca="false">CC17-CC51</f>
        <v>0</v>
      </c>
      <c r="CD59" s="58" t="n">
        <f aca="false">CD17-CD51</f>
        <v>0</v>
      </c>
      <c r="CE59" s="58" t="n">
        <f aca="false">CE17-CE51</f>
        <v>0</v>
      </c>
      <c r="CF59" s="58" t="n">
        <f aca="false">CF17-CF51</f>
        <v>0</v>
      </c>
    </row>
    <row r="60" customFormat="false" ht="15" hidden="false" customHeight="true" outlineLevel="0" collapsed="false">
      <c r="B60" s="12"/>
      <c r="C60" s="12"/>
      <c r="D60" s="12" t="n">
        <v>104</v>
      </c>
      <c r="E60" s="12"/>
      <c r="F60" s="12"/>
      <c r="G60" s="12"/>
      <c r="H60" s="12"/>
      <c r="I60" s="12"/>
      <c r="J60" s="12" t="n">
        <v>1</v>
      </c>
      <c r="K60" s="12"/>
      <c r="L60" s="12" t="n">
        <v>175</v>
      </c>
      <c r="M60" s="12"/>
      <c r="N60" s="12" t="s">
        <v>2393</v>
      </c>
      <c r="O60" s="12" t="s">
        <v>4746</v>
      </c>
      <c r="P60" s="12"/>
      <c r="Q60" s="12" t="n">
        <v>2</v>
      </c>
      <c r="R60" s="12"/>
      <c r="S60" s="12"/>
      <c r="T60" s="12" t="n">
        <v>9</v>
      </c>
      <c r="U60" s="12"/>
      <c r="V60" s="12" t="s">
        <v>160</v>
      </c>
      <c r="W60" s="12" t="s">
        <v>781</v>
      </c>
      <c r="X60" s="12" t="s">
        <v>162</v>
      </c>
      <c r="Y60" s="12" t="s">
        <v>2370</v>
      </c>
      <c r="Z60" s="12" t="s">
        <v>163</v>
      </c>
      <c r="AA60" s="12" t="s">
        <v>4691</v>
      </c>
      <c r="AB60" s="58" t="n">
        <f aca="false">AB22-AB52</f>
        <v>-3.89200000000001</v>
      </c>
      <c r="AC60" s="58" t="n">
        <f aca="false">AC22-AC52</f>
        <v>-2.949</v>
      </c>
      <c r="AD60" s="58" t="n">
        <f aca="false">AD22-AD52</f>
        <v>0.676999999999993</v>
      </c>
      <c r="AE60" s="58" t="n">
        <f aca="false">AE22-AE52</f>
        <v>1.354</v>
      </c>
      <c r="AF60" s="58" t="n">
        <f aca="false">AF22-AF52</f>
        <v>-4.81</v>
      </c>
      <c r="AG60" s="58" t="n">
        <f aca="false">AG22-AG52</f>
        <v>-1.68100000000001</v>
      </c>
      <c r="AH60" s="58" t="n">
        <f aca="false">AH22-AH52</f>
        <v>0.717999999999989</v>
      </c>
      <c r="AI60" s="58" t="n">
        <f aca="false">AI22-AI52</f>
        <v>-5.00400000000001</v>
      </c>
      <c r="AJ60" s="58" t="n">
        <f aca="false">AJ22-AJ52</f>
        <v>2.003</v>
      </c>
      <c r="AK60" s="58" t="n">
        <f aca="false">AK22-AK52</f>
        <v>48.761</v>
      </c>
      <c r="AL60" s="58" t="n">
        <f aca="false">AL22-AL52</f>
        <v>-4.76999999999998</v>
      </c>
      <c r="AM60" s="58" t="n">
        <f aca="false">AM22-AM52</f>
        <v>1.41500000000002</v>
      </c>
      <c r="AN60" s="58" t="n">
        <f aca="false">AN22-AN52</f>
        <v>1.75900000000001</v>
      </c>
      <c r="AO60" s="58" t="n">
        <f aca="false">AO22-AO52</f>
        <v>20.651</v>
      </c>
      <c r="AP60" s="58" t="n">
        <f aca="false">AP22-AP52</f>
        <v>21</v>
      </c>
      <c r="AQ60" s="58" t="n">
        <f aca="false">AQ22-AQ52</f>
        <v>0</v>
      </c>
      <c r="AR60" s="58" t="n">
        <f aca="false">AR22-AR52</f>
        <v>18</v>
      </c>
      <c r="AS60" s="58" t="n">
        <f aca="false">AS22-AS52</f>
        <v>9</v>
      </c>
      <c r="AT60" s="58" t="n">
        <f aca="false">AT22-AT52</f>
        <v>7</v>
      </c>
      <c r="AU60" s="58" t="n">
        <f aca="false">AU22-AU52</f>
        <v>34</v>
      </c>
      <c r="AV60" s="58" t="n">
        <f aca="false">AV22-AV52</f>
        <v>2</v>
      </c>
      <c r="AW60" s="58" t="n">
        <f aca="false">AW22-AW52</f>
        <v>10</v>
      </c>
      <c r="AX60" s="58" t="n">
        <f aca="false">AX22-AX52</f>
        <v>11</v>
      </c>
      <c r="AY60" s="58" t="n">
        <f aca="false">AY22-AY52</f>
        <v>-1</v>
      </c>
      <c r="AZ60" s="58" t="n">
        <f aca="false">AZ22-AZ52</f>
        <v>22</v>
      </c>
      <c r="BA60" s="58" t="n">
        <f aca="false">BA22-BA52</f>
        <v>5</v>
      </c>
      <c r="BB60" s="58" t="n">
        <f aca="false">BB22-BB52</f>
        <v>-3.89200000000001</v>
      </c>
      <c r="BC60" s="58" t="n">
        <f aca="false">BC22-BC52</f>
        <v>-6.84099999999998</v>
      </c>
      <c r="BD60" s="58" t="n">
        <f aca="false">BD22-BD52</f>
        <v>-6.16399999999999</v>
      </c>
      <c r="BE60" s="58" t="n">
        <f aca="false">BE22-BE52</f>
        <v>-4.81</v>
      </c>
      <c r="BF60" s="58" t="n">
        <f aca="false">BF22-BF52</f>
        <v>-1.68100000000001</v>
      </c>
      <c r="BG60" s="58" t="n">
        <f aca="false">BG22-BG52</f>
        <v>-0.962999999999994</v>
      </c>
      <c r="BH60" s="58" t="n">
        <f aca="false">BH22-BH52</f>
        <v>-5.96699999999998</v>
      </c>
      <c r="BI60" s="58" t="n">
        <f aca="false">BI22-BI52</f>
        <v>48.761</v>
      </c>
      <c r="BJ60" s="58" t="n">
        <f aca="false">BJ22-BJ52</f>
        <v>-4.76999999999998</v>
      </c>
      <c r="BK60" s="58" t="n">
        <f aca="false">BK22-BK52</f>
        <v>-3.35499999999996</v>
      </c>
      <c r="BL60" s="58" t="n">
        <f aca="false">BL22-BL52</f>
        <v>-1.596</v>
      </c>
      <c r="BM60" s="58" t="n">
        <f aca="false">BM22-BM52</f>
        <v>21</v>
      </c>
      <c r="BN60" s="58" t="n">
        <f aca="false">BN22-BN52</f>
        <v>0</v>
      </c>
      <c r="BO60" s="58" t="n">
        <f aca="false">BO22-BO52</f>
        <v>18</v>
      </c>
      <c r="BP60" s="58" t="n">
        <f aca="false">BP22-BP52</f>
        <v>27</v>
      </c>
      <c r="BQ60" s="58" t="n">
        <f aca="false">BQ22-BQ52</f>
        <v>34</v>
      </c>
      <c r="BR60" s="58" t="n">
        <f aca="false">BR22-BR52</f>
        <v>2</v>
      </c>
      <c r="BS60" s="58" t="n">
        <f aca="false">BS22-BS52</f>
        <v>12</v>
      </c>
      <c r="BT60" s="58" t="n">
        <f aca="false">BT22-BT52</f>
        <v>23</v>
      </c>
      <c r="BU60" s="58" t="n">
        <f aca="false">BU22-BU52</f>
        <v>22</v>
      </c>
      <c r="BV60" s="59" t="n">
        <f aca="false">BV22-BV52</f>
        <v>5</v>
      </c>
      <c r="BW60" s="58" t="n">
        <f aca="false">BW22-BW52</f>
        <v>0</v>
      </c>
      <c r="BX60" s="58" t="n">
        <f aca="false">BX22-BX52</f>
        <v>0</v>
      </c>
      <c r="BY60" s="58" t="n">
        <f aca="false">BY22-BY52</f>
        <v>0</v>
      </c>
      <c r="BZ60" s="58" t="n">
        <f aca="false">BZ22-BZ52</f>
        <v>0</v>
      </c>
      <c r="CA60" s="58" t="n">
        <f aca="false">CA22-CA52</f>
        <v>0</v>
      </c>
      <c r="CB60" s="58" t="n">
        <f aca="false">CB22-CB52</f>
        <v>0</v>
      </c>
      <c r="CC60" s="58" t="n">
        <f aca="false">CC22-CC52</f>
        <v>0</v>
      </c>
      <c r="CD60" s="58" t="n">
        <f aca="false">CD22-CD52</f>
        <v>0</v>
      </c>
      <c r="CE60" s="58" t="n">
        <f aca="false">CE22-CE52</f>
        <v>0</v>
      </c>
      <c r="CF60" s="58" t="n">
        <f aca="false">CF22-CF52</f>
        <v>0</v>
      </c>
    </row>
    <row r="61" customFormat="false" ht="15" hidden="false" customHeight="true" outlineLevel="0" collapsed="false">
      <c r="B61" s="12"/>
      <c r="C61" s="12"/>
      <c r="D61" s="12" t="n">
        <v>105</v>
      </c>
      <c r="E61" s="12"/>
      <c r="F61" s="12"/>
      <c r="G61" s="12"/>
      <c r="H61" s="12" t="n">
        <v>1</v>
      </c>
      <c r="I61" s="12"/>
      <c r="J61" s="12" t="n">
        <v>1</v>
      </c>
      <c r="K61" s="12"/>
      <c r="L61" s="12" t="n">
        <v>175</v>
      </c>
      <c r="M61" s="12"/>
      <c r="N61" s="12" t="s">
        <v>2393</v>
      </c>
      <c r="O61" s="12" t="s">
        <v>4747</v>
      </c>
      <c r="P61" s="12"/>
      <c r="Q61" s="12"/>
      <c r="R61" s="12"/>
      <c r="S61" s="12"/>
      <c r="T61" s="12" t="n">
        <v>0</v>
      </c>
      <c r="U61" s="12"/>
      <c r="V61" s="12" t="s">
        <v>160</v>
      </c>
      <c r="W61" s="12" t="s">
        <v>781</v>
      </c>
      <c r="X61" s="12" t="s">
        <v>162</v>
      </c>
      <c r="Y61" s="12" t="s">
        <v>2370</v>
      </c>
      <c r="Z61" s="12" t="s">
        <v>163</v>
      </c>
      <c r="AA61" s="12" t="s">
        <v>4748</v>
      </c>
      <c r="AB61" s="58" t="n">
        <f aca="false">('Income Statement'!AB19)*$H$61*$J$61</f>
        <v>934.467</v>
      </c>
      <c r="AC61" s="58" t="n">
        <f aca="false">('Income Statement'!AC19)*$H$61*$J$61</f>
        <v>1010.72</v>
      </c>
      <c r="AD61" s="58" t="n">
        <f aca="false">('Income Statement'!AD19)*$H$61*$J$61</f>
        <v>1050.444</v>
      </c>
      <c r="AE61" s="58" t="n">
        <f aca="false">('Income Statement'!AE19)*$H$61*$J$61</f>
        <v>1088.685</v>
      </c>
      <c r="AF61" s="58" t="n">
        <f aca="false">('Income Statement'!AF19)*$H$61*$J$61</f>
        <v>4084.316</v>
      </c>
      <c r="AG61" s="58" t="n">
        <f aca="false">('Income Statement'!AG19)*$H$61*$J$61</f>
        <v>1129.365</v>
      </c>
      <c r="AH61" s="58" t="n">
        <f aca="false">('Income Statement'!AH19)*$H$61*$J$61</f>
        <v>1229.3</v>
      </c>
      <c r="AI61" s="58" t="n">
        <f aca="false">('Income Statement'!AI19)*$H$61*$J$61</f>
        <v>1288.284</v>
      </c>
      <c r="AJ61" s="58" t="n">
        <f aca="false">('Income Statement'!AJ19)*$H$61*$J$61</f>
        <v>1365.719</v>
      </c>
      <c r="AK61" s="58" t="n">
        <f aca="false">('Income Statement'!AK19)*$H$61*$J$61</f>
        <v>5012.668</v>
      </c>
      <c r="AL61" s="58" t="n">
        <f aca="false">('Income Statement'!AL19)*$H$61*$J$61</f>
        <v>1419.622</v>
      </c>
      <c r="AM61" s="58" t="n">
        <f aca="false">('Income Statement'!AM19)*$H$61*$J$61</f>
        <v>1511.039</v>
      </c>
      <c r="AN61" s="58" t="n">
        <f aca="false">('Income Statement'!AN19)*$H$61*$J$61</f>
        <v>1559.253</v>
      </c>
      <c r="AO61" s="58" t="n">
        <f aca="false">('Income Statement'!AO19)*$H$61*$J$61</f>
        <v>1668.031</v>
      </c>
      <c r="AP61" s="58" t="n">
        <f aca="false">('Income Statement'!AP19)*$H$61*$J$61</f>
        <v>6203</v>
      </c>
      <c r="AQ61" s="58" t="n">
        <f aca="false">('Income Statement'!AQ19)*$H$61*$J$61</f>
        <v>1746</v>
      </c>
      <c r="AR61" s="58" t="n">
        <f aca="false">('Income Statement'!AR19)*$H$61*$J$61</f>
        <v>1907</v>
      </c>
      <c r="AS61" s="58" t="n">
        <f aca="false">('Income Statement'!AS19)*$H$61*$J$61</f>
        <v>1987</v>
      </c>
      <c r="AT61" s="58" t="n">
        <f aca="false">('Income Statement'!AT19)*$H$61*$J$61</f>
        <v>2127</v>
      </c>
      <c r="AU61" s="58" t="n">
        <f aca="false">('Income Statement'!AU19)*$H$61*$J$61</f>
        <v>7767</v>
      </c>
      <c r="AV61" s="58" t="n">
        <f aca="false">('Income Statement'!AV19)*$H$61*$J$61</f>
        <v>2239</v>
      </c>
      <c r="AW61" s="58" t="n">
        <f aca="false">('Income Statement'!AW19)*$H$61*$J$61</f>
        <v>2432</v>
      </c>
      <c r="AX61" s="58" t="n">
        <f aca="false">('Income Statement'!AX19)*$H$61*$J$61</f>
        <v>2503</v>
      </c>
      <c r="AY61" s="58" t="n">
        <f aca="false">('Income Statement'!AY19)*$H$61*$J$61</f>
        <v>2657</v>
      </c>
      <c r="AZ61" s="58" t="n">
        <f aca="false">('Income Statement'!AZ19)*$H$61*$J$61</f>
        <v>9831</v>
      </c>
      <c r="BA61" s="58" t="n">
        <f aca="false">('Income Statement'!BA19)*$H$61*$J$61</f>
        <v>2823</v>
      </c>
      <c r="BB61" s="58" t="n">
        <f aca="false">('Income Statement'!BB19)*$H$61*$J$61</f>
        <v>934.467</v>
      </c>
      <c r="BC61" s="58" t="n">
        <f aca="false">('Income Statement'!BC19)*$H$61*$J$61</f>
        <v>1945.187</v>
      </c>
      <c r="BD61" s="58" t="n">
        <f aca="false">('Income Statement'!BD19)*$H$61*$J$61</f>
        <v>2995.631</v>
      </c>
      <c r="BE61" s="58" t="n">
        <f aca="false">('Income Statement'!BE19)*$H$61*$J$61</f>
        <v>4084.316</v>
      </c>
      <c r="BF61" s="58" t="n">
        <f aca="false">('Income Statement'!BF19)*$H$61*$J$61</f>
        <v>1129.365</v>
      </c>
      <c r="BG61" s="58" t="n">
        <f aca="false">('Income Statement'!BG19)*$H$61*$J$61</f>
        <v>2358.665</v>
      </c>
      <c r="BH61" s="58" t="n">
        <f aca="false">('Income Statement'!BH19)*$H$61*$J$61</f>
        <v>3646.949</v>
      </c>
      <c r="BI61" s="58" t="n">
        <f aca="false">('Income Statement'!BI19)*$H$61*$J$61</f>
        <v>5012.668</v>
      </c>
      <c r="BJ61" s="58" t="n">
        <f aca="false">('Income Statement'!BJ19)*$H$61*$J$61</f>
        <v>1419.622</v>
      </c>
      <c r="BK61" s="58" t="n">
        <f aca="false">('Income Statement'!BK19)*$H$61*$J$61</f>
        <v>2930.661</v>
      </c>
      <c r="BL61" s="58" t="n">
        <f aca="false">('Income Statement'!BL19)*$H$61*$J$61</f>
        <v>4489.914</v>
      </c>
      <c r="BM61" s="58" t="n">
        <f aca="false">('Income Statement'!BM19)*$H$61*$J$61</f>
        <v>6203</v>
      </c>
      <c r="BN61" s="58" t="n">
        <f aca="false">('Income Statement'!BN19)*$H$61*$J$61</f>
        <v>1746</v>
      </c>
      <c r="BO61" s="58" t="n">
        <f aca="false">('Income Statement'!BO19)*$H$61*$J$61</f>
        <v>3653</v>
      </c>
      <c r="BP61" s="58" t="n">
        <f aca="false">('Income Statement'!BP19)*$H$61*$J$61</f>
        <v>5640</v>
      </c>
      <c r="BQ61" s="58" t="n">
        <f aca="false">('Income Statement'!BQ19)*$H$61*$J$61</f>
        <v>7767</v>
      </c>
      <c r="BR61" s="58" t="n">
        <f aca="false">('Income Statement'!BR19)*$H$61*$J$61</f>
        <v>2239</v>
      </c>
      <c r="BS61" s="58" t="n">
        <f aca="false">('Income Statement'!BS19)*$H$61*$J$61</f>
        <v>4671</v>
      </c>
      <c r="BT61" s="58" t="n">
        <f aca="false">('Income Statement'!BT19)*$H$61*$J$61</f>
        <v>7174</v>
      </c>
      <c r="BU61" s="58" t="n">
        <f aca="false">('Income Statement'!BU19)*$H$61*$J$61</f>
        <v>9831</v>
      </c>
      <c r="BV61" s="59" t="n">
        <f aca="false">('Income Statement'!BV19)*$H$61*$J$61</f>
        <v>2823</v>
      </c>
      <c r="BW61" s="58" t="n">
        <f aca="false">('Income Statement'!BW19)*$H$61*$J$61</f>
        <v>0</v>
      </c>
      <c r="BX61" s="58" t="n">
        <f aca="false">('Income Statement'!BX19)*$H$61*$J$61</f>
        <v>0</v>
      </c>
      <c r="BY61" s="58" t="n">
        <f aca="false">('Income Statement'!BY19)*$H$61*$J$61</f>
        <v>0</v>
      </c>
      <c r="BZ61" s="58" t="n">
        <f aca="false">('Income Statement'!BZ19)*$H$61*$J$61</f>
        <v>0</v>
      </c>
      <c r="CA61" s="58" t="n">
        <f aca="false">('Income Statement'!CA19)*$H$61*$J$61</f>
        <v>0</v>
      </c>
      <c r="CB61" s="58" t="n">
        <f aca="false">('Income Statement'!CB19)*$H$61*$J$61</f>
        <v>0</v>
      </c>
      <c r="CC61" s="58" t="n">
        <f aca="false">('Income Statement'!CC19)*$H$61*$J$61</f>
        <v>0</v>
      </c>
      <c r="CD61" s="58" t="n">
        <f aca="false">('Income Statement'!CD19)*$H$61*$J$61</f>
        <v>0</v>
      </c>
      <c r="CE61" s="58" t="n">
        <f aca="false">('Income Statement'!CE19)*$H$61*$J$61</f>
        <v>0</v>
      </c>
      <c r="CF61" s="58" t="n">
        <f aca="false">('Income Statement'!CF19)*$H$61*$J$61</f>
        <v>0</v>
      </c>
    </row>
    <row r="62" s="37" customFormat="true" ht="15" hidden="false" customHeight="true" outlineLevel="0" collapsed="false">
      <c r="B62" s="24"/>
      <c r="C62" s="24"/>
      <c r="D62" s="24" t="n">
        <v>108</v>
      </c>
      <c r="E62" s="24"/>
      <c r="F62" s="24"/>
      <c r="G62" s="24"/>
      <c r="H62" s="24"/>
      <c r="I62" s="24"/>
      <c r="J62" s="24" t="n">
        <v>1</v>
      </c>
      <c r="K62" s="24"/>
      <c r="L62" s="24" t="n">
        <v>175</v>
      </c>
      <c r="M62" s="24"/>
      <c r="N62" s="24" t="s">
        <v>2393</v>
      </c>
      <c r="O62" s="24" t="s">
        <v>4749</v>
      </c>
      <c r="P62" s="24"/>
      <c r="Q62" s="24"/>
      <c r="R62" s="24"/>
      <c r="S62" s="24"/>
      <c r="T62" s="24" t="n">
        <v>0</v>
      </c>
      <c r="U62" s="24" t="n">
        <v>8</v>
      </c>
      <c r="V62" s="24" t="s">
        <v>160</v>
      </c>
      <c r="W62" s="24" t="s">
        <v>781</v>
      </c>
      <c r="X62" s="24" t="s">
        <v>162</v>
      </c>
      <c r="Y62" s="24" t="s">
        <v>2370</v>
      </c>
      <c r="Z62" s="24" t="s">
        <v>163</v>
      </c>
      <c r="AA62" s="24" t="s">
        <v>4750</v>
      </c>
      <c r="AB62" s="91" t="n">
        <f aca="false">AB59+AB60</f>
        <v>934.467</v>
      </c>
      <c r="AC62" s="103" t="n">
        <f aca="false">AC59+AC60</f>
        <v>1010.72</v>
      </c>
      <c r="AD62" s="103" t="n">
        <f aca="false">AD59+AD60</f>
        <v>1050.444</v>
      </c>
      <c r="AE62" s="103" t="n">
        <f aca="false">AE59+AE60</f>
        <v>1088.685</v>
      </c>
      <c r="AF62" s="103" t="n">
        <f aca="false">AF59+AF60</f>
        <v>4084.316</v>
      </c>
      <c r="AG62" s="103" t="n">
        <f aca="false">AG59+AG60</f>
        <v>1129.365</v>
      </c>
      <c r="AH62" s="103" t="n">
        <f aca="false">AH59+AH60</f>
        <v>1229.3</v>
      </c>
      <c r="AI62" s="103" t="n">
        <f aca="false">AI59+AI60</f>
        <v>1288.284</v>
      </c>
      <c r="AJ62" s="103" t="n">
        <f aca="false">AJ59+AJ60</f>
        <v>1365.719</v>
      </c>
      <c r="AK62" s="103" t="n">
        <f aca="false">AK59+AK60</f>
        <v>5012.668</v>
      </c>
      <c r="AL62" s="103" t="n">
        <f aca="false">AL59+AL60</f>
        <v>1419.622</v>
      </c>
      <c r="AM62" s="103" t="n">
        <f aca="false">AM59+AM60</f>
        <v>1511.039</v>
      </c>
      <c r="AN62" s="103" t="n">
        <f aca="false">AN59+AN60</f>
        <v>1559.253</v>
      </c>
      <c r="AO62" s="103" t="n">
        <f aca="false">AO59+AO60</f>
        <v>1668.031</v>
      </c>
      <c r="AP62" s="103" t="n">
        <f aca="false">AP59+AP60</f>
        <v>6203</v>
      </c>
      <c r="AQ62" s="103" t="n">
        <f aca="false">AQ59+AQ60</f>
        <v>1746</v>
      </c>
      <c r="AR62" s="103" t="n">
        <f aca="false">AR59+AR60</f>
        <v>1907</v>
      </c>
      <c r="AS62" s="103" t="n">
        <f aca="false">AS59+AS60</f>
        <v>1987</v>
      </c>
      <c r="AT62" s="103" t="n">
        <f aca="false">AT59+AT60</f>
        <v>2127</v>
      </c>
      <c r="AU62" s="103" t="n">
        <f aca="false">AU59+AU60</f>
        <v>7767</v>
      </c>
      <c r="AV62" s="103" t="n">
        <f aca="false">AV59+AV60</f>
        <v>2239</v>
      </c>
      <c r="AW62" s="103" t="n">
        <f aca="false">AW59+AW60</f>
        <v>2432</v>
      </c>
      <c r="AX62" s="103" t="n">
        <f aca="false">AX59+AX60</f>
        <v>2503</v>
      </c>
      <c r="AY62" s="103" t="n">
        <f aca="false">AY59+AY60</f>
        <v>2657</v>
      </c>
      <c r="AZ62" s="103" t="n">
        <f aca="false">AZ59+AZ60</f>
        <v>9831</v>
      </c>
      <c r="BA62" s="103" t="n">
        <f aca="false">BA59+BA60</f>
        <v>2823</v>
      </c>
      <c r="BB62" s="103" t="n">
        <f aca="false">BB59+BB60</f>
        <v>934.467</v>
      </c>
      <c r="BC62" s="103" t="n">
        <f aca="false">BC59+BC60</f>
        <v>1945.187</v>
      </c>
      <c r="BD62" s="103" t="n">
        <f aca="false">BD59+BD60</f>
        <v>2995.631</v>
      </c>
      <c r="BE62" s="103" t="n">
        <f aca="false">BE59+BE60</f>
        <v>4084.316</v>
      </c>
      <c r="BF62" s="103" t="n">
        <f aca="false">BF59+BF60</f>
        <v>1129.365</v>
      </c>
      <c r="BG62" s="103" t="n">
        <f aca="false">BG59+BG60</f>
        <v>2358.665</v>
      </c>
      <c r="BH62" s="103" t="n">
        <f aca="false">BH59+BH60</f>
        <v>3646.949</v>
      </c>
      <c r="BI62" s="103" t="n">
        <f aca="false">BI59+BI60</f>
        <v>5012.668</v>
      </c>
      <c r="BJ62" s="103" t="n">
        <f aca="false">BJ59+BJ60</f>
        <v>1419.622</v>
      </c>
      <c r="BK62" s="103" t="n">
        <f aca="false">BK59+BK60</f>
        <v>2930.661</v>
      </c>
      <c r="BL62" s="103" t="n">
        <f aca="false">BL59+BL60</f>
        <v>4489.914</v>
      </c>
      <c r="BM62" s="103" t="n">
        <f aca="false">BM59+BM60</f>
        <v>6203</v>
      </c>
      <c r="BN62" s="103" t="n">
        <f aca="false">BN59+BN60</f>
        <v>1746</v>
      </c>
      <c r="BO62" s="103" t="n">
        <f aca="false">BO59+BO60</f>
        <v>3653</v>
      </c>
      <c r="BP62" s="103" t="n">
        <f aca="false">BP59+BP60</f>
        <v>5640</v>
      </c>
      <c r="BQ62" s="103" t="n">
        <f aca="false">BQ59+BQ60</f>
        <v>7767</v>
      </c>
      <c r="BR62" s="103" t="n">
        <f aca="false">BR59+BR60</f>
        <v>2239</v>
      </c>
      <c r="BS62" s="103" t="n">
        <f aca="false">BS59+BS60</f>
        <v>4671</v>
      </c>
      <c r="BT62" s="103" t="n">
        <f aca="false">BT59+BT60</f>
        <v>7174</v>
      </c>
      <c r="BU62" s="103" t="n">
        <f aca="false">BU59+BU60</f>
        <v>9831</v>
      </c>
      <c r="BV62" s="103" t="n">
        <f aca="false">BV59+BV60</f>
        <v>2823</v>
      </c>
      <c r="BW62" s="103" t="n">
        <f aca="false">BW59+BW60</f>
        <v>0</v>
      </c>
      <c r="BX62" s="103" t="n">
        <f aca="false">BX59+BX60</f>
        <v>0</v>
      </c>
      <c r="BY62" s="103" t="n">
        <f aca="false">BY59+BY60</f>
        <v>0</v>
      </c>
      <c r="BZ62" s="103" t="n">
        <f aca="false">BZ59+BZ60</f>
        <v>0</v>
      </c>
      <c r="CA62" s="103" t="n">
        <f aca="false">CA59+CA60</f>
        <v>0</v>
      </c>
      <c r="CB62" s="103" t="n">
        <f aca="false">CB59+CB60</f>
        <v>0</v>
      </c>
      <c r="CC62" s="103" t="n">
        <f aca="false">CC59+CC60</f>
        <v>0</v>
      </c>
      <c r="CD62" s="103" t="n">
        <f aca="false">CD59+CD60</f>
        <v>0</v>
      </c>
      <c r="CE62" s="103" t="n">
        <f aca="false">CE59+CE60</f>
        <v>0</v>
      </c>
      <c r="CF62" s="103" t="n">
        <f aca="false">CF59+CF60</f>
        <v>0</v>
      </c>
    </row>
    <row r="63" s="37" customFormat="true" ht="15" hidden="false" customHeight="true" outlineLevel="0" collapsed="false">
      <c r="B63" s="24"/>
      <c r="C63" s="24"/>
      <c r="D63" s="24" t="n">
        <v>109</v>
      </c>
      <c r="E63" s="24"/>
      <c r="F63" s="24"/>
      <c r="G63" s="24"/>
      <c r="H63" s="24"/>
      <c r="I63" s="24"/>
      <c r="J63" s="24" t="n">
        <v>1</v>
      </c>
      <c r="K63" s="24"/>
      <c r="L63" s="24" t="n">
        <v>175</v>
      </c>
      <c r="M63" s="24"/>
      <c r="N63" s="24" t="s">
        <v>2393</v>
      </c>
      <c r="O63" s="24" t="s">
        <v>4751</v>
      </c>
      <c r="P63" s="24"/>
      <c r="Q63" s="24"/>
      <c r="R63" s="24"/>
      <c r="S63" s="24"/>
      <c r="T63" s="24" t="n">
        <v>0</v>
      </c>
      <c r="U63" s="24" t="n">
        <v>19</v>
      </c>
      <c r="V63" s="24" t="s">
        <v>160</v>
      </c>
      <c r="W63" s="24" t="s">
        <v>781</v>
      </c>
      <c r="X63" s="24" t="s">
        <v>162</v>
      </c>
      <c r="Y63" s="24" t="s">
        <v>2370</v>
      </c>
      <c r="Z63" s="24" t="s">
        <v>163</v>
      </c>
      <c r="AA63" s="24" t="s">
        <v>4752</v>
      </c>
      <c r="AB63" s="35" t="n">
        <f aca="false">AB61-AB62</f>
        <v>0</v>
      </c>
      <c r="AC63" s="36" t="n">
        <f aca="false">AC61-AC62</f>
        <v>0</v>
      </c>
      <c r="AD63" s="36" t="n">
        <f aca="false">AD61-AD62</f>
        <v>0</v>
      </c>
      <c r="AE63" s="36" t="n">
        <f aca="false">AE61-AE62</f>
        <v>0</v>
      </c>
      <c r="AF63" s="36" t="n">
        <f aca="false">AF61-AF62</f>
        <v>0</v>
      </c>
      <c r="AG63" s="36" t="n">
        <f aca="false">AG61-AG62</f>
        <v>0</v>
      </c>
      <c r="AH63" s="36" t="n">
        <f aca="false">AH61-AH62</f>
        <v>0</v>
      </c>
      <c r="AI63" s="36" t="n">
        <f aca="false">AI61-AI62</f>
        <v>0</v>
      </c>
      <c r="AJ63" s="36" t="n">
        <f aca="false">AJ61-AJ62</f>
        <v>0</v>
      </c>
      <c r="AK63" s="36" t="n">
        <f aca="false">AK61-AK62</f>
        <v>0</v>
      </c>
      <c r="AL63" s="36" t="n">
        <f aca="false">AL61-AL62</f>
        <v>0</v>
      </c>
      <c r="AM63" s="36" t="n">
        <f aca="false">AM61-AM62</f>
        <v>0</v>
      </c>
      <c r="AN63" s="36" t="n">
        <f aca="false">AN61-AN62</f>
        <v>0</v>
      </c>
      <c r="AO63" s="36" t="n">
        <f aca="false">AO61-AO62</f>
        <v>0</v>
      </c>
      <c r="AP63" s="36" t="n">
        <f aca="false">AP61-AP62</f>
        <v>0</v>
      </c>
      <c r="AQ63" s="36" t="n">
        <f aca="false">AQ61-AQ62</f>
        <v>0</v>
      </c>
      <c r="AR63" s="36" t="n">
        <f aca="false">AR61-AR62</f>
        <v>0</v>
      </c>
      <c r="AS63" s="36" t="n">
        <f aca="false">AS61-AS62</f>
        <v>0</v>
      </c>
      <c r="AT63" s="36" t="n">
        <f aca="false">AT61-AT62</f>
        <v>0</v>
      </c>
      <c r="AU63" s="36" t="n">
        <f aca="false">AU61-AU62</f>
        <v>0</v>
      </c>
      <c r="AV63" s="36" t="n">
        <f aca="false">AV61-AV62</f>
        <v>0</v>
      </c>
      <c r="AW63" s="36" t="n">
        <f aca="false">AW61-AW62</f>
        <v>0</v>
      </c>
      <c r="AX63" s="36" t="n">
        <f aca="false">AX61-AX62</f>
        <v>0</v>
      </c>
      <c r="AY63" s="36" t="n">
        <f aca="false">AY61-AY62</f>
        <v>0</v>
      </c>
      <c r="AZ63" s="36" t="n">
        <f aca="false">AZ61-AZ62</f>
        <v>0</v>
      </c>
      <c r="BA63" s="36" t="n">
        <f aca="false">BA61-BA62</f>
        <v>0</v>
      </c>
      <c r="BB63" s="36" t="n">
        <f aca="false">BB61-BB62</f>
        <v>0</v>
      </c>
      <c r="BC63" s="36" t="n">
        <f aca="false">BC61-BC62</f>
        <v>0</v>
      </c>
      <c r="BD63" s="36" t="n">
        <f aca="false">BD61-BD62</f>
        <v>0</v>
      </c>
      <c r="BE63" s="36" t="n">
        <f aca="false">BE61-BE62</f>
        <v>0</v>
      </c>
      <c r="BF63" s="36" t="n">
        <f aca="false">BF61-BF62</f>
        <v>0</v>
      </c>
      <c r="BG63" s="36" t="n">
        <f aca="false">BG61-BG62</f>
        <v>0</v>
      </c>
      <c r="BH63" s="36" t="n">
        <f aca="false">BH61-BH62</f>
        <v>0</v>
      </c>
      <c r="BI63" s="36" t="n">
        <f aca="false">BI61-BI62</f>
        <v>0</v>
      </c>
      <c r="BJ63" s="36" t="n">
        <f aca="false">BJ61-BJ62</f>
        <v>0</v>
      </c>
      <c r="BK63" s="36" t="n">
        <f aca="false">BK61-BK62</f>
        <v>0</v>
      </c>
      <c r="BL63" s="36" t="n">
        <f aca="false">BL61-BL62</f>
        <v>0</v>
      </c>
      <c r="BM63" s="36" t="n">
        <f aca="false">BM61-BM62</f>
        <v>0</v>
      </c>
      <c r="BN63" s="36" t="n">
        <f aca="false">BN61-BN62</f>
        <v>0</v>
      </c>
      <c r="BO63" s="36" t="n">
        <f aca="false">BO61-BO62</f>
        <v>0</v>
      </c>
      <c r="BP63" s="36" t="n">
        <f aca="false">BP61-BP62</f>
        <v>0</v>
      </c>
      <c r="BQ63" s="36" t="n">
        <f aca="false">BQ61-BQ62</f>
        <v>0</v>
      </c>
      <c r="BR63" s="36" t="n">
        <f aca="false">BR61-BR62</f>
        <v>0</v>
      </c>
      <c r="BS63" s="36" t="n">
        <f aca="false">BS61-BS62</f>
        <v>0</v>
      </c>
      <c r="BT63" s="36" t="n">
        <f aca="false">BT61-BT62</f>
        <v>0</v>
      </c>
      <c r="BU63" s="36" t="n">
        <f aca="false">BU61-BU62</f>
        <v>0</v>
      </c>
      <c r="BV63" s="36" t="n">
        <f aca="false">BV61-BV62</f>
        <v>0</v>
      </c>
      <c r="BW63" s="36" t="n">
        <f aca="false">BW61-BW62</f>
        <v>0</v>
      </c>
      <c r="BX63" s="36" t="n">
        <f aca="false">BX61-BX62</f>
        <v>0</v>
      </c>
      <c r="BY63" s="36" t="n">
        <f aca="false">BY61-BY62</f>
        <v>0</v>
      </c>
      <c r="BZ63" s="36" t="n">
        <f aca="false">BZ61-BZ62</f>
        <v>0</v>
      </c>
      <c r="CA63" s="36" t="n">
        <f aca="false">CA61-CA62</f>
        <v>0</v>
      </c>
      <c r="CB63" s="36" t="n">
        <f aca="false">CB61-CB62</f>
        <v>0</v>
      </c>
      <c r="CC63" s="36" t="n">
        <f aca="false">CC61-CC62</f>
        <v>0</v>
      </c>
      <c r="CD63" s="36" t="n">
        <f aca="false">CD61-CD62</f>
        <v>0</v>
      </c>
      <c r="CE63" s="36" t="n">
        <f aca="false">CE61-CE62</f>
        <v>0</v>
      </c>
      <c r="CF63" s="36" t="n">
        <f aca="false">CF61-CF62</f>
        <v>0</v>
      </c>
    </row>
    <row r="64" customFormat="false" ht="15" hidden="false" customHeight="true" outlineLevel="0" collapsed="false">
      <c r="AA64" s="3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4"/>
      <c r="BS64" s="84"/>
      <c r="BT64" s="84"/>
      <c r="BU64" s="84"/>
      <c r="BV64" s="2"/>
      <c r="BW64" s="84"/>
      <c r="BX64" s="84"/>
      <c r="BY64" s="84"/>
      <c r="BZ64" s="84"/>
      <c r="CA64" s="84"/>
      <c r="CB64" s="84"/>
      <c r="CC64" s="84"/>
      <c r="CD64" s="84"/>
      <c r="CE64" s="84"/>
      <c r="CF64" s="84"/>
    </row>
    <row r="65" customFormat="false" ht="15" hidden="false" customHeight="true" outlineLevel="0" collapsed="false">
      <c r="AA65" s="3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84"/>
      <c r="BU65" s="85"/>
      <c r="BV65" s="2"/>
      <c r="BW65" s="84"/>
      <c r="BX65" s="84"/>
      <c r="BY65" s="84"/>
      <c r="BZ65" s="84"/>
      <c r="CA65" s="84"/>
      <c r="CB65" s="84"/>
      <c r="CC65" s="84"/>
      <c r="CD65" s="84"/>
      <c r="CE65" s="84"/>
      <c r="CF65" s="84"/>
    </row>
    <row r="66" customFormat="false" ht="15" hidden="false" customHeight="true" outlineLevel="0" collapsed="false">
      <c r="AA66" s="3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  <c r="BP66" s="84"/>
      <c r="BQ66" s="84"/>
      <c r="BR66" s="85"/>
      <c r="BS66" s="85"/>
      <c r="BT66" s="85"/>
      <c r="BU66" s="85"/>
      <c r="BV66" s="2"/>
      <c r="BW66" s="84"/>
      <c r="BX66" s="84"/>
      <c r="BY66" s="84"/>
      <c r="BZ66" s="84"/>
      <c r="CA66" s="84"/>
      <c r="CB66" s="84"/>
      <c r="CC66" s="84"/>
      <c r="CD66" s="84"/>
      <c r="CE66" s="84"/>
      <c r="CF66" s="84"/>
    </row>
    <row r="67" customFormat="false" ht="15" hidden="false" customHeight="true" outlineLevel="0" collapsed="false">
      <c r="AA67" s="3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  <c r="BP67" s="84"/>
      <c r="BQ67" s="84"/>
      <c r="BR67" s="85"/>
      <c r="BS67" s="85"/>
      <c r="BT67" s="85"/>
      <c r="BU67" s="85"/>
      <c r="BV67" s="2"/>
      <c r="BW67" s="84"/>
      <c r="BX67" s="84"/>
      <c r="BY67" s="84"/>
      <c r="BZ67" s="84"/>
      <c r="CA67" s="84"/>
      <c r="CB67" s="84"/>
      <c r="CC67" s="84"/>
      <c r="CD67" s="84"/>
      <c r="CE67" s="84"/>
      <c r="CF67" s="84"/>
    </row>
    <row r="68" customFormat="false" ht="15" hidden="false" customHeight="true" outlineLevel="0" collapsed="false">
      <c r="AA68" s="3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2"/>
      <c r="BW68" s="84"/>
      <c r="BX68" s="84"/>
      <c r="BY68" s="84"/>
      <c r="BZ68" s="84"/>
      <c r="CA68" s="84"/>
      <c r="CB68" s="84"/>
      <c r="CC68" s="84"/>
      <c r="CD68" s="84"/>
      <c r="CE68" s="84"/>
      <c r="CF68" s="84"/>
    </row>
    <row r="69" customFormat="false" ht="15" hidden="false" customHeight="true" outlineLevel="0" collapsed="false">
      <c r="AA69" s="3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2"/>
      <c r="BW69" s="84"/>
      <c r="BX69" s="84"/>
      <c r="BY69" s="84"/>
      <c r="BZ69" s="84"/>
      <c r="CA69" s="84"/>
      <c r="CB69" s="84"/>
      <c r="CC69" s="84"/>
      <c r="CD69" s="84"/>
      <c r="CE69" s="84"/>
      <c r="CF69" s="84"/>
    </row>
    <row r="70" customFormat="false" ht="15" hidden="false" customHeight="true" outlineLevel="0" collapsed="false">
      <c r="AA70" s="3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2"/>
      <c r="BW70" s="84"/>
      <c r="BX70" s="84"/>
      <c r="BY70" s="84"/>
      <c r="BZ70" s="84"/>
      <c r="CA70" s="84"/>
      <c r="CB70" s="84"/>
      <c r="CC70" s="84"/>
      <c r="CD70" s="84"/>
      <c r="CE70" s="84"/>
      <c r="CF70" s="84"/>
    </row>
    <row r="71" customFormat="false" ht="15" hidden="false" customHeight="true" outlineLevel="0" collapsed="false">
      <c r="AA71" s="3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2"/>
      <c r="BW71" s="84"/>
      <c r="BX71" s="84"/>
      <c r="BY71" s="84"/>
      <c r="BZ71" s="84"/>
      <c r="CA71" s="84"/>
      <c r="CB71" s="84"/>
      <c r="CC71" s="84"/>
      <c r="CD71" s="84"/>
      <c r="CE71" s="84"/>
      <c r="CF71" s="84"/>
    </row>
    <row r="72" customFormat="false" ht="15" hidden="false" customHeight="true" outlineLevel="0" collapsed="false">
      <c r="AA72" s="3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2"/>
      <c r="BW72" s="84"/>
      <c r="BX72" s="84"/>
      <c r="BY72" s="84"/>
      <c r="BZ72" s="84"/>
      <c r="CA72" s="84"/>
      <c r="CB72" s="84"/>
      <c r="CC72" s="84"/>
      <c r="CD72" s="84"/>
      <c r="CE72" s="84"/>
      <c r="CF72" s="84"/>
    </row>
    <row r="73" customFormat="false" ht="15" hidden="false" customHeight="true" outlineLevel="0" collapsed="false">
      <c r="AA73" s="3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2"/>
      <c r="BW73" s="84"/>
      <c r="BX73" s="84"/>
      <c r="BY73" s="84"/>
      <c r="BZ73" s="84"/>
      <c r="CA73" s="84"/>
      <c r="CB73" s="84"/>
      <c r="CC73" s="84"/>
      <c r="CD73" s="84"/>
      <c r="CE73" s="84"/>
      <c r="CF73" s="84"/>
    </row>
    <row r="74" customFormat="false" ht="15" hidden="false" customHeight="true" outlineLevel="0" collapsed="false">
      <c r="AA74" s="3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2"/>
      <c r="BW74" s="84"/>
      <c r="BX74" s="84"/>
      <c r="BY74" s="84"/>
      <c r="BZ74" s="84"/>
      <c r="CA74" s="84"/>
      <c r="CB74" s="84"/>
      <c r="CC74" s="84"/>
      <c r="CD74" s="84"/>
      <c r="CE74" s="84"/>
      <c r="CF74" s="84"/>
    </row>
    <row r="75" customFormat="false" ht="15" hidden="false" customHeight="true" outlineLevel="0" collapsed="false">
      <c r="AA75" s="3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2"/>
      <c r="BW75" s="84"/>
      <c r="BX75" s="84"/>
      <c r="BY75" s="84"/>
      <c r="BZ75" s="84"/>
      <c r="CA75" s="84"/>
      <c r="CB75" s="84"/>
      <c r="CC75" s="84"/>
      <c r="CD75" s="84"/>
      <c r="CE75" s="84"/>
      <c r="CF75" s="84"/>
    </row>
    <row r="76" customFormat="false" ht="15" hidden="false" customHeight="true" outlineLevel="0" collapsed="false">
      <c r="AA76" s="3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2"/>
      <c r="BW76" s="84"/>
      <c r="BX76" s="84"/>
      <c r="BY76" s="84"/>
      <c r="BZ76" s="84"/>
      <c r="CA76" s="84"/>
      <c r="CB76" s="84"/>
      <c r="CC76" s="84"/>
      <c r="CD76" s="84"/>
      <c r="CE76" s="84"/>
      <c r="CF76" s="84"/>
    </row>
    <row r="77" customFormat="false" ht="15" hidden="false" customHeight="true" outlineLevel="0" collapsed="false">
      <c r="AA77" s="3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B77" s="85"/>
      <c r="BC77" s="85"/>
      <c r="BD77" s="85"/>
      <c r="BE77" s="85"/>
      <c r="BF77" s="85"/>
      <c r="BG77" s="85"/>
      <c r="BH77" s="85"/>
      <c r="BI77" s="85"/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2"/>
      <c r="BW77" s="84"/>
      <c r="BX77" s="84"/>
      <c r="BY77" s="84"/>
      <c r="BZ77" s="84"/>
      <c r="CA77" s="84"/>
      <c r="CB77" s="84"/>
      <c r="CC77" s="84"/>
      <c r="CD77" s="84"/>
      <c r="CE77" s="84"/>
      <c r="CF77" s="84"/>
    </row>
    <row r="78" customFormat="false" ht="15" hidden="false" customHeight="true" outlineLevel="0" collapsed="false">
      <c r="AA78" s="3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2"/>
      <c r="BW78" s="84"/>
      <c r="BX78" s="84"/>
      <c r="BY78" s="84"/>
      <c r="BZ78" s="84"/>
      <c r="CA78" s="84"/>
      <c r="CB78" s="84"/>
      <c r="CC78" s="84"/>
      <c r="CD78" s="84"/>
      <c r="CE78" s="84"/>
      <c r="CF78" s="84"/>
    </row>
    <row r="79" customFormat="false" ht="15" hidden="false" customHeight="true" outlineLevel="0" collapsed="false">
      <c r="AA79" s="3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2"/>
      <c r="BW79" s="84"/>
      <c r="BX79" s="84"/>
      <c r="BY79" s="84"/>
      <c r="BZ79" s="84"/>
      <c r="CA79" s="84"/>
      <c r="CB79" s="84"/>
      <c r="CC79" s="84"/>
      <c r="CD79" s="84"/>
      <c r="CE79" s="84"/>
      <c r="CF79" s="84"/>
    </row>
    <row r="80" customFormat="false" ht="15" hidden="false" customHeight="true" outlineLevel="0" collapsed="false">
      <c r="AA80" s="3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2"/>
      <c r="BW80" s="84"/>
      <c r="BX80" s="84"/>
      <c r="BY80" s="84"/>
      <c r="BZ80" s="84"/>
      <c r="CA80" s="84"/>
      <c r="CB80" s="84"/>
      <c r="CC80" s="84"/>
      <c r="CD80" s="84"/>
      <c r="CE80" s="84"/>
      <c r="CF80" s="84"/>
    </row>
    <row r="81" customFormat="false" ht="15" hidden="false" customHeight="true" outlineLevel="0" collapsed="false">
      <c r="AA81" s="3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2"/>
      <c r="BW81" s="84"/>
      <c r="BX81" s="84"/>
      <c r="BY81" s="84"/>
      <c r="BZ81" s="84"/>
      <c r="CA81" s="84"/>
      <c r="CB81" s="84"/>
      <c r="CC81" s="84"/>
      <c r="CD81" s="84"/>
      <c r="CE81" s="84"/>
      <c r="CF81" s="84"/>
    </row>
    <row r="82" customFormat="false" ht="15" hidden="false" customHeight="true" outlineLevel="0" collapsed="false">
      <c r="AA82" s="3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B82" s="85"/>
      <c r="BC82" s="85"/>
      <c r="BD82" s="85"/>
      <c r="BE82" s="85"/>
      <c r="BF82" s="85"/>
      <c r="BG82" s="85"/>
      <c r="BH82" s="85"/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2"/>
      <c r="BW82" s="84"/>
      <c r="BX82" s="84"/>
      <c r="BY82" s="84"/>
      <c r="BZ82" s="84"/>
      <c r="CA82" s="84"/>
      <c r="CB82" s="84"/>
      <c r="CC82" s="84"/>
      <c r="CD82" s="84"/>
      <c r="CE82" s="84"/>
      <c r="CF82" s="84"/>
    </row>
    <row r="83" customFormat="false" ht="15" hidden="false" customHeight="true" outlineLevel="0" collapsed="false">
      <c r="AA83" s="3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B83" s="85"/>
      <c r="BC83" s="85"/>
      <c r="BD83" s="85"/>
      <c r="BE83" s="85"/>
      <c r="BF83" s="85"/>
      <c r="BG83" s="85"/>
      <c r="BH83" s="85"/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2"/>
      <c r="BW83" s="84"/>
      <c r="BX83" s="84"/>
      <c r="BY83" s="84"/>
      <c r="BZ83" s="84"/>
      <c r="CA83" s="84"/>
      <c r="CB83" s="84"/>
      <c r="CC83" s="84"/>
      <c r="CD83" s="84"/>
      <c r="CE83" s="84"/>
      <c r="CF83" s="84"/>
    </row>
    <row r="84" customFormat="false" ht="15" hidden="false" customHeight="true" outlineLevel="0" collapsed="false">
      <c r="AA84" s="3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2"/>
      <c r="BW84" s="84"/>
      <c r="BX84" s="84"/>
      <c r="BY84" s="84"/>
      <c r="BZ84" s="84"/>
      <c r="CA84" s="84"/>
      <c r="CB84" s="84"/>
      <c r="CC84" s="84"/>
      <c r="CD84" s="84"/>
      <c r="CE84" s="84"/>
      <c r="CF84" s="84"/>
    </row>
    <row r="85" customFormat="false" ht="15" hidden="false" customHeight="true" outlineLevel="0" collapsed="false">
      <c r="AA85" s="3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2"/>
      <c r="BW85" s="84"/>
      <c r="BX85" s="84"/>
      <c r="BY85" s="84"/>
      <c r="BZ85" s="84"/>
      <c r="CA85" s="84"/>
      <c r="CB85" s="84"/>
      <c r="CC85" s="84"/>
      <c r="CD85" s="84"/>
      <c r="CE85" s="84"/>
      <c r="CF85" s="84"/>
    </row>
    <row r="86" customFormat="false" ht="15" hidden="false" customHeight="true" outlineLevel="0" collapsed="false">
      <c r="AA86" s="3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2"/>
      <c r="BW86" s="84"/>
      <c r="BX86" s="84"/>
      <c r="BY86" s="84"/>
      <c r="BZ86" s="84"/>
      <c r="CA86" s="84"/>
      <c r="CB86" s="84"/>
      <c r="CC86" s="84"/>
      <c r="CD86" s="84"/>
      <c r="CE86" s="84"/>
      <c r="CF86" s="84"/>
    </row>
    <row r="87" customFormat="false" ht="15" hidden="false" customHeight="true" outlineLevel="0" collapsed="false">
      <c r="AA87" s="3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B87" s="85"/>
      <c r="BC87" s="85"/>
      <c r="BD87" s="85"/>
      <c r="BE87" s="85"/>
      <c r="BF87" s="85"/>
      <c r="BG87" s="85"/>
      <c r="BH87" s="85"/>
      <c r="BI87" s="85"/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2"/>
      <c r="BW87" s="84"/>
      <c r="BX87" s="84"/>
      <c r="BY87" s="84"/>
      <c r="BZ87" s="84"/>
      <c r="CA87" s="84"/>
      <c r="CB87" s="84"/>
      <c r="CC87" s="84"/>
      <c r="CD87" s="84"/>
      <c r="CE87" s="84"/>
      <c r="CF87" s="84"/>
    </row>
    <row r="88" customFormat="false" ht="15" hidden="false" customHeight="true" outlineLevel="0" collapsed="false">
      <c r="AA88" s="3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B88" s="85"/>
      <c r="BC88" s="85"/>
      <c r="BD88" s="85"/>
      <c r="BE88" s="85"/>
      <c r="BF88" s="85"/>
      <c r="BG88" s="85"/>
      <c r="BH88" s="85"/>
      <c r="BI88" s="85"/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2"/>
      <c r="BW88" s="84"/>
      <c r="BX88" s="84"/>
      <c r="BY88" s="84"/>
      <c r="BZ88" s="84"/>
      <c r="CA88" s="84"/>
      <c r="CB88" s="84"/>
      <c r="CC88" s="84"/>
      <c r="CD88" s="84"/>
      <c r="CE88" s="84"/>
      <c r="CF88" s="8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80"/>
  <sheetViews>
    <sheetView showFormulas="false" showGridLines="true" showRowColHeaders="true" showZeros="true" rightToLeft="false" tabSelected="false" showOutlineSymbols="true" defaultGridColor="true" view="normal" topLeftCell="J8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1"/>
  <cols>
    <col collapsed="false" customWidth="true" hidden="false" outlineLevel="0" max="1" min="1" style="0" width="21"/>
    <col collapsed="false" customWidth="true" hidden="false" outlineLevel="1" max="2" min="2" style="0" width="16"/>
    <col collapsed="false" customWidth="true" hidden="false" outlineLevel="1" max="3" min="3" style="0" width="23.43"/>
    <col collapsed="false" customWidth="true" hidden="false" outlineLevel="1" max="4" min="4" style="0" width="21.43"/>
    <col collapsed="false" customWidth="true" hidden="false" outlineLevel="1" max="14" min="5" style="0" width="8.85"/>
    <col collapsed="false" customWidth="true" hidden="false" outlineLevel="1" max="15" min="15" style="0" width="12.85"/>
    <col collapsed="false" customWidth="true" hidden="false" outlineLevel="1" max="21" min="16" style="0" width="8.85"/>
    <col collapsed="false" customWidth="true" hidden="false" outlineLevel="1" max="23" min="22" style="0" width="12.85"/>
    <col collapsed="false" customWidth="true" hidden="false" outlineLevel="1" max="26" min="24" style="0" width="8.85"/>
    <col collapsed="false" customWidth="true" hidden="false" outlineLevel="0" max="27" min="27" style="0" width="35.7"/>
    <col collapsed="false" customWidth="true" hidden="false" outlineLevel="1" max="31" min="28" style="0" width="12.85"/>
    <col collapsed="false" customWidth="true" hidden="false" outlineLevel="0" max="32" min="32" style="0" width="12.85"/>
    <col collapsed="false" customWidth="true" hidden="false" outlineLevel="1" max="36" min="33" style="0" width="12.85"/>
    <col collapsed="false" customWidth="true" hidden="false" outlineLevel="0" max="37" min="37" style="0" width="12.85"/>
    <col collapsed="false" customWidth="true" hidden="false" outlineLevel="1" max="41" min="38" style="0" width="12.85"/>
    <col collapsed="false" customWidth="true" hidden="false" outlineLevel="0" max="42" min="42" style="0" width="12.85"/>
    <col collapsed="false" customWidth="true" hidden="false" outlineLevel="1" max="46" min="43" style="0" width="12.85"/>
    <col collapsed="false" customWidth="true" hidden="false" outlineLevel="0" max="47" min="47" style="0" width="12.85"/>
    <col collapsed="false" customWidth="true" hidden="false" outlineLevel="1" max="51" min="48" style="0" width="12.85"/>
    <col collapsed="false" customWidth="true" hidden="false" outlineLevel="0" max="53" min="52" style="0" width="12.85"/>
    <col collapsed="false" customWidth="true" hidden="false" outlineLevel="1" max="56" min="54" style="1" width="12.85"/>
    <col collapsed="false" customWidth="true" hidden="false" outlineLevel="0" max="57" min="57" style="1" width="12.85"/>
    <col collapsed="false" customWidth="true" hidden="false" outlineLevel="1" max="60" min="58" style="1" width="12.85"/>
    <col collapsed="false" customWidth="true" hidden="false" outlineLevel="0" max="61" min="61" style="1" width="12.85"/>
    <col collapsed="false" customWidth="true" hidden="false" outlineLevel="1" max="64" min="62" style="1" width="12.85"/>
    <col collapsed="false" customWidth="true" hidden="false" outlineLevel="0" max="65" min="65" style="1" width="12.85"/>
    <col collapsed="false" customWidth="true" hidden="false" outlineLevel="1" max="68" min="66" style="1" width="12.85"/>
    <col collapsed="false" customWidth="true" hidden="false" outlineLevel="0" max="69" min="69" style="1" width="12.85"/>
    <col collapsed="false" customWidth="true" hidden="false" outlineLevel="1" max="72" min="70" style="1" width="12.85"/>
    <col collapsed="false" customWidth="true" hidden="false" outlineLevel="0" max="74" min="73" style="1" width="12.85"/>
    <col collapsed="false" customWidth="true" hidden="false" outlineLevel="1" max="75" min="75" style="0" width="12.85"/>
    <col collapsed="false" customWidth="true" hidden="true" outlineLevel="0" max="76" min="76" style="0" width="12.85"/>
    <col collapsed="false" customWidth="true" hidden="false" outlineLevel="1" max="77" min="77" style="0" width="12.85"/>
    <col collapsed="false" customWidth="true" hidden="true" outlineLevel="0" max="78" min="78" style="0" width="12.85"/>
    <col collapsed="false" customWidth="true" hidden="false" outlineLevel="1" max="79" min="79" style="0" width="12.85"/>
    <col collapsed="false" customWidth="true" hidden="true" outlineLevel="0" max="80" min="80" style="0" width="12.85"/>
    <col collapsed="false" customWidth="true" hidden="false" outlineLevel="1" max="81" min="81" style="0" width="12.85"/>
    <col collapsed="false" customWidth="true" hidden="true" outlineLevel="0" max="82" min="82" style="0" width="12.85"/>
    <col collapsed="false" customWidth="true" hidden="false" outlineLevel="1" max="83" min="83" style="0" width="12.85"/>
    <col collapsed="false" customWidth="true" hidden="true" outlineLevel="0" max="84" min="84" style="0" width="12.85"/>
    <col collapsed="false" customWidth="true" hidden="false" outlineLevel="0" max="1025" min="85" style="0" width="8.85"/>
  </cols>
  <sheetData>
    <row r="1" customFormat="false" ht="15" hidden="true" customHeight="true" outlineLevel="0" collapsed="false"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customFormat="false" ht="15" hidden="true" customHeight="true" outlineLevel="0" collapsed="false"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customFormat="false" ht="15" hidden="true" customHeight="true" outlineLevel="0" collapsed="false"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customFormat="false" ht="15" hidden="true" customHeight="true" outlineLevel="0" collapsed="false"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customFormat="false" ht="15" hidden="true" customHeight="true" outlineLevel="0" collapsed="false">
      <c r="AB5" s="4" t="s">
        <v>5</v>
      </c>
      <c r="AC5" s="4" t="s">
        <v>6</v>
      </c>
      <c r="AD5" s="4" t="s">
        <v>7</v>
      </c>
      <c r="AE5" s="4" t="s">
        <v>8</v>
      </c>
      <c r="AF5" s="4" t="s">
        <v>5</v>
      </c>
      <c r="AG5" s="4" t="s">
        <v>9</v>
      </c>
      <c r="AH5" s="4" t="s">
        <v>10</v>
      </c>
      <c r="AI5" s="4" t="s">
        <v>11</v>
      </c>
      <c r="AJ5" s="4" t="s">
        <v>12</v>
      </c>
      <c r="AK5" s="4" t="s">
        <v>9</v>
      </c>
      <c r="AL5" s="4" t="s">
        <v>13</v>
      </c>
      <c r="AM5" s="4" t="s">
        <v>14</v>
      </c>
      <c r="AN5" s="4" t="s">
        <v>15</v>
      </c>
      <c r="AO5" s="4" t="s">
        <v>16</v>
      </c>
      <c r="AP5" s="4" t="s">
        <v>13</v>
      </c>
      <c r="AQ5" s="4" t="s">
        <v>17</v>
      </c>
      <c r="AR5" s="4" t="s">
        <v>18</v>
      </c>
      <c r="AS5" s="4" t="s">
        <v>19</v>
      </c>
      <c r="AT5" s="4" t="s">
        <v>20</v>
      </c>
      <c r="AU5" s="4" t="s">
        <v>17</v>
      </c>
      <c r="AV5" s="4" t="s">
        <v>21</v>
      </c>
      <c r="AW5" s="4" t="s">
        <v>22</v>
      </c>
      <c r="AX5" s="4" t="s">
        <v>23</v>
      </c>
      <c r="AY5" s="4" t="s">
        <v>24</v>
      </c>
      <c r="AZ5" s="4" t="s">
        <v>21</v>
      </c>
      <c r="BA5" s="5" t="s">
        <v>25</v>
      </c>
      <c r="BB5" s="6" t="s">
        <v>5</v>
      </c>
      <c r="BC5" s="6" t="s">
        <v>5</v>
      </c>
      <c r="BD5" s="6" t="s">
        <v>5</v>
      </c>
      <c r="BE5" s="6" t="s">
        <v>5</v>
      </c>
      <c r="BF5" s="6" t="s">
        <v>9</v>
      </c>
      <c r="BG5" s="6" t="s">
        <v>9</v>
      </c>
      <c r="BH5" s="6" t="s">
        <v>9</v>
      </c>
      <c r="BI5" s="6" t="s">
        <v>9</v>
      </c>
      <c r="BJ5" s="6" t="s">
        <v>13</v>
      </c>
      <c r="BK5" s="6" t="s">
        <v>13</v>
      </c>
      <c r="BL5" s="6" t="s">
        <v>13</v>
      </c>
      <c r="BM5" s="6" t="s">
        <v>13</v>
      </c>
      <c r="BN5" s="6" t="s">
        <v>17</v>
      </c>
      <c r="BO5" s="6" t="s">
        <v>17</v>
      </c>
      <c r="BP5" s="6" t="s">
        <v>17</v>
      </c>
      <c r="BQ5" s="6" t="s">
        <v>17</v>
      </c>
      <c r="BR5" s="6" t="s">
        <v>21</v>
      </c>
      <c r="BS5" s="6" t="s">
        <v>21</v>
      </c>
      <c r="BT5" s="6" t="s">
        <v>21</v>
      </c>
      <c r="BU5" s="6" t="s">
        <v>21</v>
      </c>
      <c r="BV5" s="7" t="s">
        <v>25</v>
      </c>
      <c r="BW5" s="4" t="s">
        <v>5</v>
      </c>
      <c r="BX5" s="4" t="s">
        <v>7</v>
      </c>
      <c r="BY5" s="4" t="s">
        <v>9</v>
      </c>
      <c r="BZ5" s="4" t="s">
        <v>11</v>
      </c>
      <c r="CA5" s="4" t="s">
        <v>13</v>
      </c>
      <c r="CB5" s="4" t="s">
        <v>15</v>
      </c>
      <c r="CC5" s="4" t="s">
        <v>17</v>
      </c>
      <c r="CD5" s="4" t="s">
        <v>19</v>
      </c>
      <c r="CE5" s="4" t="s">
        <v>21</v>
      </c>
      <c r="CF5" s="4" t="s">
        <v>23</v>
      </c>
    </row>
    <row r="6" customFormat="false" ht="15" hidden="true" customHeight="true" outlineLevel="0" collapsed="false">
      <c r="AB6" s="4" t="s">
        <v>26</v>
      </c>
      <c r="AC6" s="4" t="s">
        <v>26</v>
      </c>
      <c r="AD6" s="4" t="s">
        <v>26</v>
      </c>
      <c r="AE6" s="4" t="s">
        <v>26</v>
      </c>
      <c r="AF6" s="0" t="s">
        <v>27</v>
      </c>
      <c r="AG6" s="4" t="s">
        <v>26</v>
      </c>
      <c r="AH6" s="4" t="s">
        <v>26</v>
      </c>
      <c r="AI6" s="4" t="s">
        <v>26</v>
      </c>
      <c r="AJ6" s="4" t="s">
        <v>26</v>
      </c>
      <c r="AK6" s="0" t="s">
        <v>27</v>
      </c>
      <c r="AL6" s="4" t="s">
        <v>26</v>
      </c>
      <c r="AM6" s="4" t="s">
        <v>26</v>
      </c>
      <c r="AN6" s="4" t="s">
        <v>26</v>
      </c>
      <c r="AO6" s="4" t="s">
        <v>26</v>
      </c>
      <c r="AP6" s="0" t="s">
        <v>27</v>
      </c>
      <c r="AQ6" s="4" t="s">
        <v>26</v>
      </c>
      <c r="AR6" s="4" t="s">
        <v>26</v>
      </c>
      <c r="AS6" s="4" t="s">
        <v>26</v>
      </c>
      <c r="AT6" s="4" t="s">
        <v>26</v>
      </c>
      <c r="AU6" s="0" t="s">
        <v>27</v>
      </c>
      <c r="AV6" s="4" t="s">
        <v>26</v>
      </c>
      <c r="AW6" s="4" t="s">
        <v>26</v>
      </c>
      <c r="AX6" s="4" t="s">
        <v>26</v>
      </c>
      <c r="AY6" s="4" t="s">
        <v>26</v>
      </c>
      <c r="AZ6" s="0" t="s">
        <v>27</v>
      </c>
      <c r="BA6" s="5" t="s">
        <v>26</v>
      </c>
      <c r="BB6" s="2" t="s">
        <v>28</v>
      </c>
      <c r="BC6" s="2" t="s">
        <v>28</v>
      </c>
      <c r="BD6" s="2" t="s">
        <v>28</v>
      </c>
      <c r="BE6" s="2" t="s">
        <v>28</v>
      </c>
      <c r="BF6" s="2" t="s">
        <v>28</v>
      </c>
      <c r="BG6" s="2" t="s">
        <v>28</v>
      </c>
      <c r="BH6" s="2" t="s">
        <v>28</v>
      </c>
      <c r="BI6" s="2" t="s">
        <v>28</v>
      </c>
      <c r="BJ6" s="2" t="s">
        <v>28</v>
      </c>
      <c r="BK6" s="2" t="s">
        <v>28</v>
      </c>
      <c r="BL6" s="2" t="s">
        <v>28</v>
      </c>
      <c r="BM6" s="2" t="s">
        <v>28</v>
      </c>
      <c r="BN6" s="2" t="s">
        <v>28</v>
      </c>
      <c r="BO6" s="2" t="s">
        <v>28</v>
      </c>
      <c r="BP6" s="2" t="s">
        <v>28</v>
      </c>
      <c r="BQ6" s="2" t="s">
        <v>28</v>
      </c>
      <c r="BR6" s="2" t="s">
        <v>28</v>
      </c>
      <c r="BS6" s="2" t="s">
        <v>28</v>
      </c>
      <c r="BT6" s="2" t="s">
        <v>28</v>
      </c>
      <c r="BU6" s="2" t="s">
        <v>28</v>
      </c>
      <c r="BV6" s="2" t="s">
        <v>28</v>
      </c>
      <c r="BW6" s="0" t="s">
        <v>29</v>
      </c>
      <c r="BX6" s="0" t="s">
        <v>29</v>
      </c>
      <c r="BY6" s="0" t="s">
        <v>29</v>
      </c>
      <c r="BZ6" s="0" t="s">
        <v>29</v>
      </c>
      <c r="CA6" s="0" t="s">
        <v>29</v>
      </c>
      <c r="CB6" s="0" t="s">
        <v>29</v>
      </c>
      <c r="CC6" s="0" t="s">
        <v>29</v>
      </c>
      <c r="CD6" s="0" t="s">
        <v>29</v>
      </c>
      <c r="CE6" s="0" t="s">
        <v>29</v>
      </c>
      <c r="CF6" s="0" t="s">
        <v>29</v>
      </c>
    </row>
    <row r="7" customFormat="false" ht="15" hidden="true" customHeight="true" outlineLevel="0" collapsed="false">
      <c r="AB7" s="4" t="n">
        <v>3073</v>
      </c>
      <c r="AC7" s="4" t="n">
        <v>3074</v>
      </c>
      <c r="AD7" s="4" t="n">
        <v>3075</v>
      </c>
      <c r="AE7" s="4" t="n">
        <v>3076</v>
      </c>
      <c r="AF7" s="0" t="n">
        <v>1019</v>
      </c>
      <c r="AG7" s="4" t="n">
        <v>3077</v>
      </c>
      <c r="AH7" s="4" t="n">
        <v>3078</v>
      </c>
      <c r="AI7" s="4" t="n">
        <v>3079</v>
      </c>
      <c r="AJ7" s="4" t="n">
        <v>3080</v>
      </c>
      <c r="AK7" s="0" t="n">
        <v>1020</v>
      </c>
      <c r="AL7" s="4" t="n">
        <v>3081</v>
      </c>
      <c r="AM7" s="4" t="n">
        <v>3082</v>
      </c>
      <c r="AN7" s="4" t="n">
        <v>3083</v>
      </c>
      <c r="AO7" s="4" t="n">
        <v>3084</v>
      </c>
      <c r="AP7" s="0" t="n">
        <v>1021</v>
      </c>
      <c r="AQ7" s="4" t="n">
        <v>3085</v>
      </c>
      <c r="AR7" s="4" t="n">
        <v>3086</v>
      </c>
      <c r="AS7" s="4" t="n">
        <v>3087</v>
      </c>
      <c r="AT7" s="4" t="n">
        <v>3088</v>
      </c>
      <c r="AU7" s="0" t="n">
        <v>1022</v>
      </c>
      <c r="AV7" s="4" t="n">
        <v>3089</v>
      </c>
      <c r="AW7" s="4" t="n">
        <v>3090</v>
      </c>
      <c r="AX7" s="4" t="n">
        <v>3091</v>
      </c>
      <c r="AY7" s="4" t="n">
        <v>3092</v>
      </c>
      <c r="AZ7" s="0" t="n">
        <v>1023</v>
      </c>
      <c r="BA7" s="5" t="n">
        <v>3093</v>
      </c>
      <c r="BB7" s="2" t="n">
        <v>4073</v>
      </c>
      <c r="BC7" s="2" t="n">
        <v>4074</v>
      </c>
      <c r="BD7" s="2" t="n">
        <v>4075</v>
      </c>
      <c r="BE7" s="2" t="n">
        <v>4076</v>
      </c>
      <c r="BF7" s="2" t="n">
        <v>4077</v>
      </c>
      <c r="BG7" s="2" t="n">
        <v>4078</v>
      </c>
      <c r="BH7" s="2" t="n">
        <v>4079</v>
      </c>
      <c r="BI7" s="2" t="n">
        <v>4080</v>
      </c>
      <c r="BJ7" s="2" t="n">
        <v>4081</v>
      </c>
      <c r="BK7" s="2" t="n">
        <v>4082</v>
      </c>
      <c r="BL7" s="2" t="n">
        <v>4083</v>
      </c>
      <c r="BM7" s="2" t="n">
        <v>4084</v>
      </c>
      <c r="BN7" s="2" t="n">
        <v>4085</v>
      </c>
      <c r="BO7" s="2" t="n">
        <v>4086</v>
      </c>
      <c r="BP7" s="2" t="n">
        <v>4087</v>
      </c>
      <c r="BQ7" s="2" t="n">
        <v>4088</v>
      </c>
      <c r="BR7" s="2" t="n">
        <v>4089</v>
      </c>
      <c r="BS7" s="2" t="n">
        <v>4090</v>
      </c>
      <c r="BT7" s="2" t="n">
        <v>4091</v>
      </c>
      <c r="BU7" s="2" t="n">
        <v>4092</v>
      </c>
      <c r="BV7" s="2" t="n">
        <v>4093</v>
      </c>
      <c r="BW7" s="0" t="n">
        <v>2037</v>
      </c>
      <c r="BX7" s="0" t="n">
        <v>2038</v>
      </c>
      <c r="BY7" s="0" t="n">
        <v>2039</v>
      </c>
      <c r="BZ7" s="0" t="n">
        <v>2040</v>
      </c>
      <c r="CA7" s="0" t="n">
        <v>2041</v>
      </c>
      <c r="CB7" s="0" t="n">
        <v>2042</v>
      </c>
      <c r="CC7" s="0" t="n">
        <v>2043</v>
      </c>
      <c r="CD7" s="0" t="n">
        <v>2044</v>
      </c>
      <c r="CE7" s="0" t="n">
        <v>2045</v>
      </c>
      <c r="CF7" s="0" t="n">
        <v>2046</v>
      </c>
    </row>
    <row r="8" customFormat="false" ht="15" hidden="false" customHeight="true" outlineLevel="0" collapsed="false">
      <c r="A8" s="8" t="s">
        <v>30</v>
      </c>
      <c r="B8" s="8" t="s">
        <v>31</v>
      </c>
      <c r="C8" s="8" t="s">
        <v>32</v>
      </c>
      <c r="D8" s="8" t="s">
        <v>1997</v>
      </c>
      <c r="E8" s="8" t="s">
        <v>1998</v>
      </c>
      <c r="F8" s="8" t="s">
        <v>1999</v>
      </c>
      <c r="H8" s="8" t="s">
        <v>36</v>
      </c>
      <c r="J8" s="8" t="s">
        <v>37</v>
      </c>
      <c r="L8" s="8" t="s">
        <v>38</v>
      </c>
      <c r="M8" s="8" t="s">
        <v>39</v>
      </c>
      <c r="N8" s="8" t="s">
        <v>40</v>
      </c>
      <c r="O8" s="8" t="s">
        <v>41</v>
      </c>
      <c r="P8" s="8" t="s">
        <v>42</v>
      </c>
      <c r="Q8" s="8" t="s">
        <v>43</v>
      </c>
      <c r="R8" s="8" t="s">
        <v>44</v>
      </c>
      <c r="S8" s="8" t="s">
        <v>45</v>
      </c>
      <c r="T8" s="8" t="s">
        <v>46</v>
      </c>
      <c r="U8" s="8" t="s">
        <v>47</v>
      </c>
      <c r="V8" s="8" t="s">
        <v>48</v>
      </c>
      <c r="W8" s="8" t="s">
        <v>49</v>
      </c>
      <c r="X8" s="8" t="s">
        <v>50</v>
      </c>
      <c r="Y8" s="8" t="s">
        <v>51</v>
      </c>
      <c r="Z8" s="8" t="s">
        <v>52</v>
      </c>
      <c r="AA8" s="8" t="s">
        <v>53</v>
      </c>
      <c r="AB8" s="5" t="s">
        <v>54</v>
      </c>
      <c r="AC8" s="5" t="s">
        <v>55</v>
      </c>
      <c r="AD8" s="5" t="s">
        <v>56</v>
      </c>
      <c r="AE8" s="5" t="s">
        <v>57</v>
      </c>
      <c r="AF8" s="5" t="s">
        <v>58</v>
      </c>
      <c r="AG8" s="5" t="s">
        <v>59</v>
      </c>
      <c r="AH8" s="5" t="s">
        <v>60</v>
      </c>
      <c r="AI8" s="5" t="s">
        <v>61</v>
      </c>
      <c r="AJ8" s="5" t="s">
        <v>62</v>
      </c>
      <c r="AK8" s="5" t="s">
        <v>63</v>
      </c>
      <c r="AL8" s="5" t="s">
        <v>64</v>
      </c>
      <c r="AM8" s="5" t="s">
        <v>65</v>
      </c>
      <c r="AN8" s="5" t="s">
        <v>66</v>
      </c>
      <c r="AO8" s="5" t="s">
        <v>67</v>
      </c>
      <c r="AP8" s="5" t="s">
        <v>68</v>
      </c>
      <c r="AQ8" s="5" t="s">
        <v>69</v>
      </c>
      <c r="AR8" s="5" t="s">
        <v>70</v>
      </c>
      <c r="AS8" s="5" t="s">
        <v>71</v>
      </c>
      <c r="AT8" s="5" t="s">
        <v>72</v>
      </c>
      <c r="AU8" s="5" t="s">
        <v>73</v>
      </c>
      <c r="AV8" s="5" t="s">
        <v>74</v>
      </c>
      <c r="AW8" s="5" t="s">
        <v>75</v>
      </c>
      <c r="AX8" s="5" t="s">
        <v>76</v>
      </c>
      <c r="AY8" s="5" t="s">
        <v>77</v>
      </c>
      <c r="AZ8" s="5" t="s">
        <v>78</v>
      </c>
      <c r="BA8" s="5" t="s">
        <v>79</v>
      </c>
      <c r="BB8" s="7" t="s">
        <v>80</v>
      </c>
      <c r="BC8" s="7" t="s">
        <v>81</v>
      </c>
      <c r="BD8" s="7" t="s">
        <v>82</v>
      </c>
      <c r="BE8" s="7" t="s">
        <v>83</v>
      </c>
      <c r="BF8" s="7" t="s">
        <v>84</v>
      </c>
      <c r="BG8" s="7" t="s">
        <v>85</v>
      </c>
      <c r="BH8" s="7" t="s">
        <v>86</v>
      </c>
      <c r="BI8" s="7" t="s">
        <v>87</v>
      </c>
      <c r="BJ8" s="7" t="s">
        <v>88</v>
      </c>
      <c r="BK8" s="7" t="s">
        <v>89</v>
      </c>
      <c r="BL8" s="7" t="s">
        <v>90</v>
      </c>
      <c r="BM8" s="7" t="s">
        <v>91</v>
      </c>
      <c r="BN8" s="7" t="s">
        <v>92</v>
      </c>
      <c r="BO8" s="7" t="s">
        <v>93</v>
      </c>
      <c r="BP8" s="7" t="s">
        <v>94</v>
      </c>
      <c r="BQ8" s="7" t="s">
        <v>95</v>
      </c>
      <c r="BR8" s="7" t="s">
        <v>96</v>
      </c>
      <c r="BS8" s="7" t="s">
        <v>97</v>
      </c>
      <c r="BT8" s="7" t="s">
        <v>98</v>
      </c>
      <c r="BU8" s="7" t="s">
        <v>99</v>
      </c>
      <c r="BV8" s="7" t="s">
        <v>100</v>
      </c>
      <c r="BW8" s="5" t="s">
        <v>4670</v>
      </c>
      <c r="BX8" s="5" t="s">
        <v>102</v>
      </c>
      <c r="BY8" s="5" t="s">
        <v>103</v>
      </c>
      <c r="BZ8" s="5" t="s">
        <v>104</v>
      </c>
      <c r="CA8" s="5" t="s">
        <v>105</v>
      </c>
      <c r="CB8" s="5" t="s">
        <v>106</v>
      </c>
      <c r="CC8" s="5" t="s">
        <v>107</v>
      </c>
      <c r="CD8" s="5" t="s">
        <v>108</v>
      </c>
      <c r="CE8" s="5" t="s">
        <v>109</v>
      </c>
      <c r="CF8" s="5" t="s">
        <v>110</v>
      </c>
    </row>
    <row r="9" customFormat="false" ht="15" hidden="false" customHeight="true" outlineLevel="0" collapsed="false">
      <c r="A9" s="88" t="s">
        <v>4753</v>
      </c>
      <c r="AA9" s="8" t="s">
        <v>111</v>
      </c>
      <c r="AB9" s="5" t="s">
        <v>112</v>
      </c>
      <c r="AC9" s="5" t="s">
        <v>113</v>
      </c>
      <c r="AD9" s="5" t="s">
        <v>114</v>
      </c>
      <c r="AE9" s="5" t="s">
        <v>115</v>
      </c>
      <c r="AF9" s="5" t="s">
        <v>115</v>
      </c>
      <c r="AG9" s="5" t="s">
        <v>116</v>
      </c>
      <c r="AH9" s="5" t="s">
        <v>117</v>
      </c>
      <c r="AI9" s="5" t="s">
        <v>118</v>
      </c>
      <c r="AJ9" s="5" t="s">
        <v>119</v>
      </c>
      <c r="AK9" s="5" t="s">
        <v>119</v>
      </c>
      <c r="AL9" s="5" t="s">
        <v>120</v>
      </c>
      <c r="AM9" s="5" t="s">
        <v>121</v>
      </c>
      <c r="AN9" s="5" t="s">
        <v>122</v>
      </c>
      <c r="AO9" s="5" t="s">
        <v>123</v>
      </c>
      <c r="AP9" s="5" t="s">
        <v>123</v>
      </c>
      <c r="AQ9" s="5" t="s">
        <v>124</v>
      </c>
      <c r="AR9" s="5" t="s">
        <v>125</v>
      </c>
      <c r="AS9" s="5" t="s">
        <v>126</v>
      </c>
      <c r="AT9" s="5" t="s">
        <v>127</v>
      </c>
      <c r="AU9" s="5" t="s">
        <v>127</v>
      </c>
      <c r="AV9" s="5" t="s">
        <v>128</v>
      </c>
      <c r="AW9" s="5" t="s">
        <v>129</v>
      </c>
      <c r="AX9" s="5" t="s">
        <v>130</v>
      </c>
      <c r="AY9" s="5" t="s">
        <v>131</v>
      </c>
      <c r="AZ9" s="5" t="s">
        <v>131</v>
      </c>
      <c r="BA9" s="5" t="s">
        <v>132</v>
      </c>
      <c r="BB9" s="7" t="s">
        <v>112</v>
      </c>
      <c r="BC9" s="7" t="s">
        <v>113</v>
      </c>
      <c r="BD9" s="7" t="s">
        <v>114</v>
      </c>
      <c r="BE9" s="7" t="s">
        <v>115</v>
      </c>
      <c r="BF9" s="7" t="s">
        <v>116</v>
      </c>
      <c r="BG9" s="7" t="s">
        <v>117</v>
      </c>
      <c r="BH9" s="7" t="s">
        <v>118</v>
      </c>
      <c r="BI9" s="7" t="s">
        <v>119</v>
      </c>
      <c r="BJ9" s="7" t="s">
        <v>120</v>
      </c>
      <c r="BK9" s="7" t="s">
        <v>121</v>
      </c>
      <c r="BL9" s="7" t="s">
        <v>122</v>
      </c>
      <c r="BM9" s="7" t="s">
        <v>123</v>
      </c>
      <c r="BN9" s="7" t="s">
        <v>124</v>
      </c>
      <c r="BO9" s="7" t="s">
        <v>125</v>
      </c>
      <c r="BP9" s="7" t="s">
        <v>126</v>
      </c>
      <c r="BQ9" s="7" t="s">
        <v>127</v>
      </c>
      <c r="BR9" s="7" t="s">
        <v>128</v>
      </c>
      <c r="BS9" s="7" t="s">
        <v>129</v>
      </c>
      <c r="BT9" s="7" t="s">
        <v>130</v>
      </c>
      <c r="BU9" s="7" t="s">
        <v>131</v>
      </c>
      <c r="BV9" s="7" t="s">
        <v>132</v>
      </c>
      <c r="BW9" s="5" t="s">
        <v>113</v>
      </c>
      <c r="BX9" s="5" t="s">
        <v>115</v>
      </c>
      <c r="BY9" s="5" t="s">
        <v>117</v>
      </c>
      <c r="BZ9" s="5" t="s">
        <v>119</v>
      </c>
      <c r="CA9" s="5" t="s">
        <v>121</v>
      </c>
      <c r="CB9" s="5" t="s">
        <v>123</v>
      </c>
      <c r="CC9" s="5" t="s">
        <v>125</v>
      </c>
      <c r="CD9" s="5" t="s">
        <v>127</v>
      </c>
      <c r="CE9" s="5" t="s">
        <v>129</v>
      </c>
      <c r="CF9" s="5" t="s">
        <v>131</v>
      </c>
    </row>
    <row r="10" customFormat="false" ht="15" hidden="false" customHeight="true" outlineLevel="0" collapsed="false">
      <c r="AA10" s="8" t="s">
        <v>133</v>
      </c>
      <c r="AB10" s="5" t="s">
        <v>134</v>
      </c>
      <c r="AC10" s="5" t="s">
        <v>135</v>
      </c>
      <c r="AD10" s="5" t="s">
        <v>136</v>
      </c>
      <c r="AE10" s="5" t="s">
        <v>149</v>
      </c>
      <c r="AF10" s="5" t="s">
        <v>149</v>
      </c>
      <c r="AG10" s="5" t="s">
        <v>138</v>
      </c>
      <c r="AH10" s="5" t="s">
        <v>0</v>
      </c>
      <c r="AI10" s="5" t="s">
        <v>139</v>
      </c>
      <c r="AJ10" s="5" t="s">
        <v>137</v>
      </c>
      <c r="AK10" s="5" t="s">
        <v>137</v>
      </c>
      <c r="AL10" s="5" t="s">
        <v>1</v>
      </c>
      <c r="AM10" s="5" t="s">
        <v>140</v>
      </c>
      <c r="AN10" s="5" t="s">
        <v>141</v>
      </c>
      <c r="AO10" s="5" t="s">
        <v>2</v>
      </c>
      <c r="AP10" s="5" t="s">
        <v>2</v>
      </c>
      <c r="AQ10" s="5" t="s">
        <v>142</v>
      </c>
      <c r="AR10" s="5" t="s">
        <v>143</v>
      </c>
      <c r="AS10" s="5" t="s">
        <v>144</v>
      </c>
      <c r="AT10" s="5" t="s">
        <v>3</v>
      </c>
      <c r="AU10" s="5" t="s">
        <v>3</v>
      </c>
      <c r="AV10" s="5" t="s">
        <v>145</v>
      </c>
      <c r="AW10" s="5" t="s">
        <v>146</v>
      </c>
      <c r="AX10" s="5" t="s">
        <v>147</v>
      </c>
      <c r="AY10" s="5" t="s">
        <v>4</v>
      </c>
      <c r="AZ10" s="5" t="s">
        <v>4</v>
      </c>
      <c r="BA10" s="5" t="s">
        <v>148</v>
      </c>
      <c r="BB10" s="7" t="s">
        <v>134</v>
      </c>
      <c r="BC10" s="7" t="s">
        <v>135</v>
      </c>
      <c r="BD10" s="7" t="s">
        <v>136</v>
      </c>
      <c r="BE10" s="7" t="s">
        <v>149</v>
      </c>
      <c r="BF10" s="7" t="s">
        <v>138</v>
      </c>
      <c r="BG10" s="7" t="s">
        <v>0</v>
      </c>
      <c r="BH10" s="7" t="s">
        <v>139</v>
      </c>
      <c r="BI10" s="7" t="s">
        <v>137</v>
      </c>
      <c r="BJ10" s="7" t="s">
        <v>1</v>
      </c>
      <c r="BK10" s="7" t="s">
        <v>140</v>
      </c>
      <c r="BL10" s="7" t="s">
        <v>141</v>
      </c>
      <c r="BM10" s="7" t="s">
        <v>2</v>
      </c>
      <c r="BN10" s="7" t="s">
        <v>142</v>
      </c>
      <c r="BO10" s="7" t="s">
        <v>143</v>
      </c>
      <c r="BP10" s="7" t="s">
        <v>144</v>
      </c>
      <c r="BQ10" s="7" t="s">
        <v>3</v>
      </c>
      <c r="BR10" s="7" t="s">
        <v>145</v>
      </c>
      <c r="BS10" s="7" t="s">
        <v>146</v>
      </c>
      <c r="BT10" s="7" t="s">
        <v>147</v>
      </c>
      <c r="BU10" s="7" t="s">
        <v>4</v>
      </c>
      <c r="BV10" s="7" t="s">
        <v>148</v>
      </c>
      <c r="BW10" s="5" t="s">
        <v>135</v>
      </c>
      <c r="BX10" s="5" t="s">
        <v>149</v>
      </c>
      <c r="BY10" s="5" t="s">
        <v>0</v>
      </c>
      <c r="BZ10" s="5" t="s">
        <v>137</v>
      </c>
      <c r="CA10" s="5" t="s">
        <v>140</v>
      </c>
      <c r="CB10" s="5" t="s">
        <v>2</v>
      </c>
      <c r="CC10" s="5" t="s">
        <v>143</v>
      </c>
      <c r="CD10" s="5" t="s">
        <v>3</v>
      </c>
      <c r="CE10" s="5" t="s">
        <v>146</v>
      </c>
      <c r="CF10" s="5" t="s">
        <v>4</v>
      </c>
    </row>
    <row r="11" customFormat="false" ht="15" hidden="false" customHeight="true" outlineLevel="0" collapsed="false">
      <c r="A11" s="9" t="n">
        <v>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s">
        <v>4754</v>
      </c>
      <c r="P11" s="9"/>
      <c r="Q11" s="9"/>
      <c r="R11" s="9"/>
      <c r="S11" s="9"/>
      <c r="T11" s="9"/>
      <c r="U11" s="9"/>
      <c r="V11" s="9" t="s">
        <v>153</v>
      </c>
      <c r="W11" s="9"/>
      <c r="X11" s="9"/>
      <c r="Y11" s="9"/>
      <c r="Z11" s="9" t="s">
        <v>4755</v>
      </c>
      <c r="AA11" s="9" t="s">
        <v>4756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2"/>
      <c r="BW11" s="10"/>
      <c r="BX11" s="10"/>
      <c r="BY11" s="10"/>
      <c r="BZ11" s="10"/>
      <c r="CA11" s="10"/>
      <c r="CB11" s="10"/>
      <c r="CC11" s="10"/>
      <c r="CD11" s="10"/>
      <c r="CE11" s="10"/>
      <c r="CF11" s="10"/>
    </row>
    <row r="12" customFormat="false" ht="15" hidden="false" customHeight="true" outlineLevel="0" collapsed="false">
      <c r="A12" s="12" t="n">
        <v>2</v>
      </c>
      <c r="B12" s="12" t="n">
        <v>1</v>
      </c>
      <c r="C12" s="12"/>
      <c r="D12" s="12" t="s">
        <v>4757</v>
      </c>
      <c r="E12" s="12"/>
      <c r="F12" s="12" t="n">
        <v>1</v>
      </c>
      <c r="G12" s="12"/>
      <c r="H12" s="12"/>
      <c r="I12" s="12"/>
      <c r="J12" s="12"/>
      <c r="K12" s="12"/>
      <c r="L12" s="12"/>
      <c r="M12" s="12"/>
      <c r="N12" s="12"/>
      <c r="O12" s="12" t="s">
        <v>4758</v>
      </c>
      <c r="P12" s="12"/>
      <c r="Q12" s="12"/>
      <c r="R12" s="12"/>
      <c r="S12" s="12"/>
      <c r="T12" s="12"/>
      <c r="U12" s="12"/>
      <c r="V12" s="12" t="s">
        <v>4759</v>
      </c>
      <c r="W12" s="12" t="s">
        <v>161</v>
      </c>
      <c r="X12" s="12"/>
      <c r="Y12" s="12"/>
      <c r="Z12" s="12" t="s">
        <v>1216</v>
      </c>
      <c r="AA12" s="12" t="s">
        <v>4760</v>
      </c>
      <c r="AB12" s="99" t="n">
        <f aca="false">IFERROR('Global Template'!AB79/'Global Template'!AB115,"")</f>
        <v>0.60696694061883</v>
      </c>
      <c r="AC12" s="99" t="n">
        <f aca="false">IFERROR('Global Template'!AC79/'Global Template'!AC115,"")</f>
        <v>0.657967281595141</v>
      </c>
      <c r="AD12" s="99" t="n">
        <f aca="false">IFERROR('Global Template'!AD79/'Global Template'!AD115,"")</f>
        <v>0.737271910606852</v>
      </c>
      <c r="AE12" s="99" t="n">
        <f aca="false">IFERROR('Global Template'!AE79/'Global Template'!AE115,"")</f>
        <v>0.800560715773639</v>
      </c>
      <c r="AF12" s="99" t="n">
        <f aca="false">IFERROR('Global Template'!AF79/'Global Template'!AF115,"")</f>
        <v>0.800560715773639</v>
      </c>
      <c r="AG12" s="99" t="n">
        <f aca="false">IFERROR('Global Template'!AG79/'Global Template'!AG115,"")</f>
        <v>0.657638613276457</v>
      </c>
      <c r="AH12" s="99" t="n">
        <f aca="false">IFERROR('Global Template'!AH79/'Global Template'!AH115,"")</f>
        <v>0.709163932648577</v>
      </c>
      <c r="AI12" s="99" t="n">
        <f aca="false">IFERROR('Global Template'!AI79/'Global Template'!AI115,"")</f>
        <v>0.73894625517164</v>
      </c>
      <c r="AJ12" s="99" t="n">
        <f aca="false">IFERROR('Global Template'!AJ79/'Global Template'!AJ115,"")</f>
        <v>1.02035212715673</v>
      </c>
      <c r="AK12" s="99" t="n">
        <f aca="false">IFERROR('Global Template'!AK79/'Global Template'!AK115,"")</f>
        <v>1.02035212715673</v>
      </c>
      <c r="AL12" s="99" t="n">
        <f aca="false">IFERROR('Global Template'!AL79/'Global Template'!AL115,"")</f>
        <v>0.742300008475738</v>
      </c>
      <c r="AM12" s="99" t="n">
        <f aca="false">IFERROR('Global Template'!AM79/'Global Template'!AM115,"")</f>
        <v>0.609735949655661</v>
      </c>
      <c r="AN12" s="99" t="n">
        <f aca="false">IFERROR('Global Template'!AN79/'Global Template'!AN115,"")</f>
        <v>0.603262684970096</v>
      </c>
      <c r="AO12" s="99" t="n">
        <f aca="false">IFERROR('Global Template'!AO79/'Global Template'!AO115,"")</f>
        <v>0.821993687586235</v>
      </c>
      <c r="AP12" s="99" t="n">
        <f aca="false">IFERROR('Global Template'!AP79/'Global Template'!AP115,"")</f>
        <v>0.821993687586235</v>
      </c>
      <c r="AQ12" s="99" t="n">
        <f aca="false">IFERROR('Global Template'!AQ79/'Global Template'!AQ115,"")</f>
        <v>0.708705493397928</v>
      </c>
      <c r="AR12" s="99" t="n">
        <f aca="false">IFERROR('Global Template'!AR79/'Global Template'!AR115,"")</f>
        <v>0.772149634907991</v>
      </c>
      <c r="AS12" s="99" t="n">
        <f aca="false">IFERROR('Global Template'!AS79/'Global Template'!AS115,"")</f>
        <v>0.823975076921542</v>
      </c>
      <c r="AT12" s="99" t="n">
        <f aca="false">IFERROR('Global Template'!AT79/'Global Template'!AT115,"")</f>
        <v>0.952021456243171</v>
      </c>
      <c r="AU12" s="99" t="n">
        <f aca="false">IFERROR('Global Template'!AU79/'Global Template'!AU115,"")</f>
        <v>0.952021456243171</v>
      </c>
      <c r="AV12" s="99" t="n">
        <f aca="false">IFERROR('Global Template'!AV79/'Global Template'!AV115,"")</f>
        <v>1.28575047498417</v>
      </c>
      <c r="AW12" s="99" t="n">
        <f aca="false">IFERROR('Global Template'!AW79/'Global Template'!AW115,"")</f>
        <v>0.803164482229307</v>
      </c>
      <c r="AX12" s="99" t="n">
        <f aca="false">IFERROR('Global Template'!AX79/'Global Template'!AX115,"")</f>
        <v>0.856394913986537</v>
      </c>
      <c r="AY12" s="99" t="n">
        <f aca="false">IFERROR('Global Template'!AY79/'Global Template'!AY115,"")</f>
        <v>0.949178143047534</v>
      </c>
      <c r="AZ12" s="99" t="n">
        <f aca="false">IFERROR('Global Template'!AZ79/'Global Template'!AZ115,"")</f>
        <v>0.949178143047534</v>
      </c>
      <c r="BA12" s="130" t="n">
        <f aca="false">IFERROR('Global Template'!BA79/'Global Template'!BA115,"")</f>
        <v>0.956807780320366</v>
      </c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100"/>
      <c r="BN12" s="100"/>
      <c r="BO12" s="100"/>
      <c r="BP12" s="100"/>
      <c r="BQ12" s="100"/>
      <c r="BR12" s="100"/>
      <c r="BS12" s="100"/>
      <c r="BT12" s="100"/>
      <c r="BU12" s="100"/>
      <c r="BV12" s="2"/>
      <c r="BW12" s="99"/>
      <c r="BX12" s="99"/>
      <c r="BY12" s="99"/>
      <c r="BZ12" s="99"/>
      <c r="CA12" s="99"/>
      <c r="CB12" s="92"/>
      <c r="CC12" s="92"/>
      <c r="CD12" s="92"/>
      <c r="CE12" s="92"/>
      <c r="CF12" s="92"/>
    </row>
    <row r="13" customFormat="false" ht="15" hidden="false" customHeight="true" outlineLevel="0" collapsed="false">
      <c r="A13" s="12" t="n">
        <v>3</v>
      </c>
      <c r="B13" s="12" t="n">
        <v>1</v>
      </c>
      <c r="C13" s="12"/>
      <c r="D13" s="12" t="s">
        <v>4761</v>
      </c>
      <c r="E13" s="12"/>
      <c r="F13" s="12" t="n">
        <v>1</v>
      </c>
      <c r="G13" s="12"/>
      <c r="H13" s="12"/>
      <c r="I13" s="12"/>
      <c r="J13" s="12"/>
      <c r="K13" s="12"/>
      <c r="L13" s="12"/>
      <c r="M13" s="12"/>
      <c r="N13" s="12"/>
      <c r="O13" s="12" t="s">
        <v>4762</v>
      </c>
      <c r="P13" s="12"/>
      <c r="Q13" s="12"/>
      <c r="R13" s="12"/>
      <c r="S13" s="12"/>
      <c r="T13" s="12"/>
      <c r="U13" s="12"/>
      <c r="V13" s="12" t="s">
        <v>4759</v>
      </c>
      <c r="W13" s="12" t="s">
        <v>161</v>
      </c>
      <c r="X13" s="12"/>
      <c r="Y13" s="12"/>
      <c r="Z13" s="12" t="s">
        <v>1216</v>
      </c>
      <c r="AA13" s="12" t="s">
        <v>4763</v>
      </c>
      <c r="AB13" s="99" t="n">
        <f aca="false">IFERROR(('Global Template'!AB79-'Global Template'!AB69)/'Global Template'!AB115,"")</f>
        <v>0.60696694061883</v>
      </c>
      <c r="AC13" s="99" t="n">
        <f aca="false">IFERROR(('Global Template'!AC79-'Global Template'!AC69)/'Global Template'!AC115,"")</f>
        <v>0.657967281595141</v>
      </c>
      <c r="AD13" s="99" t="n">
        <f aca="false">IFERROR(('Global Template'!AD79-'Global Template'!AD69)/'Global Template'!AD115,"")</f>
        <v>0.737271910606852</v>
      </c>
      <c r="AE13" s="99" t="n">
        <f aca="false">IFERROR(('Global Template'!AE79-'Global Template'!AE69)/'Global Template'!AE115,"")</f>
        <v>0.800560715773639</v>
      </c>
      <c r="AF13" s="99" t="n">
        <f aca="false">IFERROR(('Global Template'!AF79-'Global Template'!AF69)/'Global Template'!AF115,"")</f>
        <v>0.800560715773639</v>
      </c>
      <c r="AG13" s="99" t="n">
        <f aca="false">IFERROR(('Global Template'!AG79-'Global Template'!AG69)/'Global Template'!AG115,"")</f>
        <v>0.657638613276457</v>
      </c>
      <c r="AH13" s="99" t="n">
        <f aca="false">IFERROR(('Global Template'!AH79-'Global Template'!AH69)/'Global Template'!AH115,"")</f>
        <v>0.709163932648577</v>
      </c>
      <c r="AI13" s="99" t="n">
        <f aca="false">IFERROR(('Global Template'!AI79-'Global Template'!AI69)/'Global Template'!AI115,"")</f>
        <v>0.73894625517164</v>
      </c>
      <c r="AJ13" s="99" t="n">
        <f aca="false">IFERROR(('Global Template'!AJ79-'Global Template'!AJ69)/'Global Template'!AJ115,"")</f>
        <v>1.02035212715673</v>
      </c>
      <c r="AK13" s="99" t="n">
        <f aca="false">IFERROR(('Global Template'!AK79-'Global Template'!AK69)/'Global Template'!AK115,"")</f>
        <v>1.02035212715673</v>
      </c>
      <c r="AL13" s="99" t="n">
        <f aca="false">IFERROR(('Global Template'!AL79-'Global Template'!AL69)/'Global Template'!AL115,"")</f>
        <v>0.742300008475738</v>
      </c>
      <c r="AM13" s="99" t="n">
        <f aca="false">IFERROR(('Global Template'!AM79-'Global Template'!AM69)/'Global Template'!AM115,"")</f>
        <v>0.609735949655661</v>
      </c>
      <c r="AN13" s="99" t="n">
        <f aca="false">IFERROR(('Global Template'!AN79-'Global Template'!AN69)/'Global Template'!AN115,"")</f>
        <v>0.603262684970096</v>
      </c>
      <c r="AO13" s="99" t="n">
        <f aca="false">IFERROR(('Global Template'!AO79-'Global Template'!AO69)/'Global Template'!AO115,"")</f>
        <v>0.821993687586235</v>
      </c>
      <c r="AP13" s="99" t="n">
        <f aca="false">IFERROR(('Global Template'!AP79-'Global Template'!AP69)/'Global Template'!AP115,"")</f>
        <v>0.821993687586235</v>
      </c>
      <c r="AQ13" s="99" t="n">
        <f aca="false">IFERROR(('Global Template'!AQ79-'Global Template'!AQ69)/'Global Template'!AQ115,"")</f>
        <v>0.708705493397928</v>
      </c>
      <c r="AR13" s="99" t="n">
        <f aca="false">IFERROR(('Global Template'!AR79-'Global Template'!AR69)/'Global Template'!AR115,"")</f>
        <v>0.772149634907991</v>
      </c>
      <c r="AS13" s="99" t="n">
        <f aca="false">IFERROR(('Global Template'!AS79-'Global Template'!AS69)/'Global Template'!AS115,"")</f>
        <v>0.823975076921542</v>
      </c>
      <c r="AT13" s="99" t="n">
        <f aca="false">IFERROR(('Global Template'!AT79-'Global Template'!AT69)/'Global Template'!AT115,"")</f>
        <v>0.952021456243171</v>
      </c>
      <c r="AU13" s="99" t="n">
        <f aca="false">IFERROR(('Global Template'!AU79-'Global Template'!AU69)/'Global Template'!AU115,"")</f>
        <v>0.952021456243171</v>
      </c>
      <c r="AV13" s="99" t="n">
        <f aca="false">IFERROR(('Global Template'!AV79-'Global Template'!AV69)/'Global Template'!AV115,"")</f>
        <v>1.28575047498417</v>
      </c>
      <c r="AW13" s="99" t="n">
        <f aca="false">IFERROR(('Global Template'!AW79-'Global Template'!AW69)/'Global Template'!AW115,"")</f>
        <v>0.803164482229307</v>
      </c>
      <c r="AX13" s="99" t="n">
        <f aca="false">IFERROR(('Global Template'!AX79-'Global Template'!AX69)/'Global Template'!AX115,"")</f>
        <v>0.856394913986537</v>
      </c>
      <c r="AY13" s="99" t="n">
        <f aca="false">IFERROR(('Global Template'!AY79-'Global Template'!AY69)/'Global Template'!AY115,"")</f>
        <v>0.949178143047534</v>
      </c>
      <c r="AZ13" s="99" t="n">
        <f aca="false">IFERROR(('Global Template'!AZ79-'Global Template'!AZ69)/'Global Template'!AZ115,"")</f>
        <v>0.949178143047534</v>
      </c>
      <c r="BA13" s="130" t="n">
        <f aca="false">IFERROR(('Global Template'!BA79-'Global Template'!BA69)/'Global Template'!BA115,"")</f>
        <v>0.956807780320366</v>
      </c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100"/>
      <c r="BN13" s="100"/>
      <c r="BO13" s="100"/>
      <c r="BP13" s="100"/>
      <c r="BQ13" s="100"/>
      <c r="BR13" s="100"/>
      <c r="BS13" s="100"/>
      <c r="BT13" s="100"/>
      <c r="BU13" s="100"/>
      <c r="BV13" s="2"/>
      <c r="BW13" s="99"/>
      <c r="BX13" s="99"/>
      <c r="BY13" s="99"/>
      <c r="BZ13" s="99"/>
      <c r="CA13" s="99"/>
      <c r="CB13" s="92"/>
      <c r="CC13" s="92"/>
      <c r="CD13" s="92"/>
      <c r="CE13" s="92"/>
      <c r="CF13" s="92"/>
    </row>
    <row r="14" customFormat="false" ht="15" hidden="false" customHeight="true" outlineLevel="0" collapsed="false">
      <c r="A14" s="12" t="n">
        <v>4</v>
      </c>
      <c r="B14" s="12" t="n">
        <v>1</v>
      </c>
      <c r="C14" s="12"/>
      <c r="D14" s="12" t="s">
        <v>4764</v>
      </c>
      <c r="E14" s="12"/>
      <c r="F14" s="12" t="n">
        <v>1</v>
      </c>
      <c r="G14" s="12"/>
      <c r="H14" s="12"/>
      <c r="I14" s="12"/>
      <c r="J14" s="12"/>
      <c r="K14" s="12"/>
      <c r="L14" s="12"/>
      <c r="M14" s="12"/>
      <c r="N14" s="12"/>
      <c r="O14" s="12" t="s">
        <v>4765</v>
      </c>
      <c r="P14" s="12"/>
      <c r="Q14" s="12"/>
      <c r="R14" s="12"/>
      <c r="S14" s="12"/>
      <c r="T14" s="12"/>
      <c r="U14" s="12"/>
      <c r="V14" s="12" t="s">
        <v>4759</v>
      </c>
      <c r="W14" s="12" t="s">
        <v>161</v>
      </c>
      <c r="X14" s="12"/>
      <c r="Y14" s="12"/>
      <c r="Z14" s="12" t="s">
        <v>1216</v>
      </c>
      <c r="AA14" s="12" t="s">
        <v>4766</v>
      </c>
      <c r="AB14" s="99" t="n">
        <f aca="false">IFERROR(('Global Template'!AB62+'Global Template'!AB64+'Global Template'!AB66)/'Global Template'!AB115,"")</f>
        <v>0.261647629699692</v>
      </c>
      <c r="AC14" s="99" t="n">
        <f aca="false">IFERROR(('Global Template'!AC62+'Global Template'!AC64+'Global Template'!AC66)/'Global Template'!AC115,"")</f>
        <v>0.241118519284057</v>
      </c>
      <c r="AD14" s="99" t="n">
        <f aca="false">IFERROR(('Global Template'!AD62+'Global Template'!AD64+'Global Template'!AD66)/'Global Template'!AD115,"")</f>
        <v>0.279929100651926</v>
      </c>
      <c r="AE14" s="99" t="n">
        <f aca="false">IFERROR(('Global Template'!AE62+'Global Template'!AE64+'Global Template'!AE66)/'Global Template'!AE115,"")</f>
        <v>0.226743882774504</v>
      </c>
      <c r="AF14" s="99" t="n">
        <f aca="false">IFERROR(('Global Template'!AF62+'Global Template'!AF64+'Global Template'!AF66)/'Global Template'!AF115,"")</f>
        <v>0.226743882774504</v>
      </c>
      <c r="AG14" s="99" t="n">
        <f aca="false">IFERROR(('Global Template'!AG62+'Global Template'!AG64+'Global Template'!AG66)/'Global Template'!AG115,"")</f>
        <v>0.257270108935498</v>
      </c>
      <c r="AH14" s="99" t="n">
        <f aca="false">IFERROR(('Global Template'!AH62+'Global Template'!AH64+'Global Template'!AH66)/'Global Template'!AH115,"")</f>
        <v>0.284578338796507</v>
      </c>
      <c r="AI14" s="99" t="n">
        <f aca="false">IFERROR(('Global Template'!AI62+'Global Template'!AI64+'Global Template'!AI66)/'Global Template'!AI115,"")</f>
        <v>0.34146656079063</v>
      </c>
      <c r="AJ14" s="99" t="n">
        <f aca="false">IFERROR(('Global Template'!AJ62+'Global Template'!AJ64+'Global Template'!AJ66)/'Global Template'!AJ115,"")</f>
        <v>0.485201099162276</v>
      </c>
      <c r="AK14" s="99" t="n">
        <f aca="false">IFERROR(('Global Template'!AK62+'Global Template'!AK64+'Global Template'!AK66)/'Global Template'!AK115,"")</f>
        <v>0.485201099162276</v>
      </c>
      <c r="AL14" s="99" t="n">
        <f aca="false">IFERROR(('Global Template'!AL62+'Global Template'!AL64+'Global Template'!AL66)/'Global Template'!AL115,"")</f>
        <v>0.399439696698376</v>
      </c>
      <c r="AM14" s="99" t="n">
        <f aca="false">IFERROR(('Global Template'!AM62+'Global Template'!AM64+'Global Template'!AM66)/'Global Template'!AM115,"")</f>
        <v>0.218426717082433</v>
      </c>
      <c r="AN14" s="99" t="n">
        <f aca="false">IFERROR(('Global Template'!AN62+'Global Template'!AN64+'Global Template'!AN66)/'Global Template'!AN115,"")</f>
        <v>0.241342336320081</v>
      </c>
      <c r="AO14" s="99" t="n">
        <f aca="false">IFERROR(('Global Template'!AO62+'Global Template'!AO64+'Global Template'!AO66)/'Global Template'!AO115,"")</f>
        <v>0.302775312776456</v>
      </c>
      <c r="AP14" s="99" t="n">
        <f aca="false">IFERROR(('Global Template'!AP62+'Global Template'!AP64+'Global Template'!AP66)/'Global Template'!AP115,"")</f>
        <v>0.302775312776456</v>
      </c>
      <c r="AQ14" s="99" t="n">
        <f aca="false">IFERROR(('Global Template'!AQ62+'Global Template'!AQ64+'Global Template'!AQ66)/'Global Template'!AQ115,"")</f>
        <v>0.422188282165573</v>
      </c>
      <c r="AR14" s="99" t="n">
        <f aca="false">IFERROR(('Global Template'!AR62+'Global Template'!AR64+'Global Template'!AR66)/'Global Template'!AR115,"")</f>
        <v>0.465208468832483</v>
      </c>
      <c r="AS14" s="99" t="n">
        <f aca="false">IFERROR(('Global Template'!AS62+'Global Template'!AS64+'Global Template'!AS66)/'Global Template'!AS115,"")</f>
        <v>0.502832835673636</v>
      </c>
      <c r="AT14" s="99" t="n">
        <f aca="false">IFERROR(('Global Template'!AT62+'Global Template'!AT64+'Global Template'!AT66)/'Global Template'!AT115,"")</f>
        <v>0.449091089699017</v>
      </c>
      <c r="AU14" s="99" t="n">
        <f aca="false">IFERROR(('Global Template'!AU62+'Global Template'!AU64+'Global Template'!AU66)/'Global Template'!AU115,"")</f>
        <v>0.449091089699017</v>
      </c>
      <c r="AV14" s="99" t="n">
        <f aca="false">IFERROR(('Global Template'!AV62+'Global Template'!AV64+'Global Template'!AV66)/'Global Template'!AV115,"")</f>
        <v>0.906776440785307</v>
      </c>
      <c r="AW14" s="99" t="n">
        <f aca="false">IFERROR(('Global Template'!AW62+'Global Template'!AW64+'Global Template'!AW66)/'Global Template'!AW115,"")</f>
        <v>0.404652261187862</v>
      </c>
      <c r="AX14" s="99" t="n">
        <f aca="false">IFERROR(('Global Template'!AX62+'Global Template'!AX64+'Global Template'!AX66)/'Global Template'!AX115,"")</f>
        <v>0.430067314884069</v>
      </c>
      <c r="AY14" s="99" t="n">
        <f aca="false">IFERROR(('Global Template'!AY62+'Global Template'!AY64+'Global Template'!AY66)/'Global Template'!AY115,"")</f>
        <v>0.385784095957352</v>
      </c>
      <c r="AZ14" s="99" t="n">
        <f aca="false">IFERROR(('Global Template'!AZ62+'Global Template'!AZ64+'Global Template'!AZ66)/'Global Template'!AZ115,"")</f>
        <v>0.385784095957352</v>
      </c>
      <c r="BA14" s="130" t="n">
        <f aca="false">IFERROR(('Global Template'!BA62+'Global Template'!BA64+'Global Template'!BA66)/'Global Template'!BA115,"")</f>
        <v>0.608218916857361</v>
      </c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100"/>
      <c r="BN14" s="100"/>
      <c r="BO14" s="100"/>
      <c r="BP14" s="100"/>
      <c r="BQ14" s="100"/>
      <c r="BR14" s="100"/>
      <c r="BS14" s="100"/>
      <c r="BT14" s="100"/>
      <c r="BU14" s="100"/>
      <c r="BV14" s="2"/>
      <c r="BW14" s="99"/>
      <c r="BX14" s="99"/>
      <c r="BY14" s="99"/>
      <c r="BZ14" s="99"/>
      <c r="CA14" s="99"/>
      <c r="CB14" s="92"/>
      <c r="CC14" s="92"/>
      <c r="CD14" s="92"/>
      <c r="CE14" s="92"/>
      <c r="CF14" s="92"/>
    </row>
    <row r="15" customFormat="false" ht="15" hidden="false" customHeight="true" outlineLevel="0" collapsed="false">
      <c r="A15" s="9" t="n">
        <v>5</v>
      </c>
      <c r="B15" s="9"/>
      <c r="C15" s="9"/>
      <c r="D15" s="9"/>
      <c r="E15" s="9"/>
      <c r="F15" s="9" t="n">
        <v>1</v>
      </c>
      <c r="G15" s="9"/>
      <c r="H15" s="9"/>
      <c r="I15" s="9"/>
      <c r="J15" s="9"/>
      <c r="K15" s="9"/>
      <c r="L15" s="9"/>
      <c r="M15" s="9"/>
      <c r="N15" s="9"/>
      <c r="O15" s="9" t="s">
        <v>4767</v>
      </c>
      <c r="P15" s="9"/>
      <c r="Q15" s="9"/>
      <c r="R15" s="9"/>
      <c r="S15" s="9"/>
      <c r="T15" s="9"/>
      <c r="U15" s="9"/>
      <c r="V15" s="9" t="s">
        <v>153</v>
      </c>
      <c r="W15" s="9"/>
      <c r="X15" s="9"/>
      <c r="Y15" s="9"/>
      <c r="Z15" s="9" t="s">
        <v>4755</v>
      </c>
      <c r="AA15" s="9" t="s">
        <v>4768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2"/>
      <c r="BW15" s="10"/>
      <c r="BX15" s="10"/>
      <c r="BY15" s="10"/>
      <c r="BZ15" s="10"/>
      <c r="CA15" s="10"/>
      <c r="CB15" s="10"/>
      <c r="CC15" s="10"/>
      <c r="CD15" s="10"/>
      <c r="CE15" s="10"/>
      <c r="CF15" s="10"/>
    </row>
    <row r="16" customFormat="false" ht="15" hidden="false" customHeight="true" outlineLevel="0" collapsed="false">
      <c r="A16" s="12" t="n">
        <v>6</v>
      </c>
      <c r="B16" s="12" t="n">
        <v>5</v>
      </c>
      <c r="C16" s="12"/>
      <c r="D16" s="12" t="s">
        <v>4769</v>
      </c>
      <c r="E16" s="12" t="n">
        <v>2</v>
      </c>
      <c r="F16" s="12" t="n">
        <v>1</v>
      </c>
      <c r="G16" s="12"/>
      <c r="H16" s="12"/>
      <c r="I16" s="12"/>
      <c r="J16" s="12"/>
      <c r="K16" s="12"/>
      <c r="L16" s="12"/>
      <c r="M16" s="12"/>
      <c r="N16" s="12"/>
      <c r="O16" s="12" t="s">
        <v>4770</v>
      </c>
      <c r="P16" s="12"/>
      <c r="Q16" s="12"/>
      <c r="R16" s="12"/>
      <c r="S16" s="12"/>
      <c r="T16" s="12"/>
      <c r="U16" s="12"/>
      <c r="V16" s="12" t="s">
        <v>4759</v>
      </c>
      <c r="W16" s="12" t="s">
        <v>161</v>
      </c>
      <c r="X16" s="12"/>
      <c r="Y16" s="12"/>
      <c r="Z16" s="12" t="s">
        <v>1216</v>
      </c>
      <c r="AA16" s="12" t="s">
        <v>4771</v>
      </c>
      <c r="AB16" s="99"/>
      <c r="AC16" s="99"/>
      <c r="AD16" s="99"/>
      <c r="AE16" s="99" t="n">
        <f aca="false">IFERROR(SUM('Global Template'!AE176,'Global Template'!AD176,'Global Template'!AC176,'Global Template'!AB176)/-SUM('Global Template'!AE180,'Global Template'!AD180,'Global Template'!AC180,'Global Template'!AB180),"")</f>
        <v>6.0610382702725</v>
      </c>
      <c r="AF16" s="99" t="n">
        <f aca="false">IFERROR('Global Template'!AF176/-'Global Template'!AF180,"")</f>
        <v>6.10095585311569</v>
      </c>
      <c r="AG16" s="99" t="n">
        <f aca="false">IFERROR(SUM('Global Template'!AG176,'Global Template'!AE176,'Global Template'!AD176,'Global Template'!AC176)/-SUM('Global Template'!AG180,'Global Template'!AE180,'Global Template'!AD180,'Global Template'!AC180),"")</f>
        <v>2.64818951317632</v>
      </c>
      <c r="AH16" s="99" t="n">
        <f aca="false">IFERROR(SUM('Global Template'!AH176,'Global Template'!AG176,'Global Template'!AE176,'Global Template'!AD176)/-SUM('Global Template'!AH180,'Global Template'!AG180,'Global Template'!AE180,'Global Template'!AD180),"")</f>
        <v>2.80306066166124</v>
      </c>
      <c r="AI16" s="99" t="n">
        <f aca="false">IFERROR(SUM('Global Template'!AI176,'Global Template'!AH176,'Global Template'!AG176,'Global Template'!AE176)/-SUM('Global Template'!AI180,'Global Template'!AH180,'Global Template'!AG180,'Global Template'!AE180),"")</f>
        <v>3.1316006499604</v>
      </c>
      <c r="AJ16" s="99" t="n">
        <f aca="false">IFERROR(SUM('Global Template'!AJ176,'Global Template'!AI176,'Global Template'!AH176,'Global Template'!AG176)/-SUM('Global Template'!AJ180,'Global Template'!AI180,'Global Template'!AH180,'Global Template'!AG180),"")</f>
        <v>3.62324615861335</v>
      </c>
      <c r="AK16" s="99" t="n">
        <f aca="false">IFERROR('Global Template'!AK176/-'Global Template'!AK180,"")</f>
        <v>3.62324615861335</v>
      </c>
      <c r="AL16" s="99" t="n">
        <f aca="false">IFERROR(SUM('Global Template'!AL176,'Global Template'!AJ176,'Global Template'!AI176,'Global Template'!AH176)/-SUM('Global Template'!AL180,'Global Template'!AJ180,'Global Template'!AI180,'Global Template'!AH180),"")</f>
        <v>11.9624410320593</v>
      </c>
      <c r="AM16" s="99" t="n">
        <f aca="false">IFERROR(SUM('Global Template'!AM176,'Global Template'!AL176,'Global Template'!AJ176,'Global Template'!AI176)/-SUM('Global Template'!AM180,'Global Template'!AL180,'Global Template'!AJ180,'Global Template'!AI180),"")</f>
        <v>9.63516643339925</v>
      </c>
      <c r="AN16" s="99" t="n">
        <f aca="false">IFERROR(SUM('Global Template'!AN176,'Global Template'!AM176,'Global Template'!AL176,'Global Template'!AJ176)/-SUM('Global Template'!AN180,'Global Template'!AM180,'Global Template'!AL180,'Global Template'!AJ180),"")</f>
        <v>4.95884916681469</v>
      </c>
      <c r="AO16" s="99" t="n">
        <f aca="false">IFERROR(SUM('Global Template'!AO176,'Global Template'!AN176,'Global Template'!AM176,'Global Template'!AL176)/-SUM('Global Template'!AO180,'Global Template'!AN180,'Global Template'!AM180,'Global Template'!AL180),"")</f>
        <v>4.65948275862069</v>
      </c>
      <c r="AP16" s="99" t="n">
        <f aca="false">IFERROR('Global Template'!AP176/-'Global Template'!AP180,"")</f>
        <v>4.65948275862069</v>
      </c>
      <c r="AQ16" s="99" t="n">
        <f aca="false">IFERROR(SUM('Global Template'!AQ176,'Global Template'!AO176,'Global Template'!AN176,'Global Template'!AM176)/-SUM('Global Template'!AQ180,'Global Template'!AO180,'Global Template'!AN180,'Global Template'!AM180),"")</f>
        <v>4.35362163589666</v>
      </c>
      <c r="AR16" s="99" t="n">
        <f aca="false">IFERROR(SUM('Global Template'!AR176,'Global Template'!AQ176,'Global Template'!AO176,'Global Template'!AN176)/-SUM('Global Template'!AR180,'Global Template'!AQ180,'Global Template'!AO180,'Global Template'!AN180),"")</f>
        <v>4.25029271383909</v>
      </c>
      <c r="AS16" s="99" t="n">
        <f aca="false">IFERROR(SUM('Global Template'!AS176,'Global Template'!AR176,'Global Template'!AQ176,'Global Template'!AO176)/-SUM('Global Template'!AS180,'Global Template'!AR180,'Global Template'!AQ180,'Global Template'!AO180),"")</f>
        <v>4.42940209178987</v>
      </c>
      <c r="AT16" s="99" t="n">
        <f aca="false">IFERROR(SUM('Global Template'!AT176,'Global Template'!AS176,'Global Template'!AR176,'Global Template'!AQ176)/-SUM('Global Template'!AT180,'Global Template'!AS180,'Global Template'!AR180,'Global Template'!AQ180),"")</f>
        <v>5.12734082397004</v>
      </c>
      <c r="AU16" s="99" t="n">
        <f aca="false">IFERROR('Global Template'!AU176/-'Global Template'!AU180,"")</f>
        <v>5.12734082397004</v>
      </c>
      <c r="AV16" s="99" t="n">
        <f aca="false">IFERROR(SUM('Global Template'!AV176,'Global Template'!AT176,'Global Template'!AS176,'Global Template'!AR176)/-SUM('Global Template'!AV180,'Global Template'!AT180,'Global Template'!AS180,'Global Template'!AR180),"")</f>
        <v>5.95991983967936</v>
      </c>
      <c r="AW16" s="99" t="n">
        <f aca="false">IFERROR(SUM('Global Template'!AW176,'Global Template'!AV176,'Global Template'!AT176,'Global Template'!AS176)/-SUM('Global Template'!AW180,'Global Template'!AV180,'Global Template'!AT180,'Global Template'!AS180),"")</f>
        <v>5.73197781885397</v>
      </c>
      <c r="AX16" s="99" t="n">
        <f aca="false">IFERROR(SUM('Global Template'!AX176,'Global Template'!AW176,'Global Template'!AV176,'Global Template'!AT176)/-SUM('Global Template'!AX180,'Global Template'!AW180,'Global Template'!AV180,'Global Template'!AT180),"")</f>
        <v>5.51060070671378</v>
      </c>
      <c r="AY16" s="99" t="n">
        <f aca="false">IFERROR(SUM('Global Template'!AY176,'Global Template'!AX176,'Global Template'!AW176,'Global Template'!AV176)/-SUM('Global Template'!AY180,'Global Template'!AX180,'Global Template'!AW180,'Global Template'!AV180),"")</f>
        <v>5.7109243697479</v>
      </c>
      <c r="AZ16" s="99" t="n">
        <f aca="false">IFERROR('Global Template'!AZ176/-'Global Template'!AZ180,"")</f>
        <v>5.7109243697479</v>
      </c>
      <c r="BA16" s="130" t="n">
        <f aca="false">IFERROR(SUM('Global Template'!BA176,'Global Template'!AY176,'Global Template'!AX176,'Global Template'!AW176)/-SUM('Global Template'!BA180,'Global Template'!AY180,'Global Template'!AX180,'Global Template'!AW180),"")</f>
        <v>6.16613924050633</v>
      </c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100"/>
      <c r="BN16" s="100"/>
      <c r="BO16" s="100"/>
      <c r="BP16" s="100"/>
      <c r="BQ16" s="100"/>
      <c r="BR16" s="100"/>
      <c r="BS16" s="100"/>
      <c r="BT16" s="100"/>
      <c r="BU16" s="100"/>
      <c r="BV16" s="2"/>
      <c r="BW16" s="99"/>
      <c r="BX16" s="99"/>
      <c r="BY16" s="99"/>
      <c r="BZ16" s="99"/>
      <c r="CA16" s="99"/>
      <c r="CB16" s="92"/>
      <c r="CC16" s="92"/>
      <c r="CD16" s="92"/>
      <c r="CE16" s="92"/>
      <c r="CF16" s="92"/>
    </row>
    <row r="17" customFormat="false" ht="15" hidden="false" customHeight="true" outlineLevel="0" collapsed="false">
      <c r="A17" s="12" t="n">
        <v>7</v>
      </c>
      <c r="B17" s="12" t="n">
        <v>5</v>
      </c>
      <c r="C17" s="12"/>
      <c r="D17" s="12" t="s">
        <v>4772</v>
      </c>
      <c r="E17" s="12" t="n">
        <v>2</v>
      </c>
      <c r="F17" s="12" t="n">
        <v>4</v>
      </c>
      <c r="G17" s="12"/>
      <c r="H17" s="12"/>
      <c r="I17" s="12"/>
      <c r="J17" s="12"/>
      <c r="K17" s="12"/>
      <c r="L17" s="12"/>
      <c r="M17" s="12"/>
      <c r="N17" s="12"/>
      <c r="O17" s="12" t="s">
        <v>4773</v>
      </c>
      <c r="P17" s="12"/>
      <c r="Q17" s="12"/>
      <c r="R17" s="12"/>
      <c r="S17" s="12"/>
      <c r="T17" s="12"/>
      <c r="U17" s="12"/>
      <c r="V17" s="12" t="s">
        <v>4759</v>
      </c>
      <c r="W17" s="12" t="s">
        <v>161</v>
      </c>
      <c r="X17" s="12"/>
      <c r="Y17" s="12"/>
      <c r="Z17" s="12" t="s">
        <v>1216</v>
      </c>
      <c r="AA17" s="12" t="s">
        <v>4774</v>
      </c>
      <c r="AB17" s="99"/>
      <c r="AC17" s="99"/>
      <c r="AD17" s="99"/>
      <c r="AE17" s="99"/>
      <c r="AF17" s="99"/>
      <c r="AG17" s="99" t="str">
        <f aca="false">IFERROR(SUM('Global Template'!AG176,'Global Template'!AE176,'Global Template'!AD176,'Global Template'!AC176)/(AVERAGE(AVERAGE('Global Template'!AG103,'Global Template'!AE103),AVERAGE('Global Template'!AE103,'Global Template'!AD103),AVERAGE('Global Template'!AD103,'Global Template'!AC103),AVERAGE('Global Template'!AC103,'Global Template'!AB103))+AVERAGE(AVERAGE('Global Template'!AG117,'Global Template'!AE117),AVERAGE('Global Template'!AE117,'Global Template'!AD117),AVERAGE('Global Template'!AD117,'Global Template'!AC117),AVERAGE('Global Template'!AC117,'Global Template'!AB117))+AVERAGE(AVERAGE('Global Template'!AG112,'Global Template'!AE112),AVERAGE('Global Template'!AE112,'Global Template'!AD112),AVERAGE('Global Template'!AD112,'Global Template'!AC112),AVERAGE('Global Template'!AC112,'Global Template'!AB112))+AVERAGE(AVERAGE('Global Template'!AG118,'Global Template'!AE118),AVERAGE('Global Template'!AE118,'Global Template'!AD118),AVERAGE('Global Template'!AD118,'Global Template'!AC118),AVERAGE('Global Template'!AC118,'Global Template'!AB118))),"")</f>
        <v/>
      </c>
      <c r="AH17" s="99" t="str">
        <f aca="false">IFERROR(SUM('Global Template'!AH176,'Global Template'!AG176,'Global Template'!AE176,'Global Template'!AD176)/(AVERAGE(AVERAGE('Global Template'!AH103,'Global Template'!AG103),AVERAGE('Global Template'!AG103,'Global Template'!AE103),AVERAGE('Global Template'!AE103,'Global Template'!AD103),AVERAGE('Global Template'!AD103,'Global Template'!AC103))+AVERAGE(AVERAGE('Global Template'!AH117,'Global Template'!AG117),AVERAGE('Global Template'!AG117,'Global Template'!AE117),AVERAGE('Global Template'!AE117,'Global Template'!AD117),AVERAGE('Global Template'!AD117,'Global Template'!AC117))+AVERAGE(AVERAGE('Global Template'!AH112,'Global Template'!AG112),AVERAGE('Global Template'!AG112,'Global Template'!AE112),AVERAGE('Global Template'!AE112,'Global Template'!AD112),AVERAGE('Global Template'!AD112,'Global Template'!AC112))+AVERAGE(AVERAGE('Global Template'!AH118,'Global Template'!AG118),AVERAGE('Global Template'!AG118,'Global Template'!AE118),AVERAGE('Global Template'!AE118,'Global Template'!AD118),AVERAGE('Global Template'!AD118,'Global Template'!AC118))),"")</f>
        <v/>
      </c>
      <c r="AI17" s="99" t="str">
        <f aca="false">IFERROR(SUM('Global Template'!AI176,'Global Template'!AH176,'Global Template'!AG176,'Global Template'!AE176)/(AVERAGE(AVERAGE('Global Template'!AI103,'Global Template'!AH103),AVERAGE('Global Template'!AH103,'Global Template'!AG103),AVERAGE('Global Template'!AG103,'Global Template'!AE103),AVERAGE('Global Template'!AE103,'Global Template'!AD103))+AVERAGE(AVERAGE('Global Template'!AI117,'Global Template'!AH117),AVERAGE('Global Template'!AH117,'Global Template'!AG117),AVERAGE('Global Template'!AG117,'Global Template'!AE117),AVERAGE('Global Template'!AE117,'Global Template'!AD117))+AVERAGE(AVERAGE('Global Template'!AI112,'Global Template'!AH112),AVERAGE('Global Template'!AH112,'Global Template'!AG112),AVERAGE('Global Template'!AG112,'Global Template'!AE112),AVERAGE('Global Template'!AE112,'Global Template'!AD112))+AVERAGE(AVERAGE('Global Template'!AI118,'Global Template'!AH118),AVERAGE('Global Template'!AH118,'Global Template'!AG118),AVERAGE('Global Template'!AG118,'Global Template'!AE118),AVERAGE('Global Template'!AE118,'Global Template'!AD118))),"")</f>
        <v/>
      </c>
      <c r="AJ17" s="99" t="str">
        <f aca="false">IFERROR(SUM('Global Template'!AJ176,'Global Template'!AI176,'Global Template'!AH176,'Global Template'!AG176)/(AVERAGE(AVERAGE('Global Template'!AJ103,'Global Template'!AI103),AVERAGE('Global Template'!AI103,'Global Template'!AH103),AVERAGE('Global Template'!AH103,'Global Template'!AG103),AVERAGE('Global Template'!AG103,'Global Template'!AE103))+AVERAGE(AVERAGE('Global Template'!AJ117,'Global Template'!AI117),AVERAGE('Global Template'!AI117,'Global Template'!AH117),AVERAGE('Global Template'!AH117,'Global Template'!AG117),AVERAGE('Global Template'!AG117,'Global Template'!AE117))+AVERAGE(AVERAGE('Global Template'!AJ112,'Global Template'!AI112),AVERAGE('Global Template'!AI112,'Global Template'!AH112),AVERAGE('Global Template'!AH112,'Global Template'!AG112),AVERAGE('Global Template'!AG112,'Global Template'!AE112))+AVERAGE(AVERAGE('Global Template'!AJ118,'Global Template'!AI118),AVERAGE('Global Template'!AI118,'Global Template'!AH118),AVERAGE('Global Template'!AH118,'Global Template'!AG118),AVERAGE('Global Template'!AG118,'Global Template'!AE118))),"")</f>
        <v/>
      </c>
      <c r="AK17" s="99" t="str">
        <f aca="false">IFERROR('Global Template'!AK176/(AVERAGE(AVERAGE('Global Template'!AK103,'Global Template'!AF103))+AVERAGE(AVERAGE('Global Template'!AK117,'Global Template'!AF117))+AVERAGE(AVERAGE('Global Template'!AK112,'Global Template'!AF112))+AVERAGE(AVERAGE('Global Template'!AK118,'Global Template'!AF118))),"")</f>
        <v/>
      </c>
      <c r="AL17" s="99" t="str">
        <f aca="false">IFERROR(SUM('Global Template'!AL176,'Global Template'!AJ176,'Global Template'!AI176,'Global Template'!AH176)/(AVERAGE(AVERAGE('Global Template'!AL103,'Global Template'!AJ103),AVERAGE('Global Template'!AJ103,'Global Template'!AI103),AVERAGE('Global Template'!AI103,'Global Template'!AH103),AVERAGE('Global Template'!AH103,'Global Template'!AG103))+AVERAGE(AVERAGE('Global Template'!AL117,'Global Template'!AJ117),AVERAGE('Global Template'!AJ117,'Global Template'!AI117),AVERAGE('Global Template'!AI117,'Global Template'!AH117),AVERAGE('Global Template'!AH117,'Global Template'!AG117))+AVERAGE(AVERAGE('Global Template'!AL112,'Global Template'!AJ112),AVERAGE('Global Template'!AJ112,'Global Template'!AI112),AVERAGE('Global Template'!AI112,'Global Template'!AH112),AVERAGE('Global Template'!AH112,'Global Template'!AG112))+AVERAGE(AVERAGE('Global Template'!AL118,'Global Template'!AJ118),AVERAGE('Global Template'!AJ118,'Global Template'!AI118),AVERAGE('Global Template'!AI118,'Global Template'!AH118),AVERAGE('Global Template'!AH118,'Global Template'!AG118))),"")</f>
        <v/>
      </c>
      <c r="AM17" s="99" t="str">
        <f aca="false">IFERROR(SUM('Global Template'!AM176,'Global Template'!AL176,'Global Template'!AJ176,'Global Template'!AI176)/(AVERAGE(AVERAGE('Global Template'!AM103,'Global Template'!AL103),AVERAGE('Global Template'!AL103,'Global Template'!AJ103),AVERAGE('Global Template'!AJ103,'Global Template'!AI103),AVERAGE('Global Template'!AI103,'Global Template'!AH103))+AVERAGE(AVERAGE('Global Template'!AM117,'Global Template'!AL117),AVERAGE('Global Template'!AL117,'Global Template'!AJ117),AVERAGE('Global Template'!AJ117,'Global Template'!AI117),AVERAGE('Global Template'!AI117,'Global Template'!AH117))+AVERAGE(AVERAGE('Global Template'!AM112,'Global Template'!AL112),AVERAGE('Global Template'!AL112,'Global Template'!AJ112),AVERAGE('Global Template'!AJ112,'Global Template'!AI112),AVERAGE('Global Template'!AI112,'Global Template'!AH112))+AVERAGE(AVERAGE('Global Template'!AM118,'Global Template'!AL118),AVERAGE('Global Template'!AL118,'Global Template'!AJ118),AVERAGE('Global Template'!AJ118,'Global Template'!AI118),AVERAGE('Global Template'!AI118,'Global Template'!AH118))),"")</f>
        <v/>
      </c>
      <c r="AN17" s="99" t="str">
        <f aca="false">IFERROR(SUM('Global Template'!AN176,'Global Template'!AM176,'Global Template'!AL176,'Global Template'!AJ176)/(AVERAGE(AVERAGE('Global Template'!AN103,'Global Template'!AM103),AVERAGE('Global Template'!AM103,'Global Template'!AL103),AVERAGE('Global Template'!AL103,'Global Template'!AJ103),AVERAGE('Global Template'!AJ103,'Global Template'!AI103))+AVERAGE(AVERAGE('Global Template'!AN117,'Global Template'!AM117),AVERAGE('Global Template'!AM117,'Global Template'!AL117),AVERAGE('Global Template'!AL117,'Global Template'!AJ117),AVERAGE('Global Template'!AJ117,'Global Template'!AI117))+AVERAGE(AVERAGE('Global Template'!AN112,'Global Template'!AM112),AVERAGE('Global Template'!AM112,'Global Template'!AL112),AVERAGE('Global Template'!AL112,'Global Template'!AJ112),AVERAGE('Global Template'!AJ112,'Global Template'!AI112))+AVERAGE(AVERAGE('Global Template'!AN118,'Global Template'!AM118),AVERAGE('Global Template'!AM118,'Global Template'!AL118),AVERAGE('Global Template'!AL118,'Global Template'!AJ118),AVERAGE('Global Template'!AJ118,'Global Template'!AI118))),"")</f>
        <v/>
      </c>
      <c r="AO17" s="99" t="str">
        <f aca="false">IFERROR(SUM('Global Template'!AO176,'Global Template'!AN176,'Global Template'!AM176,'Global Template'!AL176)/(AVERAGE(AVERAGE('Global Template'!AO103,'Global Template'!AN103),AVERAGE('Global Template'!AN103,'Global Template'!AM103),AVERAGE('Global Template'!AM103,'Global Template'!AL103),AVERAGE('Global Template'!AL103,'Global Template'!AJ103))+AVERAGE(AVERAGE('Global Template'!AO117,'Global Template'!AN117),AVERAGE('Global Template'!AN117,'Global Template'!AM117),AVERAGE('Global Template'!AM117,'Global Template'!AL117),AVERAGE('Global Template'!AL117,'Global Template'!AJ117))+AVERAGE(AVERAGE('Global Template'!AO112,'Global Template'!AN112),AVERAGE('Global Template'!AN112,'Global Template'!AM112),AVERAGE('Global Template'!AM112,'Global Template'!AL112),AVERAGE('Global Template'!AL112,'Global Template'!AJ112))+AVERAGE(AVERAGE('Global Template'!AO118,'Global Template'!AN118),AVERAGE('Global Template'!AN118,'Global Template'!AM118),AVERAGE('Global Template'!AM118,'Global Template'!AL118),AVERAGE('Global Template'!AL118,'Global Template'!AJ118))),"")</f>
        <v/>
      </c>
      <c r="AP17" s="99" t="str">
        <f aca="false">IFERROR('Global Template'!AP176/(AVERAGE(AVERAGE('Global Template'!AP103,'Global Template'!AK103))+AVERAGE(AVERAGE('Global Template'!AP117,'Global Template'!AK117))+AVERAGE(AVERAGE('Global Template'!AP112,'Global Template'!AK112))+AVERAGE(AVERAGE('Global Template'!AP118,'Global Template'!AK118))),"")</f>
        <v/>
      </c>
      <c r="AQ17" s="99" t="str">
        <f aca="false">IFERROR(SUM('Global Template'!AQ176,'Global Template'!AO176,'Global Template'!AN176,'Global Template'!AM176)/(AVERAGE(AVERAGE('Global Template'!AQ103,'Global Template'!AO103),AVERAGE('Global Template'!AO103,'Global Template'!AN103),AVERAGE('Global Template'!AN103,'Global Template'!AM103),AVERAGE('Global Template'!AM103,'Global Template'!AL103))+AVERAGE(AVERAGE('Global Template'!AQ117,'Global Template'!AO117),AVERAGE('Global Template'!AO117,'Global Template'!AN117),AVERAGE('Global Template'!AN117,'Global Template'!AM117),AVERAGE('Global Template'!AM117,'Global Template'!AL117))+AVERAGE(AVERAGE('Global Template'!AQ112,'Global Template'!AO112),AVERAGE('Global Template'!AO112,'Global Template'!AN112),AVERAGE('Global Template'!AN112,'Global Template'!AM112),AVERAGE('Global Template'!AM112,'Global Template'!AL112))+AVERAGE(AVERAGE('Global Template'!AQ118,'Global Template'!AO118),AVERAGE('Global Template'!AO118,'Global Template'!AN118),AVERAGE('Global Template'!AN118,'Global Template'!AM118),AVERAGE('Global Template'!AM118,'Global Template'!AL118))),"")</f>
        <v/>
      </c>
      <c r="AR17" s="99" t="str">
        <f aca="false">IFERROR(SUM('Global Template'!AR176,'Global Template'!AQ176,'Global Template'!AO176,'Global Template'!AN176)/(AVERAGE(AVERAGE('Global Template'!AR103,'Global Template'!AQ103),AVERAGE('Global Template'!AQ103,'Global Template'!AO103),AVERAGE('Global Template'!AO103,'Global Template'!AN103),AVERAGE('Global Template'!AN103,'Global Template'!AM103))+AVERAGE(AVERAGE('Global Template'!AR117,'Global Template'!AQ117),AVERAGE('Global Template'!AQ117,'Global Template'!AO117),AVERAGE('Global Template'!AO117,'Global Template'!AN117),AVERAGE('Global Template'!AN117,'Global Template'!AM117))+AVERAGE(AVERAGE('Global Template'!AR112,'Global Template'!AQ112),AVERAGE('Global Template'!AQ112,'Global Template'!AO112),AVERAGE('Global Template'!AO112,'Global Template'!AN112),AVERAGE('Global Template'!AN112,'Global Template'!AM112))+AVERAGE(AVERAGE('Global Template'!AR118,'Global Template'!AQ118),AVERAGE('Global Template'!AQ118,'Global Template'!AO118),AVERAGE('Global Template'!AO118,'Global Template'!AN118),AVERAGE('Global Template'!AN118,'Global Template'!AM118))),"")</f>
        <v/>
      </c>
      <c r="AS17" s="99" t="str">
        <f aca="false">IFERROR(SUM('Global Template'!AS176,'Global Template'!AR176,'Global Template'!AQ176,'Global Template'!AO176)/(AVERAGE(AVERAGE('Global Template'!AS103,'Global Template'!AR103),AVERAGE('Global Template'!AR103,'Global Template'!AQ103),AVERAGE('Global Template'!AQ103,'Global Template'!AO103),AVERAGE('Global Template'!AO103,'Global Template'!AN103))+AVERAGE(AVERAGE('Global Template'!AS117,'Global Template'!AR117),AVERAGE('Global Template'!AR117,'Global Template'!AQ117),AVERAGE('Global Template'!AQ117,'Global Template'!AO117),AVERAGE('Global Template'!AO117,'Global Template'!AN117))+AVERAGE(AVERAGE('Global Template'!AS112,'Global Template'!AR112),AVERAGE('Global Template'!AR112,'Global Template'!AQ112),AVERAGE('Global Template'!AQ112,'Global Template'!AO112),AVERAGE('Global Template'!AO112,'Global Template'!AN112))+AVERAGE(AVERAGE('Global Template'!AS118,'Global Template'!AR118),AVERAGE('Global Template'!AR118,'Global Template'!AQ118),AVERAGE('Global Template'!AQ118,'Global Template'!AO118),AVERAGE('Global Template'!AO118,'Global Template'!AN118))),"")</f>
        <v/>
      </c>
      <c r="AT17" s="99" t="str">
        <f aca="false">IFERROR(SUM('Global Template'!AT176,'Global Template'!AS176,'Global Template'!AR176,'Global Template'!AQ176)/(AVERAGE(AVERAGE('Global Template'!AT103,'Global Template'!AS103),AVERAGE('Global Template'!AS103,'Global Template'!AR103),AVERAGE('Global Template'!AR103,'Global Template'!AQ103),AVERAGE('Global Template'!AQ103,'Global Template'!AO103))+AVERAGE(AVERAGE('Global Template'!AT117,'Global Template'!AS117),AVERAGE('Global Template'!AS117,'Global Template'!AR117),AVERAGE('Global Template'!AR117,'Global Template'!AQ117),AVERAGE('Global Template'!AQ117,'Global Template'!AO117))+AVERAGE(AVERAGE('Global Template'!AT112,'Global Template'!AS112),AVERAGE('Global Template'!AS112,'Global Template'!AR112),AVERAGE('Global Template'!AR112,'Global Template'!AQ112),AVERAGE('Global Template'!AQ112,'Global Template'!AO112))+AVERAGE(AVERAGE('Global Template'!AT118,'Global Template'!AS118),AVERAGE('Global Template'!AS118,'Global Template'!AR118),AVERAGE('Global Template'!AR118,'Global Template'!AQ118),AVERAGE('Global Template'!AQ118,'Global Template'!AO118))),"")</f>
        <v/>
      </c>
      <c r="AU17" s="99" t="str">
        <f aca="false">IFERROR('Global Template'!AU176/(AVERAGE(AVERAGE('Global Template'!AU103,'Global Template'!AP103))+AVERAGE(AVERAGE('Global Template'!AU117,'Global Template'!AP117))+AVERAGE(AVERAGE('Global Template'!AU112,'Global Template'!AP112))+AVERAGE(AVERAGE('Global Template'!AU118,'Global Template'!AP118))),"")</f>
        <v/>
      </c>
      <c r="AV17" s="99" t="str">
        <f aca="false">IFERROR(SUM('Global Template'!AV176,'Global Template'!AT176,'Global Template'!AS176,'Global Template'!AR176)/(AVERAGE(AVERAGE('Global Template'!AV103,'Global Template'!AT103),AVERAGE('Global Template'!AT103,'Global Template'!AS103),AVERAGE('Global Template'!AS103,'Global Template'!AR103),AVERAGE('Global Template'!AR103,'Global Template'!AQ103))+AVERAGE(AVERAGE('Global Template'!AV117,'Global Template'!AT117),AVERAGE('Global Template'!AT117,'Global Template'!AS117),AVERAGE('Global Template'!AS117,'Global Template'!AR117),AVERAGE('Global Template'!AR117,'Global Template'!AQ117))+AVERAGE(AVERAGE('Global Template'!AV112,'Global Template'!AT112),AVERAGE('Global Template'!AT112,'Global Template'!AS112),AVERAGE('Global Template'!AS112,'Global Template'!AR112),AVERAGE('Global Template'!AR112,'Global Template'!AQ112))+AVERAGE(AVERAGE('Global Template'!AV118,'Global Template'!AT118),AVERAGE('Global Template'!AT118,'Global Template'!AS118),AVERAGE('Global Template'!AS118,'Global Template'!AR118),AVERAGE('Global Template'!AR118,'Global Template'!AQ118))),"")</f>
        <v/>
      </c>
      <c r="AW17" s="99" t="str">
        <f aca="false">IFERROR(SUM('Global Template'!AW176,'Global Template'!AV176,'Global Template'!AT176,'Global Template'!AS176)/(AVERAGE(AVERAGE('Global Template'!AW103,'Global Template'!AV103),AVERAGE('Global Template'!AV103,'Global Template'!AT103),AVERAGE('Global Template'!AT103,'Global Template'!AS103),AVERAGE('Global Template'!AS103,'Global Template'!AR103))+AVERAGE(AVERAGE('Global Template'!AW117,'Global Template'!AV117),AVERAGE('Global Template'!AV117,'Global Template'!AT117),AVERAGE('Global Template'!AT117,'Global Template'!AS117),AVERAGE('Global Template'!AS117,'Global Template'!AR117))+AVERAGE(AVERAGE('Global Template'!AW112,'Global Template'!AV112),AVERAGE('Global Template'!AV112,'Global Template'!AT112),AVERAGE('Global Template'!AT112,'Global Template'!AS112),AVERAGE('Global Template'!AS112,'Global Template'!AR112))+AVERAGE(AVERAGE('Global Template'!AW118,'Global Template'!AV118),AVERAGE('Global Template'!AV118,'Global Template'!AT118),AVERAGE('Global Template'!AT118,'Global Template'!AS118),AVERAGE('Global Template'!AS118,'Global Template'!AR118))),"")</f>
        <v/>
      </c>
      <c r="AX17" s="99" t="str">
        <f aca="false">IFERROR(SUM('Global Template'!AX176,'Global Template'!AW176,'Global Template'!AV176,'Global Template'!AT176)/(AVERAGE(AVERAGE('Global Template'!AX103,'Global Template'!AW103),AVERAGE('Global Template'!AW103,'Global Template'!AV103),AVERAGE('Global Template'!AV103,'Global Template'!AT103),AVERAGE('Global Template'!AT103,'Global Template'!AS103))+AVERAGE(AVERAGE('Global Template'!AX117,'Global Template'!AW117),AVERAGE('Global Template'!AW117,'Global Template'!AV117),AVERAGE('Global Template'!AV117,'Global Template'!AT117),AVERAGE('Global Template'!AT117,'Global Template'!AS117))+AVERAGE(AVERAGE('Global Template'!AX112,'Global Template'!AW112),AVERAGE('Global Template'!AW112,'Global Template'!AV112),AVERAGE('Global Template'!AV112,'Global Template'!AT112),AVERAGE('Global Template'!AT112,'Global Template'!AS112))+AVERAGE(AVERAGE('Global Template'!AX118,'Global Template'!AW118),AVERAGE('Global Template'!AW118,'Global Template'!AV118),AVERAGE('Global Template'!AV118,'Global Template'!AT118),AVERAGE('Global Template'!AT118,'Global Template'!AS118))),"")</f>
        <v/>
      </c>
      <c r="AY17" s="99" t="str">
        <f aca="false">IFERROR(SUM('Global Template'!AY176,'Global Template'!AX176,'Global Template'!AW176,'Global Template'!AV176)/(AVERAGE(AVERAGE('Global Template'!AY103,'Global Template'!AX103),AVERAGE('Global Template'!AX103,'Global Template'!AW103),AVERAGE('Global Template'!AW103,'Global Template'!AV103),AVERAGE('Global Template'!AV103,'Global Template'!AT103))+AVERAGE(AVERAGE('Global Template'!AY117,'Global Template'!AX117),AVERAGE('Global Template'!AX117,'Global Template'!AW117),AVERAGE('Global Template'!AW117,'Global Template'!AV117),AVERAGE('Global Template'!AV117,'Global Template'!AT117))+AVERAGE(AVERAGE('Global Template'!AY112,'Global Template'!AX112),AVERAGE('Global Template'!AX112,'Global Template'!AW112),AVERAGE('Global Template'!AW112,'Global Template'!AV112),AVERAGE('Global Template'!AV112,'Global Template'!AT112))+AVERAGE(AVERAGE('Global Template'!AY118,'Global Template'!AX118),AVERAGE('Global Template'!AX118,'Global Template'!AW118),AVERAGE('Global Template'!AW118,'Global Template'!AV118),AVERAGE('Global Template'!AV118,'Global Template'!AT118))),"")</f>
        <v/>
      </c>
      <c r="AZ17" s="99" t="str">
        <f aca="false">IFERROR('Global Template'!AZ176/(AVERAGE(AVERAGE('Global Template'!AZ103,'Global Template'!AU103))+AVERAGE(AVERAGE('Global Template'!AZ117,'Global Template'!AU117))+AVERAGE(AVERAGE('Global Template'!AZ112,'Global Template'!AU112))+AVERAGE(AVERAGE('Global Template'!AZ118,'Global Template'!AU118))),"")</f>
        <v/>
      </c>
      <c r="BA17" s="130" t="str">
        <f aca="false">IFERROR(SUM('Global Template'!BA176,'Global Template'!AY176,'Global Template'!AX176,'Global Template'!AW176)/(AVERAGE(AVERAGE('Global Template'!BA103,'Global Template'!AY103),AVERAGE('Global Template'!AY103,'Global Template'!AX103),AVERAGE('Global Template'!AX103,'Global Template'!AW103),AVERAGE('Global Template'!AW103,'Global Template'!AV103))+AVERAGE(AVERAGE('Global Template'!BA117,'Global Template'!AY117),AVERAGE('Global Template'!AY117,'Global Template'!AX117),AVERAGE('Global Template'!AX117,'Global Template'!AW117),AVERAGE('Global Template'!AW117,'Global Template'!AV117))+AVERAGE(AVERAGE('Global Template'!BA112,'Global Template'!AY112),AVERAGE('Global Template'!AY112,'Global Template'!AX112),AVERAGE('Global Template'!AX112,'Global Template'!AW112),AVERAGE('Global Template'!AW112,'Global Template'!AV112))+AVERAGE(AVERAGE('Global Template'!BA118,'Global Template'!AY118),AVERAGE('Global Template'!AY118,'Global Template'!AX118),AVERAGE('Global Template'!AX118,'Global Template'!AW118),AVERAGE('Global Template'!AW118,'Global Template'!AV118))),"")</f>
        <v/>
      </c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100"/>
      <c r="BN17" s="100"/>
      <c r="BO17" s="100"/>
      <c r="BP17" s="100"/>
      <c r="BQ17" s="100"/>
      <c r="BR17" s="100"/>
      <c r="BS17" s="100"/>
      <c r="BT17" s="100"/>
      <c r="BU17" s="100"/>
      <c r="BV17" s="2"/>
      <c r="BW17" s="99"/>
      <c r="BX17" s="99"/>
      <c r="BY17" s="99"/>
      <c r="BZ17" s="99"/>
      <c r="CA17" s="99"/>
      <c r="CB17" s="92"/>
      <c r="CC17" s="92"/>
      <c r="CD17" s="92"/>
      <c r="CE17" s="92"/>
      <c r="CF17" s="92"/>
    </row>
    <row r="18" customFormat="false" ht="15" hidden="false" customHeight="true" outlineLevel="0" collapsed="false">
      <c r="A18" s="12" t="n">
        <v>8</v>
      </c>
      <c r="B18" s="12" t="n">
        <v>5</v>
      </c>
      <c r="C18" s="12"/>
      <c r="D18" s="12" t="s">
        <v>4775</v>
      </c>
      <c r="E18" s="12"/>
      <c r="F18" s="12" t="n">
        <v>1</v>
      </c>
      <c r="G18" s="12"/>
      <c r="H18" s="12"/>
      <c r="I18" s="12"/>
      <c r="J18" s="12"/>
      <c r="K18" s="12"/>
      <c r="L18" s="12"/>
      <c r="M18" s="12"/>
      <c r="N18" s="12"/>
      <c r="O18" s="12" t="s">
        <v>4776</v>
      </c>
      <c r="P18" s="12"/>
      <c r="Q18" s="12"/>
      <c r="R18" s="12"/>
      <c r="S18" s="12"/>
      <c r="T18" s="12"/>
      <c r="U18" s="12"/>
      <c r="V18" s="12" t="s">
        <v>4759</v>
      </c>
      <c r="W18" s="12" t="s">
        <v>161</v>
      </c>
      <c r="X18" s="12"/>
      <c r="Y18" s="12"/>
      <c r="Z18" s="12" t="s">
        <v>1216</v>
      </c>
      <c r="AA18" s="12" t="s">
        <v>4777</v>
      </c>
      <c r="AB18" s="99" t="n">
        <f aca="false">IFERROR(('Global Template'!AB103+'Global Template'!AB117+'Global Template'!AB112+'Global Template'!AB118)/'Global Template'!AB98,"")</f>
        <v>0.185774805400641</v>
      </c>
      <c r="AC18" s="99" t="n">
        <f aca="false">IFERROR(('Global Template'!AC103+'Global Template'!AC117+'Global Template'!AC112+'Global Template'!AC118)/'Global Template'!AC98,"")</f>
        <v>0.176900047370494</v>
      </c>
      <c r="AD18" s="99" t="n">
        <f aca="false">IFERROR(('Global Template'!AD103+'Global Template'!AD117+'Global Template'!AD112+'Global Template'!AD118)/'Global Template'!AD98,"")</f>
        <v>0.132208918984989</v>
      </c>
      <c r="AE18" s="99" t="n">
        <f aca="false">IFERROR(('Global Template'!AE103+'Global Template'!AE117+'Global Template'!AE112+'Global Template'!AE118)/'Global Template'!AE98,"")</f>
        <v>0.100391865938399</v>
      </c>
      <c r="AF18" s="99" t="n">
        <f aca="false">IFERROR(('Global Template'!AF103+'Global Template'!AF117+'Global Template'!AF112+'Global Template'!AF118)/'Global Template'!AF98,"")</f>
        <v>0.100391865938399</v>
      </c>
      <c r="AG18" s="99" t="n">
        <f aca="false">IFERROR(('Global Template'!AG103+'Global Template'!AG117+'Global Template'!AG112+'Global Template'!AG118)/'Global Template'!AG98,"")</f>
        <v>0.123050562423196</v>
      </c>
      <c r="AH18" s="99" t="n">
        <f aca="false">IFERROR(('Global Template'!AH103+'Global Template'!AH117+'Global Template'!AH112+'Global Template'!AH118)/'Global Template'!AH98,"")</f>
        <v>0.118733993967191</v>
      </c>
      <c r="AI18" s="99" t="n">
        <f aca="false">IFERROR(('Global Template'!AI103+'Global Template'!AI117+'Global Template'!AI112+'Global Template'!AI118)/'Global Template'!AI98,"")</f>
        <v>0.118013655834338</v>
      </c>
      <c r="AJ18" s="99" t="n">
        <f aca="false">IFERROR(('Global Template'!AJ103+'Global Template'!AJ117+'Global Template'!AJ112+'Global Template'!AJ118)/'Global Template'!AJ98,"")</f>
        <v>0.100768084419553</v>
      </c>
      <c r="AK18" s="99" t="n">
        <f aca="false">IFERROR(('Global Template'!AK103+'Global Template'!AK117+'Global Template'!AK112+'Global Template'!AK118)/'Global Template'!AK98,"")</f>
        <v>0.100768084419553</v>
      </c>
      <c r="AL18" s="99" t="n">
        <f aca="false">IFERROR(('Global Template'!AL103+'Global Template'!AL117+'Global Template'!AL112+'Global Template'!AL118)/'Global Template'!AL98,"")</f>
        <v>0.100892779819728</v>
      </c>
      <c r="AM18" s="99" t="n">
        <f aca="false">IFERROR(('Global Template'!AM103+'Global Template'!AM117+'Global Template'!AM112+'Global Template'!AM118)/'Global Template'!AM98,"")</f>
        <v>0.124948874629954</v>
      </c>
      <c r="AN18" s="99" t="n">
        <f aca="false">IFERROR(('Global Template'!AN103+'Global Template'!AN117+'Global Template'!AN112+'Global Template'!AN118)/'Global Template'!AN98,"")</f>
        <v>0.125410933487558</v>
      </c>
      <c r="AO18" s="99" t="n">
        <f aca="false">IFERROR(('Global Template'!AO103+'Global Template'!AO117+'Global Template'!AO112+'Global Template'!AO118)/'Global Template'!AO98,"")</f>
        <v>0.114210963562365</v>
      </c>
      <c r="AP18" s="99" t="n">
        <f aca="false">IFERROR(('Global Template'!AP103+'Global Template'!AP117+'Global Template'!AP112+'Global Template'!AP118)/'Global Template'!AP98,"")</f>
        <v>0.114210963562365</v>
      </c>
      <c r="AQ18" s="99" t="n">
        <f aca="false">IFERROR(('Global Template'!AQ103+'Global Template'!AQ117+'Global Template'!AQ112+'Global Template'!AQ118)/'Global Template'!AQ98,"")</f>
        <v>0.10665205848198</v>
      </c>
      <c r="AR18" s="99" t="n">
        <f aca="false">IFERROR(('Global Template'!AR103+'Global Template'!AR117+'Global Template'!AR112+'Global Template'!AR118)/'Global Template'!AR98,"")</f>
        <v>0.104882522639472</v>
      </c>
      <c r="AS18" s="99" t="n">
        <f aca="false">IFERROR(('Global Template'!AS103+'Global Template'!AS117+'Global Template'!AS112+'Global Template'!AS118)/'Global Template'!AS98,"")</f>
        <v>0.104888806403829</v>
      </c>
      <c r="AT18" s="99" t="n">
        <f aca="false">IFERROR(('Global Template'!AT103+'Global Template'!AT117+'Global Template'!AT112+'Global Template'!AT118)/'Global Template'!AT98,"")</f>
        <v>0.0782387190684134</v>
      </c>
      <c r="AU18" s="99" t="n">
        <f aca="false">IFERROR(('Global Template'!AU103+'Global Template'!AU117+'Global Template'!AU112+'Global Template'!AU118)/'Global Template'!AU98,"")</f>
        <v>0.0782387190684134</v>
      </c>
      <c r="AV18" s="99" t="n">
        <f aca="false">IFERROR(('Global Template'!AV103+'Global Template'!AV117+'Global Template'!AV112+'Global Template'!AV118)/'Global Template'!AV98,"")</f>
        <v>0.138265906022732</v>
      </c>
      <c r="AW18" s="99" t="n">
        <f aca="false">IFERROR(('Global Template'!AW103+'Global Template'!AW117+'Global Template'!AW112+'Global Template'!AW118)/'Global Template'!AW98,"")</f>
        <v>0.14235371567982</v>
      </c>
      <c r="AX18" s="99" t="n">
        <f aca="false">IFERROR(('Global Template'!AX103+'Global Template'!AX117+'Global Template'!AX112+'Global Template'!AX118)/'Global Template'!AX98,"")</f>
        <v>0.138257860689033</v>
      </c>
      <c r="AY18" s="99" t="n">
        <f aca="false">IFERROR(('Global Template'!AY103+'Global Template'!AY117+'Global Template'!AY112+'Global Template'!AY118)/'Global Template'!AY98,"")</f>
        <v>0.103230634089208</v>
      </c>
      <c r="AZ18" s="99" t="n">
        <f aca="false">IFERROR(('Global Template'!AZ103+'Global Template'!AZ117+'Global Template'!AZ112+'Global Template'!AZ118)/'Global Template'!AZ98,"")</f>
        <v>0.103230634089208</v>
      </c>
      <c r="BA18" s="130" t="n">
        <f aca="false">IFERROR(('Global Template'!BA103+'Global Template'!BA117+'Global Template'!BA112+'Global Template'!BA118)/'Global Template'!BA98,"")</f>
        <v>0.0957048923206853</v>
      </c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100"/>
      <c r="BN18" s="100"/>
      <c r="BO18" s="100"/>
      <c r="BP18" s="100"/>
      <c r="BQ18" s="100"/>
      <c r="BR18" s="100"/>
      <c r="BS18" s="100"/>
      <c r="BT18" s="100"/>
      <c r="BU18" s="100"/>
      <c r="BV18" s="2"/>
      <c r="BW18" s="99"/>
      <c r="BX18" s="99"/>
      <c r="BY18" s="99"/>
      <c r="BZ18" s="99"/>
      <c r="CA18" s="99"/>
      <c r="CB18" s="92"/>
      <c r="CC18" s="92"/>
      <c r="CD18" s="92"/>
      <c r="CE18" s="92"/>
      <c r="CF18" s="92"/>
    </row>
    <row r="19" customFormat="false" ht="15" hidden="false" customHeight="true" outlineLevel="0" collapsed="false">
      <c r="A19" s="12" t="n">
        <v>9</v>
      </c>
      <c r="B19" s="12" t="n">
        <v>5</v>
      </c>
      <c r="C19" s="12"/>
      <c r="D19" s="12" t="s">
        <v>4778</v>
      </c>
      <c r="E19" s="12"/>
      <c r="F19" s="12" t="n">
        <v>1</v>
      </c>
      <c r="G19" s="12"/>
      <c r="H19" s="12"/>
      <c r="I19" s="12"/>
      <c r="J19" s="12"/>
      <c r="K19" s="12"/>
      <c r="L19" s="12"/>
      <c r="M19" s="12"/>
      <c r="N19" s="12"/>
      <c r="O19" s="12" t="s">
        <v>4779</v>
      </c>
      <c r="P19" s="12"/>
      <c r="Q19" s="12"/>
      <c r="R19" s="12"/>
      <c r="S19" s="12"/>
      <c r="T19" s="12"/>
      <c r="U19" s="12"/>
      <c r="V19" s="12" t="s">
        <v>4759</v>
      </c>
      <c r="W19" s="12" t="s">
        <v>161</v>
      </c>
      <c r="X19" s="12"/>
      <c r="Y19" s="12"/>
      <c r="Z19" s="12" t="s">
        <v>1216</v>
      </c>
      <c r="AA19" s="12" t="s">
        <v>4780</v>
      </c>
      <c r="AB19" s="99" t="n">
        <f aca="false">IFERROR(('Global Template'!AB103+'Global Template'!AB117+'Global Template'!AB112+'Global Template'!AB118)/'Global Template'!AB140,"")</f>
        <v>0.512576015816526</v>
      </c>
      <c r="AC19" s="99" t="n">
        <f aca="false">IFERROR(('Global Template'!AC103+'Global Template'!AC117+'Global Template'!AC112+'Global Template'!AC118)/'Global Template'!AC140,"")</f>
        <v>0.482898398093904</v>
      </c>
      <c r="AD19" s="99" t="n">
        <f aca="false">IFERROR(('Global Template'!AD103+'Global Template'!AD117+'Global Template'!AD112+'Global Template'!AD118)/'Global Template'!AD140,"")</f>
        <v>0.328294571802879</v>
      </c>
      <c r="AE19" s="99" t="n">
        <f aca="false">IFERROR(('Global Template'!AE103+'Global Template'!AE117+'Global Template'!AE112+'Global Template'!AE118)/'Global Template'!AE140,"")</f>
        <v>0.269344077995906</v>
      </c>
      <c r="AF19" s="99" t="n">
        <f aca="false">IFERROR(('Global Template'!AF103+'Global Template'!AF117+'Global Template'!AF112+'Global Template'!AF118)/'Global Template'!AF140,"")</f>
        <v>0.269344077995906</v>
      </c>
      <c r="AG19" s="99" t="n">
        <f aca="false">IFERROR(('Global Template'!AG103+'Global Template'!AG117+'Global Template'!AG112+'Global Template'!AG118)/'Global Template'!AG140,"")</f>
        <v>0.301166909826991</v>
      </c>
      <c r="AH19" s="99" t="n">
        <f aca="false">IFERROR(('Global Template'!AH103+'Global Template'!AH117+'Global Template'!AH112+'Global Template'!AH118)/'Global Template'!AH140,"")</f>
        <v>0.282554599483267</v>
      </c>
      <c r="AI19" s="99" t="n">
        <f aca="false">IFERROR(('Global Template'!AI103+'Global Template'!AI117+'Global Template'!AI112+'Global Template'!AI118)/'Global Template'!AI140,"")</f>
        <v>0.271110204435664</v>
      </c>
      <c r="AJ19" s="99" t="n">
        <f aca="false">IFERROR(('Global Template'!AJ103+'Global Template'!AJ117+'Global Template'!AJ112+'Global Template'!AJ118)/'Global Template'!AJ140,"")</f>
        <v>0.257071492377674</v>
      </c>
      <c r="AK19" s="99" t="n">
        <f aca="false">IFERROR(('Global Template'!AK103+'Global Template'!AK117+'Global Template'!AK112+'Global Template'!AK118)/'Global Template'!AK140,"")</f>
        <v>0.257071492377674</v>
      </c>
      <c r="AL19" s="99" t="n">
        <f aca="false">IFERROR(('Global Template'!AL103+'Global Template'!AL117+'Global Template'!AL112+'Global Template'!AL118)/'Global Template'!AL140,"")</f>
        <v>0.231573937048821</v>
      </c>
      <c r="AM19" s="99" t="n">
        <f aca="false">IFERROR(('Global Template'!AM103+'Global Template'!AM117+'Global Template'!AM112+'Global Template'!AM118)/'Global Template'!AM140,"")</f>
        <v>0.293013735174256</v>
      </c>
      <c r="AN19" s="99" t="n">
        <f aca="false">IFERROR(('Global Template'!AN103+'Global Template'!AN117+'Global Template'!AN112+'Global Template'!AN118)/'Global Template'!AN140,"")</f>
        <v>0.265113310433076</v>
      </c>
      <c r="AO19" s="99" t="n">
        <f aca="false">IFERROR(('Global Template'!AO103+'Global Template'!AO117+'Global Template'!AO112+'Global Template'!AO118)/'Global Template'!AO140,"")</f>
        <v>0.267780932242881</v>
      </c>
      <c r="AP19" s="99" t="n">
        <f aca="false">IFERROR(('Global Template'!AP103+'Global Template'!AP117+'Global Template'!AP112+'Global Template'!AP118)/'Global Template'!AP140,"")</f>
        <v>0.267780932242881</v>
      </c>
      <c r="AQ19" s="99" t="n">
        <f aca="false">IFERROR(('Global Template'!AQ103+'Global Template'!AQ117+'Global Template'!AQ112+'Global Template'!AQ118)/'Global Template'!AQ140,"")</f>
        <v>0.22929897934183</v>
      </c>
      <c r="AR19" s="99" t="n">
        <f aca="false">IFERROR(('Global Template'!AR103+'Global Template'!AR117+'Global Template'!AR112+'Global Template'!AR118)/'Global Template'!AR140,"")</f>
        <v>0.216170881829737</v>
      </c>
      <c r="AS19" s="99" t="n">
        <f aca="false">IFERROR(('Global Template'!AS103+'Global Template'!AS117+'Global Template'!AS112+'Global Template'!AS118)/'Global Template'!AS140,"")</f>
        <v>0.207773487802641</v>
      </c>
      <c r="AT19" s="99" t="n">
        <f aca="false">IFERROR(('Global Template'!AT103+'Global Template'!AT117+'Global Template'!AT112+'Global Template'!AT118)/'Global Template'!AT140,"")</f>
        <v>0.165767154973015</v>
      </c>
      <c r="AU19" s="99" t="n">
        <f aca="false">IFERROR(('Global Template'!AU103+'Global Template'!AU117+'Global Template'!AU112+'Global Template'!AU118)/'Global Template'!AU140,"")</f>
        <v>0.165767154973015</v>
      </c>
      <c r="AV19" s="99" t="n">
        <f aca="false">IFERROR(('Global Template'!AV103+'Global Template'!AV117+'Global Template'!AV112+'Global Template'!AV118)/'Global Template'!AV140,"")</f>
        <v>0.287070524412297</v>
      </c>
      <c r="AW19" s="99" t="n">
        <f aca="false">IFERROR(('Global Template'!AW103+'Global Template'!AW117+'Global Template'!AW112+'Global Template'!AW118)/'Global Template'!AW140,"")</f>
        <v>0.271732702542874</v>
      </c>
      <c r="AX19" s="99" t="n">
        <f aca="false">IFERROR(('Global Template'!AX103+'Global Template'!AX117+'Global Template'!AX112+'Global Template'!AX118)/'Global Template'!AX140,"")</f>
        <v>0.250187163955625</v>
      </c>
      <c r="AY19" s="99" t="n">
        <f aca="false">IFERROR(('Global Template'!AY103+'Global Template'!AY117+'Global Template'!AY112+'Global Template'!AY118)/'Global Template'!AY140,"")</f>
        <v>0.203332265299583</v>
      </c>
      <c r="AZ19" s="99" t="n">
        <f aca="false">IFERROR(('Global Template'!AZ103+'Global Template'!AZ117+'Global Template'!AZ112+'Global Template'!AZ118)/'Global Template'!AZ140,"")</f>
        <v>0.203332265299583</v>
      </c>
      <c r="BA19" s="130" t="n">
        <f aca="false">IFERROR(('Global Template'!BA103+'Global Template'!BA117+'Global Template'!BA112+'Global Template'!BA118)/'Global Template'!BA140,"")</f>
        <v>0.192934452146419</v>
      </c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100"/>
      <c r="BN19" s="100"/>
      <c r="BO19" s="100"/>
      <c r="BP19" s="100"/>
      <c r="BQ19" s="100"/>
      <c r="BR19" s="100"/>
      <c r="BS19" s="100"/>
      <c r="BT19" s="100"/>
      <c r="BU19" s="100"/>
      <c r="BV19" s="2"/>
      <c r="BW19" s="99"/>
      <c r="BX19" s="99"/>
      <c r="BY19" s="99"/>
      <c r="BZ19" s="99"/>
      <c r="CA19" s="99"/>
      <c r="CB19" s="92"/>
      <c r="CC19" s="92"/>
      <c r="CD19" s="92"/>
      <c r="CE19" s="92"/>
      <c r="CF19" s="92"/>
    </row>
    <row r="20" customFormat="false" ht="15" hidden="false" customHeight="true" outlineLevel="0" collapsed="false">
      <c r="A20" s="12" t="n">
        <v>10</v>
      </c>
      <c r="B20" s="12" t="n">
        <v>5</v>
      </c>
      <c r="C20" s="12"/>
      <c r="D20" s="12" t="s">
        <v>4781</v>
      </c>
      <c r="E20" s="12" t="n">
        <v>2</v>
      </c>
      <c r="F20" s="12" t="n">
        <v>4</v>
      </c>
      <c r="G20" s="12"/>
      <c r="H20" s="12"/>
      <c r="I20" s="12"/>
      <c r="J20" s="12"/>
      <c r="K20" s="12"/>
      <c r="L20" s="12"/>
      <c r="M20" s="12"/>
      <c r="N20" s="12"/>
      <c r="O20" s="12" t="s">
        <v>4782</v>
      </c>
      <c r="P20" s="12"/>
      <c r="Q20" s="12"/>
      <c r="R20" s="12"/>
      <c r="S20" s="12"/>
      <c r="T20" s="12"/>
      <c r="U20" s="12"/>
      <c r="V20" s="12" t="s">
        <v>4759</v>
      </c>
      <c r="W20" s="12" t="s">
        <v>161</v>
      </c>
      <c r="X20" s="12"/>
      <c r="Y20" s="12"/>
      <c r="Z20" s="12" t="s">
        <v>1216</v>
      </c>
      <c r="AA20" s="12" t="s">
        <v>4783</v>
      </c>
      <c r="AB20" s="99"/>
      <c r="AC20" s="99"/>
      <c r="AD20" s="99"/>
      <c r="AE20" s="99"/>
      <c r="AF20" s="99"/>
      <c r="AG20" s="99" t="str">
        <f aca="false">IFERROR((AVERAGE(AVERAGE('Global Template'!AG103,'Global Template'!AE103),AVERAGE('Global Template'!AE103,'Global Template'!AD103),AVERAGE('Global Template'!AD103,'Global Template'!AC103),AVERAGE('Global Template'!AC103,'Global Template'!AB103))+AVERAGE(AVERAGE('Global Template'!AG117,'Global Template'!AE117),AVERAGE('Global Template'!AE117,'Global Template'!AD117),AVERAGE('Global Template'!AD117,'Global Template'!AC117),AVERAGE('Global Template'!AC117,'Global Template'!AB117))+AVERAGE(AVERAGE('Global Template'!AG112,'Global Template'!AE112),AVERAGE('Global Template'!AE112,'Global Template'!AD112),AVERAGE('Global Template'!AD112,'Global Template'!AC112),AVERAGE('Global Template'!AC112,'Global Template'!AB112))+AVERAGE(AVERAGE('Global Template'!AG118,'Global Template'!AE118),AVERAGE('Global Template'!AE118,'Global Template'!AD118),AVERAGE('Global Template'!AD118,'Global Template'!AC118),AVERAGE('Global Template'!AC118,'Global Template'!AB118)))/SUM('Global Template'!AG34,'Global Template'!AE34,'Global Template'!AD34,'Global Template'!AC34),"")</f>
        <v/>
      </c>
      <c r="AH20" s="99" t="str">
        <f aca="false">IFERROR((AVERAGE(AVERAGE('Global Template'!AH103,'Global Template'!AG103),AVERAGE('Global Template'!AG103,'Global Template'!AE103),AVERAGE('Global Template'!AE103,'Global Template'!AD103),AVERAGE('Global Template'!AD103,'Global Template'!AC103))+AVERAGE(AVERAGE('Global Template'!AH117,'Global Template'!AG117),AVERAGE('Global Template'!AG117,'Global Template'!AE117),AVERAGE('Global Template'!AE117,'Global Template'!AD117),AVERAGE('Global Template'!AD117,'Global Template'!AC117))+AVERAGE(AVERAGE('Global Template'!AH112,'Global Template'!AG112),AVERAGE('Global Template'!AG112,'Global Template'!AE112),AVERAGE('Global Template'!AE112,'Global Template'!AD112),AVERAGE('Global Template'!AD112,'Global Template'!AC112))+AVERAGE(AVERAGE('Global Template'!AH118,'Global Template'!AG118),AVERAGE('Global Template'!AG118,'Global Template'!AE118),AVERAGE('Global Template'!AE118,'Global Template'!AD118),AVERAGE('Global Template'!AD118,'Global Template'!AC118)))/SUM('Global Template'!AH34,'Global Template'!AG34,'Global Template'!AE34,'Global Template'!AD34),"")</f>
        <v/>
      </c>
      <c r="AI20" s="99" t="str">
        <f aca="false">IFERROR((AVERAGE(AVERAGE('Global Template'!AI103,'Global Template'!AH103),AVERAGE('Global Template'!AH103,'Global Template'!AG103),AVERAGE('Global Template'!AG103,'Global Template'!AE103),AVERAGE('Global Template'!AE103,'Global Template'!AD103))+AVERAGE(AVERAGE('Global Template'!AI117,'Global Template'!AH117),AVERAGE('Global Template'!AH117,'Global Template'!AG117),AVERAGE('Global Template'!AG117,'Global Template'!AE117),AVERAGE('Global Template'!AE117,'Global Template'!AD117))+AVERAGE(AVERAGE('Global Template'!AI112,'Global Template'!AH112),AVERAGE('Global Template'!AH112,'Global Template'!AG112),AVERAGE('Global Template'!AG112,'Global Template'!AE112),AVERAGE('Global Template'!AE112,'Global Template'!AD112))+AVERAGE(AVERAGE('Global Template'!AI118,'Global Template'!AH118),AVERAGE('Global Template'!AH118,'Global Template'!AG118),AVERAGE('Global Template'!AG118,'Global Template'!AE118),AVERAGE('Global Template'!AE118,'Global Template'!AD118)))/SUM('Global Template'!AI34,'Global Template'!AH34,'Global Template'!AG34,'Global Template'!AE34),"")</f>
        <v/>
      </c>
      <c r="AJ20" s="99" t="str">
        <f aca="false">IFERROR((AVERAGE(AVERAGE('Global Template'!AJ103,'Global Template'!AI103),AVERAGE('Global Template'!AI103,'Global Template'!AH103),AVERAGE('Global Template'!AH103,'Global Template'!AG103),AVERAGE('Global Template'!AG103,'Global Template'!AE103))+AVERAGE(AVERAGE('Global Template'!AJ117,'Global Template'!AI117),AVERAGE('Global Template'!AI117,'Global Template'!AH117),AVERAGE('Global Template'!AH117,'Global Template'!AG117),AVERAGE('Global Template'!AG117,'Global Template'!AE117))+AVERAGE(AVERAGE('Global Template'!AJ112,'Global Template'!AI112),AVERAGE('Global Template'!AI112,'Global Template'!AH112),AVERAGE('Global Template'!AH112,'Global Template'!AG112),AVERAGE('Global Template'!AG112,'Global Template'!AE112))+AVERAGE(AVERAGE('Global Template'!AJ118,'Global Template'!AI118),AVERAGE('Global Template'!AI118,'Global Template'!AH118),AVERAGE('Global Template'!AH118,'Global Template'!AG118),AVERAGE('Global Template'!AG118,'Global Template'!AE118)))/SUM('Global Template'!AJ34,'Global Template'!AI34,'Global Template'!AH34,'Global Template'!AG34),"")</f>
        <v/>
      </c>
      <c r="AK20" s="99" t="str">
        <f aca="false">IFERROR((AVERAGE(AVERAGE('Global Template'!AK103,'Global Template'!AF103))+AVERAGE(AVERAGE('Global Template'!AK117,'Global Template'!AF117))+AVERAGE(AVERAGE('Global Template'!AK112,'Global Template'!AF112))+AVERAGE(AVERAGE('Global Template'!AK118,'Global Template'!AF118)))/'Global Template'!AK34,"")</f>
        <v/>
      </c>
      <c r="AL20" s="99" t="str">
        <f aca="false">IFERROR((AVERAGE(AVERAGE('Global Template'!AL103,'Global Template'!AJ103),AVERAGE('Global Template'!AJ103,'Global Template'!AI103),AVERAGE('Global Template'!AI103,'Global Template'!AH103),AVERAGE('Global Template'!AH103,'Global Template'!AG103))+AVERAGE(AVERAGE('Global Template'!AL117,'Global Template'!AJ117),AVERAGE('Global Template'!AJ117,'Global Template'!AI117),AVERAGE('Global Template'!AI117,'Global Template'!AH117),AVERAGE('Global Template'!AH117,'Global Template'!AG117))+AVERAGE(AVERAGE('Global Template'!AL112,'Global Template'!AJ112),AVERAGE('Global Template'!AJ112,'Global Template'!AI112),AVERAGE('Global Template'!AI112,'Global Template'!AH112),AVERAGE('Global Template'!AH112,'Global Template'!AG112))+AVERAGE(AVERAGE('Global Template'!AL118,'Global Template'!AJ118),AVERAGE('Global Template'!AJ118,'Global Template'!AI118),AVERAGE('Global Template'!AI118,'Global Template'!AH118),AVERAGE('Global Template'!AH118,'Global Template'!AG118)))/SUM('Global Template'!AL34,'Global Template'!AJ34,'Global Template'!AI34,'Global Template'!AH34),"")</f>
        <v/>
      </c>
      <c r="AM20" s="99" t="str">
        <f aca="false">IFERROR((AVERAGE(AVERAGE('Global Template'!AM103,'Global Template'!AL103),AVERAGE('Global Template'!AL103,'Global Template'!AJ103),AVERAGE('Global Template'!AJ103,'Global Template'!AI103),AVERAGE('Global Template'!AI103,'Global Template'!AH103))+AVERAGE(AVERAGE('Global Template'!AM117,'Global Template'!AL117),AVERAGE('Global Template'!AL117,'Global Template'!AJ117),AVERAGE('Global Template'!AJ117,'Global Template'!AI117),AVERAGE('Global Template'!AI117,'Global Template'!AH117))+AVERAGE(AVERAGE('Global Template'!AM112,'Global Template'!AL112),AVERAGE('Global Template'!AL112,'Global Template'!AJ112),AVERAGE('Global Template'!AJ112,'Global Template'!AI112),AVERAGE('Global Template'!AI112,'Global Template'!AH112))+AVERAGE(AVERAGE('Global Template'!AM118,'Global Template'!AL118),AVERAGE('Global Template'!AL118,'Global Template'!AJ118),AVERAGE('Global Template'!AJ118,'Global Template'!AI118),AVERAGE('Global Template'!AI118,'Global Template'!AH118)))/SUM('Global Template'!AM34,'Global Template'!AL34,'Global Template'!AJ34,'Global Template'!AI34),"")</f>
        <v/>
      </c>
      <c r="AN20" s="99" t="str">
        <f aca="false">IFERROR((AVERAGE(AVERAGE('Global Template'!AN103,'Global Template'!AM103),AVERAGE('Global Template'!AM103,'Global Template'!AL103),AVERAGE('Global Template'!AL103,'Global Template'!AJ103),AVERAGE('Global Template'!AJ103,'Global Template'!AI103))+AVERAGE(AVERAGE('Global Template'!AN117,'Global Template'!AM117),AVERAGE('Global Template'!AM117,'Global Template'!AL117),AVERAGE('Global Template'!AL117,'Global Template'!AJ117),AVERAGE('Global Template'!AJ117,'Global Template'!AI117))+AVERAGE(AVERAGE('Global Template'!AN112,'Global Template'!AM112),AVERAGE('Global Template'!AM112,'Global Template'!AL112),AVERAGE('Global Template'!AL112,'Global Template'!AJ112),AVERAGE('Global Template'!AJ112,'Global Template'!AI112))+AVERAGE(AVERAGE('Global Template'!AN118,'Global Template'!AM118),AVERAGE('Global Template'!AM118,'Global Template'!AL118),AVERAGE('Global Template'!AL118,'Global Template'!AJ118),AVERAGE('Global Template'!AJ118,'Global Template'!AI118)))/SUM('Global Template'!AN34,'Global Template'!AM34,'Global Template'!AL34,'Global Template'!AJ34),"")</f>
        <v/>
      </c>
      <c r="AO20" s="99" t="str">
        <f aca="false">IFERROR((AVERAGE(AVERAGE('Global Template'!AO103,'Global Template'!AN103),AVERAGE('Global Template'!AN103,'Global Template'!AM103),AVERAGE('Global Template'!AM103,'Global Template'!AL103),AVERAGE('Global Template'!AL103,'Global Template'!AJ103))+AVERAGE(AVERAGE('Global Template'!AO117,'Global Template'!AN117),AVERAGE('Global Template'!AN117,'Global Template'!AM117),AVERAGE('Global Template'!AM117,'Global Template'!AL117),AVERAGE('Global Template'!AL117,'Global Template'!AJ117))+AVERAGE(AVERAGE('Global Template'!AO112,'Global Template'!AN112),AVERAGE('Global Template'!AN112,'Global Template'!AM112),AVERAGE('Global Template'!AM112,'Global Template'!AL112),AVERAGE('Global Template'!AL112,'Global Template'!AJ112))+AVERAGE(AVERAGE('Global Template'!AO118,'Global Template'!AN118),AVERAGE('Global Template'!AN118,'Global Template'!AM118),AVERAGE('Global Template'!AM118,'Global Template'!AL118),AVERAGE('Global Template'!AL118,'Global Template'!AJ118)))/SUM('Global Template'!AO34,'Global Template'!AN34,'Global Template'!AM34,'Global Template'!AL34),"")</f>
        <v/>
      </c>
      <c r="AP20" s="99" t="str">
        <f aca="false">IFERROR((AVERAGE(AVERAGE('Global Template'!AP103,'Global Template'!AK103))+AVERAGE(AVERAGE('Global Template'!AP117,'Global Template'!AK117))+AVERAGE(AVERAGE('Global Template'!AP112,'Global Template'!AK112))+AVERAGE(AVERAGE('Global Template'!AP118,'Global Template'!AK118)))/'Global Template'!AP34,"")</f>
        <v/>
      </c>
      <c r="AQ20" s="99" t="str">
        <f aca="false">IFERROR((AVERAGE(AVERAGE('Global Template'!AQ103,'Global Template'!AO103),AVERAGE('Global Template'!AO103,'Global Template'!AN103),AVERAGE('Global Template'!AN103,'Global Template'!AM103),AVERAGE('Global Template'!AM103,'Global Template'!AL103))+AVERAGE(AVERAGE('Global Template'!AQ117,'Global Template'!AO117),AVERAGE('Global Template'!AO117,'Global Template'!AN117),AVERAGE('Global Template'!AN117,'Global Template'!AM117),AVERAGE('Global Template'!AM117,'Global Template'!AL117))+AVERAGE(AVERAGE('Global Template'!AQ112,'Global Template'!AO112),AVERAGE('Global Template'!AO112,'Global Template'!AN112),AVERAGE('Global Template'!AN112,'Global Template'!AM112),AVERAGE('Global Template'!AM112,'Global Template'!AL112))+AVERAGE(AVERAGE('Global Template'!AQ118,'Global Template'!AO118),AVERAGE('Global Template'!AO118,'Global Template'!AN118),AVERAGE('Global Template'!AN118,'Global Template'!AM118),AVERAGE('Global Template'!AM118,'Global Template'!AL118)))/SUM('Global Template'!AQ34,'Global Template'!AO34,'Global Template'!AN34,'Global Template'!AM34),"")</f>
        <v/>
      </c>
      <c r="AR20" s="99" t="str">
        <f aca="false">IFERROR((AVERAGE(AVERAGE('Global Template'!AR103,'Global Template'!AQ103),AVERAGE('Global Template'!AQ103,'Global Template'!AO103),AVERAGE('Global Template'!AO103,'Global Template'!AN103),AVERAGE('Global Template'!AN103,'Global Template'!AM103))+AVERAGE(AVERAGE('Global Template'!AR117,'Global Template'!AQ117),AVERAGE('Global Template'!AQ117,'Global Template'!AO117),AVERAGE('Global Template'!AO117,'Global Template'!AN117),AVERAGE('Global Template'!AN117,'Global Template'!AM117))+AVERAGE(AVERAGE('Global Template'!AR112,'Global Template'!AQ112),AVERAGE('Global Template'!AQ112,'Global Template'!AO112),AVERAGE('Global Template'!AO112,'Global Template'!AN112),AVERAGE('Global Template'!AN112,'Global Template'!AM112))+AVERAGE(AVERAGE('Global Template'!AR118,'Global Template'!AQ118),AVERAGE('Global Template'!AQ118,'Global Template'!AO118),AVERAGE('Global Template'!AO118,'Global Template'!AN118),AVERAGE('Global Template'!AN118,'Global Template'!AM118)))/SUM('Global Template'!AR34,'Global Template'!AQ34,'Global Template'!AO34,'Global Template'!AN34),"")</f>
        <v/>
      </c>
      <c r="AS20" s="99" t="str">
        <f aca="false">IFERROR((AVERAGE(AVERAGE('Global Template'!AS103,'Global Template'!AR103),AVERAGE('Global Template'!AR103,'Global Template'!AQ103),AVERAGE('Global Template'!AQ103,'Global Template'!AO103),AVERAGE('Global Template'!AO103,'Global Template'!AN103))+AVERAGE(AVERAGE('Global Template'!AS117,'Global Template'!AR117),AVERAGE('Global Template'!AR117,'Global Template'!AQ117),AVERAGE('Global Template'!AQ117,'Global Template'!AO117),AVERAGE('Global Template'!AO117,'Global Template'!AN117))+AVERAGE(AVERAGE('Global Template'!AS112,'Global Template'!AR112),AVERAGE('Global Template'!AR112,'Global Template'!AQ112),AVERAGE('Global Template'!AQ112,'Global Template'!AO112),AVERAGE('Global Template'!AO112,'Global Template'!AN112))+AVERAGE(AVERAGE('Global Template'!AS118,'Global Template'!AR118),AVERAGE('Global Template'!AR118,'Global Template'!AQ118),AVERAGE('Global Template'!AQ118,'Global Template'!AO118),AVERAGE('Global Template'!AO118,'Global Template'!AN118)))/SUM('Global Template'!AS34,'Global Template'!AR34,'Global Template'!AQ34,'Global Template'!AO34),"")</f>
        <v/>
      </c>
      <c r="AT20" s="99" t="str">
        <f aca="false">IFERROR((AVERAGE(AVERAGE('Global Template'!AT103,'Global Template'!AS103),AVERAGE('Global Template'!AS103,'Global Template'!AR103),AVERAGE('Global Template'!AR103,'Global Template'!AQ103),AVERAGE('Global Template'!AQ103,'Global Template'!AO103))+AVERAGE(AVERAGE('Global Template'!AT117,'Global Template'!AS117),AVERAGE('Global Template'!AS117,'Global Template'!AR117),AVERAGE('Global Template'!AR117,'Global Template'!AQ117),AVERAGE('Global Template'!AQ117,'Global Template'!AO117))+AVERAGE(AVERAGE('Global Template'!AT112,'Global Template'!AS112),AVERAGE('Global Template'!AS112,'Global Template'!AR112),AVERAGE('Global Template'!AR112,'Global Template'!AQ112),AVERAGE('Global Template'!AQ112,'Global Template'!AO112))+AVERAGE(AVERAGE('Global Template'!AT118,'Global Template'!AS118),AVERAGE('Global Template'!AS118,'Global Template'!AR118),AVERAGE('Global Template'!AR118,'Global Template'!AQ118),AVERAGE('Global Template'!AQ118,'Global Template'!AO118)))/SUM('Global Template'!AT34,'Global Template'!AS34,'Global Template'!AR34,'Global Template'!AQ34),"")</f>
        <v/>
      </c>
      <c r="AU20" s="99" t="str">
        <f aca="false">IFERROR((AVERAGE(AVERAGE('Global Template'!AU103,'Global Template'!AP103))+AVERAGE(AVERAGE('Global Template'!AU117,'Global Template'!AP117))+AVERAGE(AVERAGE('Global Template'!AU112,'Global Template'!AP112))+AVERAGE(AVERAGE('Global Template'!AU118,'Global Template'!AP118)))/'Global Template'!AU34,"")</f>
        <v/>
      </c>
      <c r="AV20" s="99" t="str">
        <f aca="false">IFERROR((AVERAGE(AVERAGE('Global Template'!AV103,'Global Template'!AT103),AVERAGE('Global Template'!AT103,'Global Template'!AS103),AVERAGE('Global Template'!AS103,'Global Template'!AR103),AVERAGE('Global Template'!AR103,'Global Template'!AQ103))+AVERAGE(AVERAGE('Global Template'!AV117,'Global Template'!AT117),AVERAGE('Global Template'!AT117,'Global Template'!AS117),AVERAGE('Global Template'!AS117,'Global Template'!AR117),AVERAGE('Global Template'!AR117,'Global Template'!AQ117))+AVERAGE(AVERAGE('Global Template'!AV112,'Global Template'!AT112),AVERAGE('Global Template'!AT112,'Global Template'!AS112),AVERAGE('Global Template'!AS112,'Global Template'!AR112),AVERAGE('Global Template'!AR112,'Global Template'!AQ112))+AVERAGE(AVERAGE('Global Template'!AV118,'Global Template'!AT118),AVERAGE('Global Template'!AT118,'Global Template'!AS118),AVERAGE('Global Template'!AS118,'Global Template'!AR118),AVERAGE('Global Template'!AR118,'Global Template'!AQ118)))/SUM('Global Template'!AV34,'Global Template'!AT34,'Global Template'!AS34,'Global Template'!AR34),"")</f>
        <v/>
      </c>
      <c r="AW20" s="99" t="str">
        <f aca="false">IFERROR((AVERAGE(AVERAGE('Global Template'!AW103,'Global Template'!AV103),AVERAGE('Global Template'!AV103,'Global Template'!AT103),AVERAGE('Global Template'!AT103,'Global Template'!AS103),AVERAGE('Global Template'!AS103,'Global Template'!AR103))+AVERAGE(AVERAGE('Global Template'!AW117,'Global Template'!AV117),AVERAGE('Global Template'!AV117,'Global Template'!AT117),AVERAGE('Global Template'!AT117,'Global Template'!AS117),AVERAGE('Global Template'!AS117,'Global Template'!AR117))+AVERAGE(AVERAGE('Global Template'!AW112,'Global Template'!AV112),AVERAGE('Global Template'!AV112,'Global Template'!AT112),AVERAGE('Global Template'!AT112,'Global Template'!AS112),AVERAGE('Global Template'!AS112,'Global Template'!AR112))+AVERAGE(AVERAGE('Global Template'!AW118,'Global Template'!AV118),AVERAGE('Global Template'!AV118,'Global Template'!AT118),AVERAGE('Global Template'!AT118,'Global Template'!AS118),AVERAGE('Global Template'!AS118,'Global Template'!AR118)))/SUM('Global Template'!AW34,'Global Template'!AV34,'Global Template'!AT34,'Global Template'!AS34),"")</f>
        <v/>
      </c>
      <c r="AX20" s="99" t="str">
        <f aca="false">IFERROR((AVERAGE(AVERAGE('Global Template'!AX103,'Global Template'!AW103),AVERAGE('Global Template'!AW103,'Global Template'!AV103),AVERAGE('Global Template'!AV103,'Global Template'!AT103),AVERAGE('Global Template'!AT103,'Global Template'!AS103))+AVERAGE(AVERAGE('Global Template'!AX117,'Global Template'!AW117),AVERAGE('Global Template'!AW117,'Global Template'!AV117),AVERAGE('Global Template'!AV117,'Global Template'!AT117),AVERAGE('Global Template'!AT117,'Global Template'!AS117))+AVERAGE(AVERAGE('Global Template'!AX112,'Global Template'!AW112),AVERAGE('Global Template'!AW112,'Global Template'!AV112),AVERAGE('Global Template'!AV112,'Global Template'!AT112),AVERAGE('Global Template'!AT112,'Global Template'!AS112))+AVERAGE(AVERAGE('Global Template'!AX118,'Global Template'!AW118),AVERAGE('Global Template'!AW118,'Global Template'!AV118),AVERAGE('Global Template'!AV118,'Global Template'!AT118),AVERAGE('Global Template'!AT118,'Global Template'!AS118)))/SUM('Global Template'!AX34,'Global Template'!AW34,'Global Template'!AV34,'Global Template'!AT34),"")</f>
        <v/>
      </c>
      <c r="AY20" s="99" t="str">
        <f aca="false">IFERROR((AVERAGE(AVERAGE('Global Template'!AY103,'Global Template'!AX103),AVERAGE('Global Template'!AX103,'Global Template'!AW103),AVERAGE('Global Template'!AW103,'Global Template'!AV103),AVERAGE('Global Template'!AV103,'Global Template'!AT103))+AVERAGE(AVERAGE('Global Template'!AY117,'Global Template'!AX117),AVERAGE('Global Template'!AX117,'Global Template'!AW117),AVERAGE('Global Template'!AW117,'Global Template'!AV117),AVERAGE('Global Template'!AV117,'Global Template'!AT117))+AVERAGE(AVERAGE('Global Template'!AY112,'Global Template'!AX112),AVERAGE('Global Template'!AX112,'Global Template'!AW112),AVERAGE('Global Template'!AW112,'Global Template'!AV112),AVERAGE('Global Template'!AV112,'Global Template'!AT112))+AVERAGE(AVERAGE('Global Template'!AY118,'Global Template'!AX118),AVERAGE('Global Template'!AX118,'Global Template'!AW118),AVERAGE('Global Template'!AW118,'Global Template'!AV118),AVERAGE('Global Template'!AV118,'Global Template'!AT118)))/SUM('Global Template'!AY34,'Global Template'!AX34,'Global Template'!AW34,'Global Template'!AV34),"")</f>
        <v/>
      </c>
      <c r="AZ20" s="99" t="str">
        <f aca="false">IFERROR((AVERAGE(AVERAGE('Global Template'!AZ103,'Global Template'!AU103))+AVERAGE(AVERAGE('Global Template'!AZ117,'Global Template'!AU117))+AVERAGE(AVERAGE('Global Template'!AZ112,'Global Template'!AU112))+AVERAGE(AVERAGE('Global Template'!AZ118,'Global Template'!AU118)))/'Global Template'!AZ34,"")</f>
        <v/>
      </c>
      <c r="BA20" s="130" t="str">
        <f aca="false">IFERROR((AVERAGE(AVERAGE('Global Template'!BA103,'Global Template'!AY103),AVERAGE('Global Template'!AY103,'Global Template'!AX103),AVERAGE('Global Template'!AX103,'Global Template'!AW103),AVERAGE('Global Template'!AW103,'Global Template'!AV103))+AVERAGE(AVERAGE('Global Template'!BA117,'Global Template'!AY117),AVERAGE('Global Template'!AY117,'Global Template'!AX117),AVERAGE('Global Template'!AX117,'Global Template'!AW117),AVERAGE('Global Template'!AW117,'Global Template'!AV117))+AVERAGE(AVERAGE('Global Template'!BA112,'Global Template'!AY112),AVERAGE('Global Template'!AY112,'Global Template'!AX112),AVERAGE('Global Template'!AX112,'Global Template'!AW112),AVERAGE('Global Template'!AW112,'Global Template'!AV112))+AVERAGE(AVERAGE('Global Template'!BA118,'Global Template'!AY118),AVERAGE('Global Template'!AY118,'Global Template'!AX118),AVERAGE('Global Template'!AX118,'Global Template'!AW118),AVERAGE('Global Template'!AW118,'Global Template'!AV118)))/SUM('Global Template'!BA34,'Global Template'!AY34,'Global Template'!AX34,'Global Template'!AW34),"")</f>
        <v/>
      </c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100"/>
      <c r="BN20" s="100"/>
      <c r="BO20" s="100"/>
      <c r="BP20" s="100"/>
      <c r="BQ20" s="100"/>
      <c r="BR20" s="100"/>
      <c r="BS20" s="100"/>
      <c r="BT20" s="100"/>
      <c r="BU20" s="100"/>
      <c r="BV20" s="2"/>
      <c r="BW20" s="99"/>
      <c r="BX20" s="99"/>
      <c r="BY20" s="99"/>
      <c r="BZ20" s="99"/>
      <c r="CA20" s="99"/>
      <c r="CB20" s="92"/>
      <c r="CC20" s="92"/>
      <c r="CD20" s="92"/>
      <c r="CE20" s="92"/>
      <c r="CF20" s="92"/>
    </row>
    <row r="21" customFormat="false" ht="15" hidden="false" customHeight="true" outlineLevel="0" collapsed="false">
      <c r="A21" s="12" t="n">
        <v>11</v>
      </c>
      <c r="B21" s="12" t="n">
        <v>5</v>
      </c>
      <c r="C21" s="12"/>
      <c r="D21" s="12" t="s">
        <v>4784</v>
      </c>
      <c r="E21" s="12" t="n">
        <v>2</v>
      </c>
      <c r="F21" s="12" t="n">
        <v>4</v>
      </c>
      <c r="G21" s="12"/>
      <c r="H21" s="12"/>
      <c r="I21" s="12"/>
      <c r="J21" s="12"/>
      <c r="K21" s="12"/>
      <c r="L21" s="12"/>
      <c r="M21" s="12"/>
      <c r="N21" s="12"/>
      <c r="O21" s="12" t="s">
        <v>4785</v>
      </c>
      <c r="P21" s="12"/>
      <c r="Q21" s="12"/>
      <c r="R21" s="12"/>
      <c r="S21" s="12"/>
      <c r="T21" s="12"/>
      <c r="U21" s="12"/>
      <c r="V21" s="12" t="s">
        <v>4759</v>
      </c>
      <c r="W21" s="12" t="s">
        <v>161</v>
      </c>
      <c r="X21" s="12"/>
      <c r="Y21" s="12"/>
      <c r="Z21" s="12" t="s">
        <v>1216</v>
      </c>
      <c r="AA21" s="12" t="s">
        <v>4786</v>
      </c>
      <c r="AB21" s="99"/>
      <c r="AC21" s="99"/>
      <c r="AD21" s="99"/>
      <c r="AE21" s="99"/>
      <c r="AF21" s="99"/>
      <c r="AG21" s="99" t="str">
        <f aca="false">IFERROR((AVERAGE(AVERAGE('Global Template'!AG103,'Global Template'!AE103),AVERAGE('Global Template'!AE103,'Global Template'!AD103),AVERAGE('Global Template'!AD103,'Global Template'!AC103),AVERAGE('Global Template'!AC103,'Global Template'!AB103))+AVERAGE(AVERAGE('Global Template'!AG117,'Global Template'!AE117),AVERAGE('Global Template'!AE117,'Global Template'!AD117),AVERAGE('Global Template'!AD117,'Global Template'!AC117),AVERAGE('Global Template'!AC117,'Global Template'!AB117))+AVERAGE(AVERAGE('Global Template'!AG112,'Global Template'!AE112),AVERAGE('Global Template'!AE112,'Global Template'!AD112),AVERAGE('Global Template'!AD112,'Global Template'!AC112),AVERAGE('Global Template'!AC112,'Global Template'!AB112))+AVERAGE(AVERAGE('Global Template'!AG118,'Global Template'!AE118),AVERAGE('Global Template'!AE118,'Global Template'!AD118),AVERAGE('Global Template'!AD118,'Global Template'!AC118),AVERAGE('Global Template'!AC118,'Global Template'!AB118)))/SUM('Global Template'!AG35,'Global Template'!AE35,'Global Template'!AD35,'Global Template'!AC35),"")</f>
        <v/>
      </c>
      <c r="AH21" s="99" t="str">
        <f aca="false">IFERROR((AVERAGE(AVERAGE('Global Template'!AH103,'Global Template'!AG103),AVERAGE('Global Template'!AG103,'Global Template'!AE103),AVERAGE('Global Template'!AE103,'Global Template'!AD103),AVERAGE('Global Template'!AD103,'Global Template'!AC103))+AVERAGE(AVERAGE('Global Template'!AH117,'Global Template'!AG117),AVERAGE('Global Template'!AG117,'Global Template'!AE117),AVERAGE('Global Template'!AE117,'Global Template'!AD117),AVERAGE('Global Template'!AD117,'Global Template'!AC117))+AVERAGE(AVERAGE('Global Template'!AH112,'Global Template'!AG112),AVERAGE('Global Template'!AG112,'Global Template'!AE112),AVERAGE('Global Template'!AE112,'Global Template'!AD112),AVERAGE('Global Template'!AD112,'Global Template'!AC112))+AVERAGE(AVERAGE('Global Template'!AH118,'Global Template'!AG118),AVERAGE('Global Template'!AG118,'Global Template'!AE118),AVERAGE('Global Template'!AE118,'Global Template'!AD118),AVERAGE('Global Template'!AD118,'Global Template'!AC118)))/SUM('Global Template'!AH35,'Global Template'!AG35,'Global Template'!AE35,'Global Template'!AD35),"")</f>
        <v/>
      </c>
      <c r="AI21" s="99" t="str">
        <f aca="false">IFERROR((AVERAGE(AVERAGE('Global Template'!AI103,'Global Template'!AH103),AVERAGE('Global Template'!AH103,'Global Template'!AG103),AVERAGE('Global Template'!AG103,'Global Template'!AE103),AVERAGE('Global Template'!AE103,'Global Template'!AD103))+AVERAGE(AVERAGE('Global Template'!AI117,'Global Template'!AH117),AVERAGE('Global Template'!AH117,'Global Template'!AG117),AVERAGE('Global Template'!AG117,'Global Template'!AE117),AVERAGE('Global Template'!AE117,'Global Template'!AD117))+AVERAGE(AVERAGE('Global Template'!AI112,'Global Template'!AH112),AVERAGE('Global Template'!AH112,'Global Template'!AG112),AVERAGE('Global Template'!AG112,'Global Template'!AE112),AVERAGE('Global Template'!AE112,'Global Template'!AD112))+AVERAGE(AVERAGE('Global Template'!AI118,'Global Template'!AH118),AVERAGE('Global Template'!AH118,'Global Template'!AG118),AVERAGE('Global Template'!AG118,'Global Template'!AE118),AVERAGE('Global Template'!AE118,'Global Template'!AD118)))/SUM('Global Template'!AI35,'Global Template'!AH35,'Global Template'!AG35,'Global Template'!AE35),"")</f>
        <v/>
      </c>
      <c r="AJ21" s="99" t="str">
        <f aca="false">IFERROR((AVERAGE(AVERAGE('Global Template'!AJ103,'Global Template'!AI103),AVERAGE('Global Template'!AI103,'Global Template'!AH103),AVERAGE('Global Template'!AH103,'Global Template'!AG103),AVERAGE('Global Template'!AG103,'Global Template'!AE103))+AVERAGE(AVERAGE('Global Template'!AJ117,'Global Template'!AI117),AVERAGE('Global Template'!AI117,'Global Template'!AH117),AVERAGE('Global Template'!AH117,'Global Template'!AG117),AVERAGE('Global Template'!AG117,'Global Template'!AE117))+AVERAGE(AVERAGE('Global Template'!AJ112,'Global Template'!AI112),AVERAGE('Global Template'!AI112,'Global Template'!AH112),AVERAGE('Global Template'!AH112,'Global Template'!AG112),AVERAGE('Global Template'!AG112,'Global Template'!AE112))+AVERAGE(AVERAGE('Global Template'!AJ118,'Global Template'!AI118),AVERAGE('Global Template'!AI118,'Global Template'!AH118),AVERAGE('Global Template'!AH118,'Global Template'!AG118),AVERAGE('Global Template'!AG118,'Global Template'!AE118)))/SUM('Global Template'!AJ35,'Global Template'!AI35,'Global Template'!AH35,'Global Template'!AG35),"")</f>
        <v/>
      </c>
      <c r="AK21" s="99" t="str">
        <f aca="false">IFERROR((AVERAGE(AVERAGE('Global Template'!AK103,'Global Template'!AF103))+AVERAGE(AVERAGE('Global Template'!AK117,'Global Template'!AF117))+AVERAGE(AVERAGE('Global Template'!AK112,'Global Template'!AF112))+AVERAGE(AVERAGE('Global Template'!AK118,'Global Template'!AF118)))/'Global Template'!AK35,"")</f>
        <v/>
      </c>
      <c r="AL21" s="99" t="str">
        <f aca="false">IFERROR((AVERAGE(AVERAGE('Global Template'!AL103,'Global Template'!AJ103),AVERAGE('Global Template'!AJ103,'Global Template'!AI103),AVERAGE('Global Template'!AI103,'Global Template'!AH103),AVERAGE('Global Template'!AH103,'Global Template'!AG103))+AVERAGE(AVERAGE('Global Template'!AL117,'Global Template'!AJ117),AVERAGE('Global Template'!AJ117,'Global Template'!AI117),AVERAGE('Global Template'!AI117,'Global Template'!AH117),AVERAGE('Global Template'!AH117,'Global Template'!AG117))+AVERAGE(AVERAGE('Global Template'!AL112,'Global Template'!AJ112),AVERAGE('Global Template'!AJ112,'Global Template'!AI112),AVERAGE('Global Template'!AI112,'Global Template'!AH112),AVERAGE('Global Template'!AH112,'Global Template'!AG112))+AVERAGE(AVERAGE('Global Template'!AL118,'Global Template'!AJ118),AVERAGE('Global Template'!AJ118,'Global Template'!AI118),AVERAGE('Global Template'!AI118,'Global Template'!AH118),AVERAGE('Global Template'!AH118,'Global Template'!AG118)))/SUM('Global Template'!AL35,'Global Template'!AJ35,'Global Template'!AI35,'Global Template'!AH35),"")</f>
        <v/>
      </c>
      <c r="AM21" s="99" t="str">
        <f aca="false">IFERROR((AVERAGE(AVERAGE('Global Template'!AM103,'Global Template'!AL103),AVERAGE('Global Template'!AL103,'Global Template'!AJ103),AVERAGE('Global Template'!AJ103,'Global Template'!AI103),AVERAGE('Global Template'!AI103,'Global Template'!AH103))+AVERAGE(AVERAGE('Global Template'!AM117,'Global Template'!AL117),AVERAGE('Global Template'!AL117,'Global Template'!AJ117),AVERAGE('Global Template'!AJ117,'Global Template'!AI117),AVERAGE('Global Template'!AI117,'Global Template'!AH117))+AVERAGE(AVERAGE('Global Template'!AM112,'Global Template'!AL112),AVERAGE('Global Template'!AL112,'Global Template'!AJ112),AVERAGE('Global Template'!AJ112,'Global Template'!AI112),AVERAGE('Global Template'!AI112,'Global Template'!AH112))+AVERAGE(AVERAGE('Global Template'!AM118,'Global Template'!AL118),AVERAGE('Global Template'!AL118,'Global Template'!AJ118),AVERAGE('Global Template'!AJ118,'Global Template'!AI118),AVERAGE('Global Template'!AI118,'Global Template'!AH118)))/SUM('Global Template'!AM35,'Global Template'!AL35,'Global Template'!AJ35,'Global Template'!AI35),"")</f>
        <v/>
      </c>
      <c r="AN21" s="99" t="str">
        <f aca="false">IFERROR((AVERAGE(AVERAGE('Global Template'!AN103,'Global Template'!AM103),AVERAGE('Global Template'!AM103,'Global Template'!AL103),AVERAGE('Global Template'!AL103,'Global Template'!AJ103),AVERAGE('Global Template'!AJ103,'Global Template'!AI103))+AVERAGE(AVERAGE('Global Template'!AN117,'Global Template'!AM117),AVERAGE('Global Template'!AM117,'Global Template'!AL117),AVERAGE('Global Template'!AL117,'Global Template'!AJ117),AVERAGE('Global Template'!AJ117,'Global Template'!AI117))+AVERAGE(AVERAGE('Global Template'!AN112,'Global Template'!AM112),AVERAGE('Global Template'!AM112,'Global Template'!AL112),AVERAGE('Global Template'!AL112,'Global Template'!AJ112),AVERAGE('Global Template'!AJ112,'Global Template'!AI112))+AVERAGE(AVERAGE('Global Template'!AN118,'Global Template'!AM118),AVERAGE('Global Template'!AM118,'Global Template'!AL118),AVERAGE('Global Template'!AL118,'Global Template'!AJ118),AVERAGE('Global Template'!AJ118,'Global Template'!AI118)))/SUM('Global Template'!AN35,'Global Template'!AM35,'Global Template'!AL35,'Global Template'!AJ35),"")</f>
        <v/>
      </c>
      <c r="AO21" s="99" t="str">
        <f aca="false">IFERROR((AVERAGE(AVERAGE('Global Template'!AO103,'Global Template'!AN103),AVERAGE('Global Template'!AN103,'Global Template'!AM103),AVERAGE('Global Template'!AM103,'Global Template'!AL103),AVERAGE('Global Template'!AL103,'Global Template'!AJ103))+AVERAGE(AVERAGE('Global Template'!AO117,'Global Template'!AN117),AVERAGE('Global Template'!AN117,'Global Template'!AM117),AVERAGE('Global Template'!AM117,'Global Template'!AL117),AVERAGE('Global Template'!AL117,'Global Template'!AJ117))+AVERAGE(AVERAGE('Global Template'!AO112,'Global Template'!AN112),AVERAGE('Global Template'!AN112,'Global Template'!AM112),AVERAGE('Global Template'!AM112,'Global Template'!AL112),AVERAGE('Global Template'!AL112,'Global Template'!AJ112))+AVERAGE(AVERAGE('Global Template'!AO118,'Global Template'!AN118),AVERAGE('Global Template'!AN118,'Global Template'!AM118),AVERAGE('Global Template'!AM118,'Global Template'!AL118),AVERAGE('Global Template'!AL118,'Global Template'!AJ118)))/SUM('Global Template'!AO35,'Global Template'!AN35,'Global Template'!AM35,'Global Template'!AL35),"")</f>
        <v/>
      </c>
      <c r="AP21" s="99" t="str">
        <f aca="false">IFERROR((AVERAGE(AVERAGE('Global Template'!AP103,'Global Template'!AK103))+AVERAGE(AVERAGE('Global Template'!AP117,'Global Template'!AK117))+AVERAGE(AVERAGE('Global Template'!AP112,'Global Template'!AK112))+AVERAGE(AVERAGE('Global Template'!AP118,'Global Template'!AK118)))/'Global Template'!AP35,"")</f>
        <v/>
      </c>
      <c r="AQ21" s="99" t="str">
        <f aca="false">IFERROR((AVERAGE(AVERAGE('Global Template'!AQ103,'Global Template'!AO103),AVERAGE('Global Template'!AO103,'Global Template'!AN103),AVERAGE('Global Template'!AN103,'Global Template'!AM103),AVERAGE('Global Template'!AM103,'Global Template'!AL103))+AVERAGE(AVERAGE('Global Template'!AQ117,'Global Template'!AO117),AVERAGE('Global Template'!AO117,'Global Template'!AN117),AVERAGE('Global Template'!AN117,'Global Template'!AM117),AVERAGE('Global Template'!AM117,'Global Template'!AL117))+AVERAGE(AVERAGE('Global Template'!AQ112,'Global Template'!AO112),AVERAGE('Global Template'!AO112,'Global Template'!AN112),AVERAGE('Global Template'!AN112,'Global Template'!AM112),AVERAGE('Global Template'!AM112,'Global Template'!AL112))+AVERAGE(AVERAGE('Global Template'!AQ118,'Global Template'!AO118),AVERAGE('Global Template'!AO118,'Global Template'!AN118),AVERAGE('Global Template'!AN118,'Global Template'!AM118),AVERAGE('Global Template'!AM118,'Global Template'!AL118)))/SUM('Global Template'!AQ35,'Global Template'!AO35,'Global Template'!AN35,'Global Template'!AM35),"")</f>
        <v/>
      </c>
      <c r="AR21" s="99" t="str">
        <f aca="false">IFERROR((AVERAGE(AVERAGE('Global Template'!AR103,'Global Template'!AQ103),AVERAGE('Global Template'!AQ103,'Global Template'!AO103),AVERAGE('Global Template'!AO103,'Global Template'!AN103),AVERAGE('Global Template'!AN103,'Global Template'!AM103))+AVERAGE(AVERAGE('Global Template'!AR117,'Global Template'!AQ117),AVERAGE('Global Template'!AQ117,'Global Template'!AO117),AVERAGE('Global Template'!AO117,'Global Template'!AN117),AVERAGE('Global Template'!AN117,'Global Template'!AM117))+AVERAGE(AVERAGE('Global Template'!AR112,'Global Template'!AQ112),AVERAGE('Global Template'!AQ112,'Global Template'!AO112),AVERAGE('Global Template'!AO112,'Global Template'!AN112),AVERAGE('Global Template'!AN112,'Global Template'!AM112))+AVERAGE(AVERAGE('Global Template'!AR118,'Global Template'!AQ118),AVERAGE('Global Template'!AQ118,'Global Template'!AO118),AVERAGE('Global Template'!AO118,'Global Template'!AN118),AVERAGE('Global Template'!AN118,'Global Template'!AM118)))/SUM('Global Template'!AR35,'Global Template'!AQ35,'Global Template'!AO35,'Global Template'!AN35),"")</f>
        <v/>
      </c>
      <c r="AS21" s="99" t="str">
        <f aca="false">IFERROR((AVERAGE(AVERAGE('Global Template'!AS103,'Global Template'!AR103),AVERAGE('Global Template'!AR103,'Global Template'!AQ103),AVERAGE('Global Template'!AQ103,'Global Template'!AO103),AVERAGE('Global Template'!AO103,'Global Template'!AN103))+AVERAGE(AVERAGE('Global Template'!AS117,'Global Template'!AR117),AVERAGE('Global Template'!AR117,'Global Template'!AQ117),AVERAGE('Global Template'!AQ117,'Global Template'!AO117),AVERAGE('Global Template'!AO117,'Global Template'!AN117))+AVERAGE(AVERAGE('Global Template'!AS112,'Global Template'!AR112),AVERAGE('Global Template'!AR112,'Global Template'!AQ112),AVERAGE('Global Template'!AQ112,'Global Template'!AO112),AVERAGE('Global Template'!AO112,'Global Template'!AN112))+AVERAGE(AVERAGE('Global Template'!AS118,'Global Template'!AR118),AVERAGE('Global Template'!AR118,'Global Template'!AQ118),AVERAGE('Global Template'!AQ118,'Global Template'!AO118),AVERAGE('Global Template'!AO118,'Global Template'!AN118)))/SUM('Global Template'!AS35,'Global Template'!AR35,'Global Template'!AQ35,'Global Template'!AO35),"")</f>
        <v/>
      </c>
      <c r="AT21" s="99" t="str">
        <f aca="false">IFERROR((AVERAGE(AVERAGE('Global Template'!AT103,'Global Template'!AS103),AVERAGE('Global Template'!AS103,'Global Template'!AR103),AVERAGE('Global Template'!AR103,'Global Template'!AQ103),AVERAGE('Global Template'!AQ103,'Global Template'!AO103))+AVERAGE(AVERAGE('Global Template'!AT117,'Global Template'!AS117),AVERAGE('Global Template'!AS117,'Global Template'!AR117),AVERAGE('Global Template'!AR117,'Global Template'!AQ117),AVERAGE('Global Template'!AQ117,'Global Template'!AO117))+AVERAGE(AVERAGE('Global Template'!AT112,'Global Template'!AS112),AVERAGE('Global Template'!AS112,'Global Template'!AR112),AVERAGE('Global Template'!AR112,'Global Template'!AQ112),AVERAGE('Global Template'!AQ112,'Global Template'!AO112))+AVERAGE(AVERAGE('Global Template'!AT118,'Global Template'!AS118),AVERAGE('Global Template'!AS118,'Global Template'!AR118),AVERAGE('Global Template'!AR118,'Global Template'!AQ118),AVERAGE('Global Template'!AQ118,'Global Template'!AO118)))/SUM('Global Template'!AT35,'Global Template'!AS35,'Global Template'!AR35,'Global Template'!AQ35),"")</f>
        <v/>
      </c>
      <c r="AU21" s="99" t="str">
        <f aca="false">IFERROR((AVERAGE(AVERAGE('Global Template'!AU103,'Global Template'!AP103))+AVERAGE(AVERAGE('Global Template'!AU117,'Global Template'!AP117))+AVERAGE(AVERAGE('Global Template'!AU112,'Global Template'!AP112))+AVERAGE(AVERAGE('Global Template'!AU118,'Global Template'!AP118)))/'Global Template'!AU35,"")</f>
        <v/>
      </c>
      <c r="AV21" s="99" t="str">
        <f aca="false">IFERROR((AVERAGE(AVERAGE('Global Template'!AV103,'Global Template'!AT103),AVERAGE('Global Template'!AT103,'Global Template'!AS103),AVERAGE('Global Template'!AS103,'Global Template'!AR103),AVERAGE('Global Template'!AR103,'Global Template'!AQ103))+AVERAGE(AVERAGE('Global Template'!AV117,'Global Template'!AT117),AVERAGE('Global Template'!AT117,'Global Template'!AS117),AVERAGE('Global Template'!AS117,'Global Template'!AR117),AVERAGE('Global Template'!AR117,'Global Template'!AQ117))+AVERAGE(AVERAGE('Global Template'!AV112,'Global Template'!AT112),AVERAGE('Global Template'!AT112,'Global Template'!AS112),AVERAGE('Global Template'!AS112,'Global Template'!AR112),AVERAGE('Global Template'!AR112,'Global Template'!AQ112))+AVERAGE(AVERAGE('Global Template'!AV118,'Global Template'!AT118),AVERAGE('Global Template'!AT118,'Global Template'!AS118),AVERAGE('Global Template'!AS118,'Global Template'!AR118),AVERAGE('Global Template'!AR118,'Global Template'!AQ118)))/SUM('Global Template'!AV35,'Global Template'!AT35,'Global Template'!AS35,'Global Template'!AR35),"")</f>
        <v/>
      </c>
      <c r="AW21" s="99" t="str">
        <f aca="false">IFERROR((AVERAGE(AVERAGE('Global Template'!AW103,'Global Template'!AV103),AVERAGE('Global Template'!AV103,'Global Template'!AT103),AVERAGE('Global Template'!AT103,'Global Template'!AS103),AVERAGE('Global Template'!AS103,'Global Template'!AR103))+AVERAGE(AVERAGE('Global Template'!AW117,'Global Template'!AV117),AVERAGE('Global Template'!AV117,'Global Template'!AT117),AVERAGE('Global Template'!AT117,'Global Template'!AS117),AVERAGE('Global Template'!AS117,'Global Template'!AR117))+AVERAGE(AVERAGE('Global Template'!AW112,'Global Template'!AV112),AVERAGE('Global Template'!AV112,'Global Template'!AT112),AVERAGE('Global Template'!AT112,'Global Template'!AS112),AVERAGE('Global Template'!AS112,'Global Template'!AR112))+AVERAGE(AVERAGE('Global Template'!AW118,'Global Template'!AV118),AVERAGE('Global Template'!AV118,'Global Template'!AT118),AVERAGE('Global Template'!AT118,'Global Template'!AS118),AVERAGE('Global Template'!AS118,'Global Template'!AR118)))/SUM('Global Template'!AW35,'Global Template'!AV35,'Global Template'!AT35,'Global Template'!AS35),"")</f>
        <v/>
      </c>
      <c r="AX21" s="99" t="str">
        <f aca="false">IFERROR((AVERAGE(AVERAGE('Global Template'!AX103,'Global Template'!AW103),AVERAGE('Global Template'!AW103,'Global Template'!AV103),AVERAGE('Global Template'!AV103,'Global Template'!AT103),AVERAGE('Global Template'!AT103,'Global Template'!AS103))+AVERAGE(AVERAGE('Global Template'!AX117,'Global Template'!AW117),AVERAGE('Global Template'!AW117,'Global Template'!AV117),AVERAGE('Global Template'!AV117,'Global Template'!AT117),AVERAGE('Global Template'!AT117,'Global Template'!AS117))+AVERAGE(AVERAGE('Global Template'!AX112,'Global Template'!AW112),AVERAGE('Global Template'!AW112,'Global Template'!AV112),AVERAGE('Global Template'!AV112,'Global Template'!AT112),AVERAGE('Global Template'!AT112,'Global Template'!AS112))+AVERAGE(AVERAGE('Global Template'!AX118,'Global Template'!AW118),AVERAGE('Global Template'!AW118,'Global Template'!AV118),AVERAGE('Global Template'!AV118,'Global Template'!AT118),AVERAGE('Global Template'!AT118,'Global Template'!AS118)))/SUM('Global Template'!AX35,'Global Template'!AW35,'Global Template'!AV35,'Global Template'!AT35),"")</f>
        <v/>
      </c>
      <c r="AY21" s="99" t="str">
        <f aca="false">IFERROR((AVERAGE(AVERAGE('Global Template'!AY103,'Global Template'!AX103),AVERAGE('Global Template'!AX103,'Global Template'!AW103),AVERAGE('Global Template'!AW103,'Global Template'!AV103),AVERAGE('Global Template'!AV103,'Global Template'!AT103))+AVERAGE(AVERAGE('Global Template'!AY117,'Global Template'!AX117),AVERAGE('Global Template'!AX117,'Global Template'!AW117),AVERAGE('Global Template'!AW117,'Global Template'!AV117),AVERAGE('Global Template'!AV117,'Global Template'!AT117))+AVERAGE(AVERAGE('Global Template'!AY112,'Global Template'!AX112),AVERAGE('Global Template'!AX112,'Global Template'!AW112),AVERAGE('Global Template'!AW112,'Global Template'!AV112),AVERAGE('Global Template'!AV112,'Global Template'!AT112))+AVERAGE(AVERAGE('Global Template'!AY118,'Global Template'!AX118),AVERAGE('Global Template'!AX118,'Global Template'!AW118),AVERAGE('Global Template'!AW118,'Global Template'!AV118),AVERAGE('Global Template'!AV118,'Global Template'!AT118)))/SUM('Global Template'!AY35,'Global Template'!AX35,'Global Template'!AW35,'Global Template'!AV35),"")</f>
        <v/>
      </c>
      <c r="AZ21" s="99" t="str">
        <f aca="false">IFERROR((AVERAGE(AVERAGE('Global Template'!AZ103,'Global Template'!AU103))+AVERAGE(AVERAGE('Global Template'!AZ117,'Global Template'!AU117))+AVERAGE(AVERAGE('Global Template'!AZ112,'Global Template'!AU112))+AVERAGE(AVERAGE('Global Template'!AZ118,'Global Template'!AU118)))/'Global Template'!AZ35,"")</f>
        <v/>
      </c>
      <c r="BA21" s="130" t="str">
        <f aca="false">IFERROR((AVERAGE(AVERAGE('Global Template'!BA103,'Global Template'!AY103),AVERAGE('Global Template'!AY103,'Global Template'!AX103),AVERAGE('Global Template'!AX103,'Global Template'!AW103),AVERAGE('Global Template'!AW103,'Global Template'!AV103))+AVERAGE(AVERAGE('Global Template'!BA117,'Global Template'!AY117),AVERAGE('Global Template'!AY117,'Global Template'!AX117),AVERAGE('Global Template'!AX117,'Global Template'!AW117),AVERAGE('Global Template'!AW117,'Global Template'!AV117))+AVERAGE(AVERAGE('Global Template'!BA112,'Global Template'!AY112),AVERAGE('Global Template'!AY112,'Global Template'!AX112),AVERAGE('Global Template'!AX112,'Global Template'!AW112),AVERAGE('Global Template'!AW112,'Global Template'!AV112))+AVERAGE(AVERAGE('Global Template'!BA118,'Global Template'!AY118),AVERAGE('Global Template'!AY118,'Global Template'!AX118),AVERAGE('Global Template'!AX118,'Global Template'!AW118),AVERAGE('Global Template'!AW118,'Global Template'!AV118)))/SUM('Global Template'!BA35,'Global Template'!AY35,'Global Template'!AX35,'Global Template'!AW35),"")</f>
        <v/>
      </c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100"/>
      <c r="BN21" s="100"/>
      <c r="BO21" s="100"/>
      <c r="BP21" s="100"/>
      <c r="BQ21" s="100"/>
      <c r="BR21" s="100"/>
      <c r="BS21" s="100"/>
      <c r="BT21" s="100"/>
      <c r="BU21" s="100"/>
      <c r="BV21" s="2"/>
      <c r="BW21" s="99"/>
      <c r="BX21" s="99"/>
      <c r="BY21" s="99"/>
      <c r="BZ21" s="99"/>
      <c r="CA21" s="99"/>
      <c r="CB21" s="92"/>
      <c r="CC21" s="92"/>
      <c r="CD21" s="92"/>
      <c r="CE21" s="92"/>
      <c r="CF21" s="92"/>
    </row>
    <row r="22" customFormat="false" ht="15" hidden="false" customHeight="true" outlineLevel="0" collapsed="false">
      <c r="A22" s="12" t="n">
        <v>12</v>
      </c>
      <c r="B22" s="12" t="n">
        <v>5</v>
      </c>
      <c r="C22" s="12"/>
      <c r="D22" s="12" t="s">
        <v>4787</v>
      </c>
      <c r="E22" s="12" t="n">
        <v>1</v>
      </c>
      <c r="F22" s="12" t="n">
        <v>4</v>
      </c>
      <c r="G22" s="12"/>
      <c r="H22" s="12"/>
      <c r="I22" s="12"/>
      <c r="J22" s="12"/>
      <c r="K22" s="12"/>
      <c r="L22" s="12"/>
      <c r="M22" s="12"/>
      <c r="N22" s="12"/>
      <c r="O22" s="12" t="s">
        <v>4788</v>
      </c>
      <c r="P22" s="12"/>
      <c r="Q22" s="12"/>
      <c r="R22" s="12"/>
      <c r="S22" s="12"/>
      <c r="T22" s="12"/>
      <c r="U22" s="12"/>
      <c r="V22" s="12" t="s">
        <v>4759</v>
      </c>
      <c r="W22" s="12" t="s">
        <v>161</v>
      </c>
      <c r="X22" s="12"/>
      <c r="Y22" s="12"/>
      <c r="Z22" s="12" t="s">
        <v>1216</v>
      </c>
      <c r="AA22" s="12" t="s">
        <v>4789</v>
      </c>
      <c r="AB22" s="99" t="n">
        <f aca="false">IFERROR(('Global Template'!AB44+'Global Template'!AB36)/'Global Template'!AB36,"")</f>
        <v>-3.16371138071615</v>
      </c>
      <c r="AC22" s="99" t="n">
        <f aca="false">IFERROR(('Global Template'!AC44+'Global Template'!AC36)/'Global Template'!AC36,"")</f>
        <v>-1.89226821011249</v>
      </c>
      <c r="AD22" s="99" t="n">
        <f aca="false">IFERROR(('Global Template'!AD44+'Global Template'!AD36)/'Global Template'!AD36,"")</f>
        <v>-0.235663386494749</v>
      </c>
      <c r="AE22" s="99" t="n">
        <f aca="false">IFERROR(('Global Template'!AE44+'Global Template'!AE36)/'Global Template'!AE36,"")</f>
        <v>-2.16893732970027</v>
      </c>
      <c r="AF22" s="99" t="n">
        <f aca="false">IFERROR(('Global Template'!AF44+'Global Template'!AF36)/'Global Template'!AF36,"")</f>
        <v>-1.90952660540438</v>
      </c>
      <c r="AG22" s="99" t="n">
        <f aca="false">IFERROR(('Global Template'!AG44+'Global Template'!AG36)/'Global Template'!AG36,"")</f>
        <v>2.08383808095951</v>
      </c>
      <c r="AH22" s="99" t="n">
        <f aca="false">IFERROR(('Global Template'!AH44+'Global Template'!AH36)/'Global Template'!AH36,"")</f>
        <v>1.38450486295314</v>
      </c>
      <c r="AI22" s="99" t="n">
        <f aca="false">IFERROR(('Global Template'!AI44+'Global Template'!AI36)/'Global Template'!AI36,"")</f>
        <v>3.37771932708643</v>
      </c>
      <c r="AJ22" s="99" t="n">
        <f aca="false">IFERROR(('Global Template'!AJ44+'Global Template'!AJ36)/'Global Template'!AJ36,"")</f>
        <v>0.787156434626249</v>
      </c>
      <c r="AK22" s="99" t="n">
        <f aca="false">IFERROR(('Global Template'!AK44+'Global Template'!AK36)/'Global Template'!AK36,"")</f>
        <v>1.88679037042148</v>
      </c>
      <c r="AL22" s="99" t="n">
        <f aca="false">IFERROR(('Global Template'!AL44+'Global Template'!AL36)/'Global Template'!AL36,"")</f>
        <v>2.68801962655037</v>
      </c>
      <c r="AM22" s="99" t="n">
        <f aca="false">IFERROR(('Global Template'!AM44+'Global Template'!AM36)/'Global Template'!AM36,"")</f>
        <v>2.17263859378019</v>
      </c>
      <c r="AN22" s="99" t="n">
        <f aca="false">IFERROR(('Global Template'!AN44+'Global Template'!AN36)/'Global Template'!AN36,"")</f>
        <v>0.4265014125581</v>
      </c>
      <c r="AO22" s="99" t="n">
        <f aca="false">IFERROR(('Global Template'!AO44+'Global Template'!AO36)/'Global Template'!AO36,"")</f>
        <v>0.0351108004769137</v>
      </c>
      <c r="AP22" s="99" t="n">
        <f aca="false">IFERROR(('Global Template'!AP44+'Global Template'!AP36)/'Global Template'!AP36,"")</f>
        <v>3.01123595505618</v>
      </c>
      <c r="AQ22" s="99" t="n">
        <f aca="false">IFERROR(('Global Template'!AQ44+'Global Template'!AQ36)/'Global Template'!AQ36,"")</f>
        <v>0.545454545454545</v>
      </c>
      <c r="AR22" s="99" t="n">
        <f aca="false">IFERROR(('Global Template'!AR44+'Global Template'!AR36)/'Global Template'!AR36,"")</f>
        <v>3.86363636363636</v>
      </c>
      <c r="AS22" s="99" t="n">
        <f aca="false">IFERROR(('Global Template'!AS44+'Global Template'!AS36)/'Global Template'!AS36,"")</f>
        <v>7.95238095238095</v>
      </c>
      <c r="AT22" s="99" t="n">
        <f aca="false">IFERROR(('Global Template'!AT44+'Global Template'!AT36)/'Global Template'!AT36,"")</f>
        <v>11.0454545454545</v>
      </c>
      <c r="AU22" s="99" t="n">
        <f aca="false">IFERROR(('Global Template'!AU44+'Global Template'!AU36)/'Global Template'!AU36,"")</f>
        <v>5.82758620689655</v>
      </c>
      <c r="AV22" s="99" t="str">
        <f aca="false">IFERROR(('Global Template'!AV44+'Global Template'!AV36)/'Global Template'!AV36,"")</f>
        <v/>
      </c>
      <c r="AW22" s="99" t="n">
        <f aca="false">IFERROR(('Global Template'!AW44+'Global Template'!AW36)/'Global Template'!AW36,"")</f>
        <v>6.92307692307692</v>
      </c>
      <c r="AX22" s="99" t="n">
        <f aca="false">IFERROR(('Global Template'!AX44+'Global Template'!AX36)/'Global Template'!AX36,"")</f>
        <v>4.2</v>
      </c>
      <c r="AY22" s="99" t="n">
        <f aca="false">IFERROR(('Global Template'!AY44+'Global Template'!AY36)/'Global Template'!AY36,"")</f>
        <v>6.82926829268293</v>
      </c>
      <c r="AZ22" s="99" t="n">
        <f aca="false">IFERROR(('Global Template'!AZ44+'Global Template'!AZ36)/'Global Template'!AZ36,"")</f>
        <v>7.38311688311688</v>
      </c>
      <c r="BA22" s="130" t="str">
        <f aca="false">IFERROR(('Global Template'!BA44+'Global Template'!BA36)/'Global Template'!BA36,"")</f>
        <v/>
      </c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100"/>
      <c r="BN22" s="100"/>
      <c r="BO22" s="100"/>
      <c r="BP22" s="100"/>
      <c r="BQ22" s="100"/>
      <c r="BR22" s="100"/>
      <c r="BS22" s="100"/>
      <c r="BT22" s="100"/>
      <c r="BU22" s="100"/>
      <c r="BV22" s="2"/>
      <c r="BW22" s="99"/>
      <c r="BX22" s="99"/>
      <c r="BY22" s="99"/>
      <c r="BZ22" s="99"/>
      <c r="CA22" s="99"/>
      <c r="CB22" s="92"/>
      <c r="CC22" s="92"/>
      <c r="CD22" s="92"/>
      <c r="CE22" s="92"/>
      <c r="CF22" s="92"/>
    </row>
    <row r="23" customFormat="false" ht="15" hidden="false" customHeight="true" outlineLevel="0" collapsed="false">
      <c r="A23" s="9" t="n">
        <v>13</v>
      </c>
      <c r="B23" s="9"/>
      <c r="C23" s="9"/>
      <c r="D23" s="9"/>
      <c r="E23" s="9"/>
      <c r="F23" s="9" t="n">
        <v>4</v>
      </c>
      <c r="G23" s="9"/>
      <c r="H23" s="9"/>
      <c r="I23" s="9"/>
      <c r="J23" s="9"/>
      <c r="K23" s="9"/>
      <c r="L23" s="9"/>
      <c r="M23" s="9"/>
      <c r="N23" s="9"/>
      <c r="O23" s="9" t="s">
        <v>4790</v>
      </c>
      <c r="P23" s="9"/>
      <c r="Q23" s="9"/>
      <c r="R23" s="9"/>
      <c r="S23" s="9"/>
      <c r="T23" s="9"/>
      <c r="U23" s="9"/>
      <c r="V23" s="9" t="s">
        <v>153</v>
      </c>
      <c r="W23" s="9"/>
      <c r="X23" s="9"/>
      <c r="Y23" s="9"/>
      <c r="Z23" s="9" t="s">
        <v>4755</v>
      </c>
      <c r="AA23" s="9" t="s">
        <v>4791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2"/>
      <c r="BW23" s="10"/>
      <c r="BX23" s="10"/>
      <c r="BY23" s="10"/>
      <c r="BZ23" s="10"/>
      <c r="CA23" s="10"/>
      <c r="CB23" s="10"/>
      <c r="CC23" s="10"/>
      <c r="CD23" s="10"/>
      <c r="CE23" s="10"/>
      <c r="CF23" s="10"/>
    </row>
    <row r="24" customFormat="false" ht="15" hidden="false" customHeight="true" outlineLevel="0" collapsed="false">
      <c r="A24" s="12" t="n">
        <v>14</v>
      </c>
      <c r="B24" s="12" t="n">
        <v>13</v>
      </c>
      <c r="C24" s="12"/>
      <c r="D24" s="12" t="s">
        <v>4792</v>
      </c>
      <c r="E24" s="12" t="n">
        <v>2</v>
      </c>
      <c r="F24" s="12" t="n">
        <v>4</v>
      </c>
      <c r="G24" s="12"/>
      <c r="H24" s="12"/>
      <c r="I24" s="12"/>
      <c r="J24" s="12"/>
      <c r="K24" s="12"/>
      <c r="L24" s="12"/>
      <c r="M24" s="12"/>
      <c r="N24" s="12"/>
      <c r="O24" s="12" t="s">
        <v>4793</v>
      </c>
      <c r="P24" s="12"/>
      <c r="Q24" s="12"/>
      <c r="R24" s="12"/>
      <c r="S24" s="12"/>
      <c r="T24" s="12"/>
      <c r="U24" s="12"/>
      <c r="V24" s="12" t="s">
        <v>4759</v>
      </c>
      <c r="W24" s="12" t="s">
        <v>161</v>
      </c>
      <c r="X24" s="12"/>
      <c r="Y24" s="12"/>
      <c r="Z24" s="12" t="s">
        <v>1216</v>
      </c>
      <c r="AA24" s="12" t="s">
        <v>4794</v>
      </c>
      <c r="AB24" s="99"/>
      <c r="AC24" s="99"/>
      <c r="AD24" s="99"/>
      <c r="AE24" s="99"/>
      <c r="AF24" s="99"/>
      <c r="AG24" s="99" t="str">
        <f aca="false">IFERROR(SUM('Global Template'!AG18,'Global Template'!AE18,'Global Template'!AD18,'Global Template'!AC18)/AVERAGE(AVERAGE('Global Template'!AG69,'Global Template'!AE69),AVERAGE('Global Template'!AE69,'Global Template'!AD69),AVERAGE('Global Template'!AD69,'Global Template'!AC69),AVERAGE('Global Template'!AC69,'Global Template'!AB69)),"")</f>
        <v/>
      </c>
      <c r="AH24" s="99" t="str">
        <f aca="false">IFERROR(SUM('Global Template'!AH18,'Global Template'!AG18,'Global Template'!AE18,'Global Template'!AD18)/AVERAGE(AVERAGE('Global Template'!AH69,'Global Template'!AG69),AVERAGE('Global Template'!AG69,'Global Template'!AE69),AVERAGE('Global Template'!AE69,'Global Template'!AD69),AVERAGE('Global Template'!AD69,'Global Template'!AC69)),"")</f>
        <v/>
      </c>
      <c r="AI24" s="99" t="str">
        <f aca="false">IFERROR(SUM('Global Template'!AI18,'Global Template'!AH18,'Global Template'!AG18,'Global Template'!AE18)/AVERAGE(AVERAGE('Global Template'!AI69,'Global Template'!AH69),AVERAGE('Global Template'!AH69,'Global Template'!AG69),AVERAGE('Global Template'!AG69,'Global Template'!AE69),AVERAGE('Global Template'!AE69,'Global Template'!AD69)),"")</f>
        <v/>
      </c>
      <c r="AJ24" s="99" t="str">
        <f aca="false">IFERROR(SUM('Global Template'!AJ18,'Global Template'!AI18,'Global Template'!AH18,'Global Template'!AG18)/AVERAGE(AVERAGE('Global Template'!AJ69,'Global Template'!AI69),AVERAGE('Global Template'!AI69,'Global Template'!AH69),AVERAGE('Global Template'!AH69,'Global Template'!AG69),AVERAGE('Global Template'!AG69,'Global Template'!AE69)),"")</f>
        <v/>
      </c>
      <c r="AK24" s="99" t="str">
        <f aca="false">IFERROR('Global Template'!AK18/AVERAGE(AVERAGE('Global Template'!AK69,'Global Template'!AF69)),"")</f>
        <v/>
      </c>
      <c r="AL24" s="99" t="str">
        <f aca="false">IFERROR(SUM('Global Template'!AL18,'Global Template'!AJ18,'Global Template'!AI18,'Global Template'!AH18)/AVERAGE(AVERAGE('Global Template'!AL69,'Global Template'!AJ69),AVERAGE('Global Template'!AJ69,'Global Template'!AI69),AVERAGE('Global Template'!AI69,'Global Template'!AH69),AVERAGE('Global Template'!AH69,'Global Template'!AG69)),"")</f>
        <v/>
      </c>
      <c r="AM24" s="99" t="str">
        <f aca="false">IFERROR(SUM('Global Template'!AM18,'Global Template'!AL18,'Global Template'!AJ18,'Global Template'!AI18)/AVERAGE(AVERAGE('Global Template'!AM69,'Global Template'!AL69),AVERAGE('Global Template'!AL69,'Global Template'!AJ69),AVERAGE('Global Template'!AJ69,'Global Template'!AI69),AVERAGE('Global Template'!AI69,'Global Template'!AH69)),"")</f>
        <v/>
      </c>
      <c r="AN24" s="99" t="str">
        <f aca="false">IFERROR(SUM('Global Template'!AN18,'Global Template'!AM18,'Global Template'!AL18,'Global Template'!AJ18)/AVERAGE(AVERAGE('Global Template'!AN69,'Global Template'!AM69),AVERAGE('Global Template'!AM69,'Global Template'!AL69),AVERAGE('Global Template'!AL69,'Global Template'!AJ69),AVERAGE('Global Template'!AJ69,'Global Template'!AI69)),"")</f>
        <v/>
      </c>
      <c r="AO24" s="99" t="str">
        <f aca="false">IFERROR(SUM('Global Template'!AO18,'Global Template'!AN18,'Global Template'!AM18,'Global Template'!AL18)/AVERAGE(AVERAGE('Global Template'!AO69,'Global Template'!AN69),AVERAGE('Global Template'!AN69,'Global Template'!AM69),AVERAGE('Global Template'!AM69,'Global Template'!AL69),AVERAGE('Global Template'!AL69,'Global Template'!AJ69)),"")</f>
        <v/>
      </c>
      <c r="AP24" s="99" t="str">
        <f aca="false">IFERROR('Global Template'!AP18/AVERAGE(AVERAGE('Global Template'!AP69,'Global Template'!AK69)),"")</f>
        <v/>
      </c>
      <c r="AQ24" s="99" t="str">
        <f aca="false">IFERROR(SUM('Global Template'!AQ18,'Global Template'!AO18,'Global Template'!AN18,'Global Template'!AM18)/AVERAGE(AVERAGE('Global Template'!AQ69,'Global Template'!AO69),AVERAGE('Global Template'!AO69,'Global Template'!AN69),AVERAGE('Global Template'!AN69,'Global Template'!AM69),AVERAGE('Global Template'!AM69,'Global Template'!AL69)),"")</f>
        <v/>
      </c>
      <c r="AR24" s="99" t="str">
        <f aca="false">IFERROR(SUM('Global Template'!AR18,'Global Template'!AQ18,'Global Template'!AO18,'Global Template'!AN18)/AVERAGE(AVERAGE('Global Template'!AR69,'Global Template'!AQ69),AVERAGE('Global Template'!AQ69,'Global Template'!AO69),AVERAGE('Global Template'!AO69,'Global Template'!AN69),AVERAGE('Global Template'!AN69,'Global Template'!AM69)),"")</f>
        <v/>
      </c>
      <c r="AS24" s="99" t="str">
        <f aca="false">IFERROR(SUM('Global Template'!AS18,'Global Template'!AR18,'Global Template'!AQ18,'Global Template'!AO18)/AVERAGE(AVERAGE('Global Template'!AS69,'Global Template'!AR69),AVERAGE('Global Template'!AR69,'Global Template'!AQ69),AVERAGE('Global Template'!AQ69,'Global Template'!AO69),AVERAGE('Global Template'!AO69,'Global Template'!AN69)),"")</f>
        <v/>
      </c>
      <c r="AT24" s="99" t="str">
        <f aca="false">IFERROR(SUM('Global Template'!AT18,'Global Template'!AS18,'Global Template'!AR18,'Global Template'!AQ18)/AVERAGE(AVERAGE('Global Template'!AT69,'Global Template'!AS69),AVERAGE('Global Template'!AS69,'Global Template'!AR69),AVERAGE('Global Template'!AR69,'Global Template'!AQ69),AVERAGE('Global Template'!AQ69,'Global Template'!AO69)),"")</f>
        <v/>
      </c>
      <c r="AU24" s="99" t="str">
        <f aca="false">IFERROR('Global Template'!AU18/AVERAGE(AVERAGE('Global Template'!AU69,'Global Template'!AP69)),"")</f>
        <v/>
      </c>
      <c r="AV24" s="99" t="str">
        <f aca="false">IFERROR(SUM('Global Template'!AV18,'Global Template'!AT18,'Global Template'!AS18,'Global Template'!AR18)/AVERAGE(AVERAGE('Global Template'!AV69,'Global Template'!AT69),AVERAGE('Global Template'!AT69,'Global Template'!AS69),AVERAGE('Global Template'!AS69,'Global Template'!AR69),AVERAGE('Global Template'!AR69,'Global Template'!AQ69)),"")</f>
        <v/>
      </c>
      <c r="AW24" s="99" t="str">
        <f aca="false">IFERROR(SUM('Global Template'!AW18,'Global Template'!AV18,'Global Template'!AT18,'Global Template'!AS18)/AVERAGE(AVERAGE('Global Template'!AW69,'Global Template'!AV69),AVERAGE('Global Template'!AV69,'Global Template'!AT69),AVERAGE('Global Template'!AT69,'Global Template'!AS69),AVERAGE('Global Template'!AS69,'Global Template'!AR69)),"")</f>
        <v/>
      </c>
      <c r="AX24" s="99" t="str">
        <f aca="false">IFERROR(SUM('Global Template'!AX18,'Global Template'!AW18,'Global Template'!AV18,'Global Template'!AT18)/AVERAGE(AVERAGE('Global Template'!AX69,'Global Template'!AW69),AVERAGE('Global Template'!AW69,'Global Template'!AV69),AVERAGE('Global Template'!AV69,'Global Template'!AT69),AVERAGE('Global Template'!AT69,'Global Template'!AS69)),"")</f>
        <v/>
      </c>
      <c r="AY24" s="99" t="str">
        <f aca="false">IFERROR(SUM('Global Template'!AY18,'Global Template'!AX18,'Global Template'!AW18,'Global Template'!AV18)/AVERAGE(AVERAGE('Global Template'!AY69,'Global Template'!AX69),AVERAGE('Global Template'!AX69,'Global Template'!AW69),AVERAGE('Global Template'!AW69,'Global Template'!AV69),AVERAGE('Global Template'!AV69,'Global Template'!AT69)),"")</f>
        <v/>
      </c>
      <c r="AZ24" s="99" t="str">
        <f aca="false">IFERROR('Global Template'!AZ18/AVERAGE(AVERAGE('Global Template'!AZ69,'Global Template'!AU69)),"")</f>
        <v/>
      </c>
      <c r="BA24" s="130" t="str">
        <f aca="false">IFERROR(SUM('Global Template'!BA18,'Global Template'!AY18,'Global Template'!AX18,'Global Template'!AW18)/AVERAGE(AVERAGE('Global Template'!BA69,'Global Template'!AY69),AVERAGE('Global Template'!AY69,'Global Template'!AX69),AVERAGE('Global Template'!AX69,'Global Template'!AW69),AVERAGE('Global Template'!AW69,'Global Template'!AV69)),"")</f>
        <v/>
      </c>
      <c r="BB24" s="97"/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100"/>
      <c r="BN24" s="100"/>
      <c r="BO24" s="100"/>
      <c r="BP24" s="100"/>
      <c r="BQ24" s="100"/>
      <c r="BR24" s="100"/>
      <c r="BS24" s="100"/>
      <c r="BT24" s="100"/>
      <c r="BU24" s="100"/>
      <c r="BV24" s="2"/>
      <c r="BW24" s="99"/>
      <c r="BX24" s="99"/>
      <c r="BY24" s="99"/>
      <c r="BZ24" s="99"/>
      <c r="CA24" s="99"/>
      <c r="CB24" s="92"/>
      <c r="CC24" s="92"/>
      <c r="CD24" s="92"/>
      <c r="CE24" s="92"/>
      <c r="CF24" s="92"/>
    </row>
    <row r="25" customFormat="false" ht="15" hidden="false" customHeight="true" outlineLevel="0" collapsed="false">
      <c r="A25" s="12" t="n">
        <v>15</v>
      </c>
      <c r="B25" s="12" t="n">
        <v>13</v>
      </c>
      <c r="C25" s="12"/>
      <c r="D25" s="12" t="s">
        <v>4795</v>
      </c>
      <c r="E25" s="12" t="n">
        <v>2</v>
      </c>
      <c r="F25" s="12" t="n">
        <v>4</v>
      </c>
      <c r="G25" s="12"/>
      <c r="H25" s="12"/>
      <c r="I25" s="12"/>
      <c r="J25" s="12"/>
      <c r="K25" s="12"/>
      <c r="L25" s="12"/>
      <c r="M25" s="12"/>
      <c r="N25" s="12"/>
      <c r="O25" s="12" t="s">
        <v>4796</v>
      </c>
      <c r="P25" s="12"/>
      <c r="Q25" s="12"/>
      <c r="R25" s="12"/>
      <c r="S25" s="12"/>
      <c r="T25" s="12"/>
      <c r="U25" s="12"/>
      <c r="V25" s="12" t="s">
        <v>4759</v>
      </c>
      <c r="W25" s="12" t="s">
        <v>161</v>
      </c>
      <c r="X25" s="12"/>
      <c r="Y25" s="12"/>
      <c r="Z25" s="12" t="s">
        <v>1216</v>
      </c>
      <c r="AA25" s="12" t="s">
        <v>4797</v>
      </c>
      <c r="AB25" s="99"/>
      <c r="AC25" s="99"/>
      <c r="AD25" s="99"/>
      <c r="AE25" s="99"/>
      <c r="AF25" s="99"/>
      <c r="AG25" s="99" t="n">
        <f aca="false">IFERROR(SUM('Global Template'!AG15,'Global Template'!AE15,'Global Template'!AD15,'Global Template'!AC15)/AVERAGE(AVERAGE('Global Template'!AG68,'Global Template'!AE68),AVERAGE('Global Template'!AE68,'Global Template'!AD68),AVERAGE('Global Template'!AD68,'Global Template'!AC68),AVERAGE('Global Template'!AC68,'Global Template'!AB68)),"")</f>
        <v>5.21510514467979</v>
      </c>
      <c r="AH25" s="99" t="n">
        <f aca="false">IFERROR(SUM('Global Template'!AH15,'Global Template'!AG15,'Global Template'!AE15,'Global Template'!AD15)/AVERAGE(AVERAGE('Global Template'!AH68,'Global Template'!AG68),AVERAGE('Global Template'!AG68,'Global Template'!AE68),AVERAGE('Global Template'!AE68,'Global Template'!AD68),AVERAGE('Global Template'!AD68,'Global Template'!AC68)),"")</f>
        <v>5.22037304769507</v>
      </c>
      <c r="AI25" s="99" t="n">
        <f aca="false">IFERROR(SUM('Global Template'!AI15,'Global Template'!AH15,'Global Template'!AG15,'Global Template'!AE15)/AVERAGE(AVERAGE('Global Template'!AI68,'Global Template'!AH68),AVERAGE('Global Template'!AH68,'Global Template'!AG68),AVERAGE('Global Template'!AG68,'Global Template'!AE68),AVERAGE('Global Template'!AE68,'Global Template'!AD68)),"")</f>
        <v>5.22227212313852</v>
      </c>
      <c r="AJ25" s="99" t="n">
        <f aca="false">IFERROR(SUM('Global Template'!AJ15,'Global Template'!AI15,'Global Template'!AH15,'Global Template'!AG15)/AVERAGE(AVERAGE('Global Template'!AJ68,'Global Template'!AI68),AVERAGE('Global Template'!AI68,'Global Template'!AH68),AVERAGE('Global Template'!AH68,'Global Template'!AG68),AVERAGE('Global Template'!AG68,'Global Template'!AE68)),"")</f>
        <v>5.07423433972162</v>
      </c>
      <c r="AK25" s="99" t="n">
        <f aca="false">IFERROR('Global Template'!AK15/AVERAGE(AVERAGE('Global Template'!AK68,'Global Template'!AF68)),"")</f>
        <v>3.02940224292093</v>
      </c>
      <c r="AL25" s="99" t="n">
        <f aca="false">IFERROR(SUM('Global Template'!AL15,'Global Template'!AJ15,'Global Template'!AI15,'Global Template'!AH15)/AVERAGE(AVERAGE('Global Template'!AL68,'Global Template'!AJ68),AVERAGE('Global Template'!AJ68,'Global Template'!AI68),AVERAGE('Global Template'!AI68,'Global Template'!AH68),AVERAGE('Global Template'!AH68,'Global Template'!AG68)),"")</f>
        <v>4.97691790619283</v>
      </c>
      <c r="AM25" s="99" t="n">
        <f aca="false">IFERROR(SUM('Global Template'!AM15,'Global Template'!AL15,'Global Template'!AJ15,'Global Template'!AI15)/AVERAGE(AVERAGE('Global Template'!AM68,'Global Template'!AL68),AVERAGE('Global Template'!AL68,'Global Template'!AJ68),AVERAGE('Global Template'!AJ68,'Global Template'!AI68),AVERAGE('Global Template'!AI68,'Global Template'!AH68)),"")</f>
        <v>5.02889360315375</v>
      </c>
      <c r="AN25" s="99" t="n">
        <f aca="false">IFERROR(SUM('Global Template'!AN15,'Global Template'!AM15,'Global Template'!AL15,'Global Template'!AJ15)/AVERAGE(AVERAGE('Global Template'!AN68,'Global Template'!AM68),AVERAGE('Global Template'!AM68,'Global Template'!AL68),AVERAGE('Global Template'!AL68,'Global Template'!AJ68),AVERAGE('Global Template'!AJ68,'Global Template'!AI68)),"")</f>
        <v>5.11530675392077</v>
      </c>
      <c r="AO25" s="99" t="n">
        <f aca="false">IFERROR(SUM('Global Template'!AO15,'Global Template'!AN15,'Global Template'!AM15,'Global Template'!AL15)/AVERAGE(AVERAGE('Global Template'!AO68,'Global Template'!AN68),AVERAGE('Global Template'!AN68,'Global Template'!AM68),AVERAGE('Global Template'!AM68,'Global Template'!AL68),AVERAGE('Global Template'!AL68,'Global Template'!AJ68)),"")</f>
        <v>5.0524384142586</v>
      </c>
      <c r="AP25" s="99" t="n">
        <f aca="false">IFERROR('Global Template'!AP15/AVERAGE(AVERAGE('Global Template'!AP68,'Global Template'!AK68)),"")</f>
        <v>2.96409083180041</v>
      </c>
      <c r="AQ25" s="99" t="n">
        <f aca="false">IFERROR(SUM('Global Template'!AQ15,'Global Template'!AO15,'Global Template'!AN15,'Global Template'!AM15)/AVERAGE(AVERAGE('Global Template'!AQ68,'Global Template'!AO68),AVERAGE('Global Template'!AO68,'Global Template'!AN68),AVERAGE('Global Template'!AN68,'Global Template'!AM68),AVERAGE('Global Template'!AM68,'Global Template'!AL68)),"")</f>
        <v>4.98616303637096</v>
      </c>
      <c r="AR25" s="99" t="n">
        <f aca="false">IFERROR(SUM('Global Template'!AR15,'Global Template'!AQ15,'Global Template'!AO15,'Global Template'!AN15)/AVERAGE(AVERAGE('Global Template'!AR68,'Global Template'!AQ68),AVERAGE('Global Template'!AQ68,'Global Template'!AO68),AVERAGE('Global Template'!AO68,'Global Template'!AN68),AVERAGE('Global Template'!AN68,'Global Template'!AM68)),"")</f>
        <v>5.1127415601044</v>
      </c>
      <c r="AS25" s="99" t="n">
        <f aca="false">IFERROR(SUM('Global Template'!AS15,'Global Template'!AR15,'Global Template'!AQ15,'Global Template'!AO15)/AVERAGE(AVERAGE('Global Template'!AS68,'Global Template'!AR68),AVERAGE('Global Template'!AR68,'Global Template'!AQ68),AVERAGE('Global Template'!AQ68,'Global Template'!AO68),AVERAGE('Global Template'!AO68,'Global Template'!AN68)),"")</f>
        <v>5.24234496225306</v>
      </c>
      <c r="AT25" s="99" t="n">
        <f aca="false">IFERROR(SUM('Global Template'!AT15,'Global Template'!AS15,'Global Template'!AR15,'Global Template'!AQ15)/AVERAGE(AVERAGE('Global Template'!AT68,'Global Template'!AS68),AVERAGE('Global Template'!AS68,'Global Template'!AR68),AVERAGE('Global Template'!AR68,'Global Template'!AQ68),AVERAGE('Global Template'!AQ68,'Global Template'!AO68)),"")</f>
        <v>5.21270294659285</v>
      </c>
      <c r="AU25" s="99" t="n">
        <f aca="false">IFERROR('Global Template'!AU15/AVERAGE(AVERAGE('Global Template'!AU68,'Global Template'!AP68)),"")</f>
        <v>2.96165458143939</v>
      </c>
      <c r="AV25" s="99" t="n">
        <f aca="false">IFERROR(SUM('Global Template'!AV15,'Global Template'!AT15,'Global Template'!AS15,'Global Template'!AR15)/AVERAGE(AVERAGE('Global Template'!AV68,'Global Template'!AT68),AVERAGE('Global Template'!AT68,'Global Template'!AS68),AVERAGE('Global Template'!AS68,'Global Template'!AR68),AVERAGE('Global Template'!AR68,'Global Template'!AQ68)),"")</f>
        <v>5.17855091033098</v>
      </c>
      <c r="AW25" s="99" t="n">
        <f aca="false">IFERROR(SUM('Global Template'!AW15,'Global Template'!AV15,'Global Template'!AT15,'Global Template'!AS15)/AVERAGE(AVERAGE('Global Template'!AW68,'Global Template'!AV68),AVERAGE('Global Template'!AV68,'Global Template'!AT68),AVERAGE('Global Template'!AT68,'Global Template'!AS68),AVERAGE('Global Template'!AS68,'Global Template'!AR68)),"")</f>
        <v>5.28056951563705</v>
      </c>
      <c r="AX25" s="99" t="n">
        <f aca="false">IFERROR(SUM('Global Template'!AX15,'Global Template'!AW15,'Global Template'!AV15,'Global Template'!AT15)/AVERAGE(AVERAGE('Global Template'!AX68,'Global Template'!AW68),AVERAGE('Global Template'!AW68,'Global Template'!AV68),AVERAGE('Global Template'!AV68,'Global Template'!AT68),AVERAGE('Global Template'!AT68,'Global Template'!AS68)),"")</f>
        <v>5.3138706044549</v>
      </c>
      <c r="AY25" s="99" t="n">
        <f aca="false">IFERROR(SUM('Global Template'!AY15,'Global Template'!AX15,'Global Template'!AW15,'Global Template'!AV15)/AVERAGE(AVERAGE('Global Template'!AY68,'Global Template'!AX68),AVERAGE('Global Template'!AX68,'Global Template'!AW68),AVERAGE('Global Template'!AW68,'Global Template'!AV68),AVERAGE('Global Template'!AV68,'Global Template'!AT68)),"")</f>
        <v>5.20735113942661</v>
      </c>
      <c r="AZ25" s="99" t="n">
        <f aca="false">IFERROR('Global Template'!AZ15/AVERAGE(AVERAGE('Global Template'!AZ68,'Global Template'!AU68)),"")</f>
        <v>3.00327868852459</v>
      </c>
      <c r="BA25" s="130" t="n">
        <f aca="false">IFERROR(SUM('Global Template'!BA15,'Global Template'!AY15,'Global Template'!AX15,'Global Template'!AW15)/AVERAGE(AVERAGE('Global Template'!BA68,'Global Template'!AY68),AVERAGE('Global Template'!AY68,'Global Template'!AX68),AVERAGE('Global Template'!AX68,'Global Template'!AW68),AVERAGE('Global Template'!AW68,'Global Template'!AV68)),"")</f>
        <v>5.14285714285714</v>
      </c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100"/>
      <c r="BN25" s="100"/>
      <c r="BO25" s="100"/>
      <c r="BP25" s="100"/>
      <c r="BQ25" s="100"/>
      <c r="BR25" s="100"/>
      <c r="BS25" s="100"/>
      <c r="BT25" s="100"/>
      <c r="BU25" s="100"/>
      <c r="BV25" s="2"/>
      <c r="BW25" s="99"/>
      <c r="BX25" s="99"/>
      <c r="BY25" s="99"/>
      <c r="BZ25" s="99"/>
      <c r="CA25" s="99"/>
      <c r="CB25" s="92"/>
      <c r="CC25" s="92"/>
      <c r="CD25" s="92"/>
      <c r="CE25" s="92"/>
      <c r="CF25" s="92"/>
    </row>
    <row r="26" customFormat="false" ht="15" hidden="false" customHeight="true" outlineLevel="0" collapsed="false">
      <c r="A26" s="12" t="n">
        <v>16</v>
      </c>
      <c r="B26" s="12" t="n">
        <v>13</v>
      </c>
      <c r="C26" s="12"/>
      <c r="D26" s="12" t="s">
        <v>4798</v>
      </c>
      <c r="E26" s="12" t="n">
        <v>2</v>
      </c>
      <c r="F26" s="12" t="n">
        <v>4</v>
      </c>
      <c r="G26" s="12"/>
      <c r="H26" s="12"/>
      <c r="I26" s="12"/>
      <c r="J26" s="12"/>
      <c r="K26" s="12"/>
      <c r="L26" s="12"/>
      <c r="M26" s="12"/>
      <c r="N26" s="12"/>
      <c r="O26" s="12" t="s">
        <v>4799</v>
      </c>
      <c r="P26" s="12"/>
      <c r="Q26" s="12"/>
      <c r="R26" s="12"/>
      <c r="S26" s="12"/>
      <c r="T26" s="12"/>
      <c r="U26" s="12"/>
      <c r="V26" s="12" t="s">
        <v>4759</v>
      </c>
      <c r="W26" s="12" t="s">
        <v>161</v>
      </c>
      <c r="X26" s="12"/>
      <c r="Y26" s="12"/>
      <c r="Z26" s="12" t="s">
        <v>1216</v>
      </c>
      <c r="AA26" s="12" t="s">
        <v>4800</v>
      </c>
      <c r="AB26" s="99"/>
      <c r="AC26" s="99"/>
      <c r="AD26" s="99"/>
      <c r="AE26" s="99"/>
      <c r="AF26" s="99"/>
      <c r="AG26" s="99" t="n">
        <f aca="false">IFERROR(SUM('Global Template'!AG18,'Global Template'!AE18,'Global Template'!AD18,'Global Template'!AC18)/AVERAGE(AVERAGE('Global Template'!AG100,'Global Template'!AE100),AVERAGE('Global Template'!AE100,'Global Template'!AD100),AVERAGE('Global Template'!AD100,'Global Template'!AC100),AVERAGE('Global Template'!AC100,'Global Template'!AB100)),"")</f>
        <v>1.45990408958698</v>
      </c>
      <c r="AH26" s="99" t="n">
        <f aca="false">IFERROR(SUM('Global Template'!AH18,'Global Template'!AG18,'Global Template'!AE18,'Global Template'!AD18)/AVERAGE(AVERAGE('Global Template'!AH100,'Global Template'!AG100),AVERAGE('Global Template'!AG100,'Global Template'!AE100),AVERAGE('Global Template'!AE100,'Global Template'!AD100),AVERAGE('Global Template'!AD100,'Global Template'!AC100)),"")</f>
        <v>1.4905021277455</v>
      </c>
      <c r="AI26" s="99" t="n">
        <f aca="false">IFERROR(SUM('Global Template'!AI18,'Global Template'!AH18,'Global Template'!AG18,'Global Template'!AE18)/AVERAGE(AVERAGE('Global Template'!AI100,'Global Template'!AH100),AVERAGE('Global Template'!AH100,'Global Template'!AG100),AVERAGE('Global Template'!AG100,'Global Template'!AE100),AVERAGE('Global Template'!AE100,'Global Template'!AD100)),"")</f>
        <v>1.50208535484467</v>
      </c>
      <c r="AJ26" s="99" t="n">
        <f aca="false">IFERROR(SUM('Global Template'!AJ18,'Global Template'!AI18,'Global Template'!AH18,'Global Template'!AG18)/AVERAGE(AVERAGE('Global Template'!AJ100,'Global Template'!AI100),AVERAGE('Global Template'!AI100,'Global Template'!AH100),AVERAGE('Global Template'!AH100,'Global Template'!AG100),AVERAGE('Global Template'!AG100,'Global Template'!AE100)),"")</f>
        <v>1.50338678137022</v>
      </c>
      <c r="AK26" s="99" t="n">
        <f aca="false">IFERROR('Global Template'!AK18/AVERAGE(AVERAGE('Global Template'!AK100,'Global Template'!AF100)),"")</f>
        <v>1.34917944626128</v>
      </c>
      <c r="AL26" s="99" t="n">
        <f aca="false">IFERROR(SUM('Global Template'!AL18,'Global Template'!AJ18,'Global Template'!AI18,'Global Template'!AH18)/AVERAGE(AVERAGE('Global Template'!AL100,'Global Template'!AJ100),AVERAGE('Global Template'!AJ100,'Global Template'!AI100),AVERAGE('Global Template'!AI100,'Global Template'!AH100),AVERAGE('Global Template'!AH100,'Global Template'!AG100)),"")</f>
        <v>1.5363093718911</v>
      </c>
      <c r="AM26" s="99" t="n">
        <f aca="false">IFERROR(SUM('Global Template'!AM18,'Global Template'!AL18,'Global Template'!AJ18,'Global Template'!AI18)/AVERAGE(AVERAGE('Global Template'!AM100,'Global Template'!AL100),AVERAGE('Global Template'!AL100,'Global Template'!AJ100),AVERAGE('Global Template'!AJ100,'Global Template'!AI100),AVERAGE('Global Template'!AI100,'Global Template'!AH100)),"")</f>
        <v>1.53489876457884</v>
      </c>
      <c r="AN26" s="99" t="n">
        <f aca="false">IFERROR(SUM('Global Template'!AN18,'Global Template'!AM18,'Global Template'!AL18,'Global Template'!AJ18)/AVERAGE(AVERAGE('Global Template'!AN100,'Global Template'!AM100),AVERAGE('Global Template'!AM100,'Global Template'!AL100),AVERAGE('Global Template'!AL100,'Global Template'!AJ100),AVERAGE('Global Template'!AJ100,'Global Template'!AI100)),"")</f>
        <v>1.53871554032493</v>
      </c>
      <c r="AO26" s="99" t="n">
        <f aca="false">IFERROR(SUM('Global Template'!AO18,'Global Template'!AN18,'Global Template'!AM18,'Global Template'!AL18)/AVERAGE(AVERAGE('Global Template'!AO100,'Global Template'!AN100),AVERAGE('Global Template'!AN100,'Global Template'!AM100),AVERAGE('Global Template'!AM100,'Global Template'!AL100),AVERAGE('Global Template'!AL100,'Global Template'!AJ100)),"")</f>
        <v>1.56529300123403</v>
      </c>
      <c r="AP26" s="99" t="n">
        <f aca="false">IFERROR('Global Template'!AP18/AVERAGE(AVERAGE('Global Template'!AP100,'Global Template'!AK100)),"")</f>
        <v>1.44036012871687</v>
      </c>
      <c r="AQ26" s="99" t="n">
        <f aca="false">IFERROR(SUM('Global Template'!AQ18,'Global Template'!AO18,'Global Template'!AN18,'Global Template'!AM18)/AVERAGE(AVERAGE('Global Template'!AQ100,'Global Template'!AO100),AVERAGE('Global Template'!AO100,'Global Template'!AN100),AVERAGE('Global Template'!AN100,'Global Template'!AM100),AVERAGE('Global Template'!AM100,'Global Template'!AL100)),"")</f>
        <v>1.56752196992292</v>
      </c>
      <c r="AR26" s="99" t="n">
        <f aca="false">IFERROR(SUM('Global Template'!AR18,'Global Template'!AQ18,'Global Template'!AO18,'Global Template'!AN18)/AVERAGE(AVERAGE('Global Template'!AR100,'Global Template'!AQ100),AVERAGE('Global Template'!AQ100,'Global Template'!AO100),AVERAGE('Global Template'!AO100,'Global Template'!AN100),AVERAGE('Global Template'!AN100,'Global Template'!AM100)),"")</f>
        <v>1.61264592337878</v>
      </c>
      <c r="AS26" s="99" t="n">
        <f aca="false">IFERROR(SUM('Global Template'!AS18,'Global Template'!AR18,'Global Template'!AQ18,'Global Template'!AO18)/AVERAGE(AVERAGE('Global Template'!AS100,'Global Template'!AR100),AVERAGE('Global Template'!AR100,'Global Template'!AQ100),AVERAGE('Global Template'!AQ100,'Global Template'!AO100),AVERAGE('Global Template'!AO100,'Global Template'!AN100)),"")</f>
        <v>1.66810334728588</v>
      </c>
      <c r="AT26" s="99" t="n">
        <f aca="false">IFERROR(SUM('Global Template'!AT18,'Global Template'!AS18,'Global Template'!AR18,'Global Template'!AQ18)/AVERAGE(AVERAGE('Global Template'!AT100,'Global Template'!AS100),AVERAGE('Global Template'!AS100,'Global Template'!AR100),AVERAGE('Global Template'!AR100,'Global Template'!AQ100),AVERAGE('Global Template'!AQ100,'Global Template'!AO100)),"")</f>
        <v>1.67483346791996</v>
      </c>
      <c r="AU26" s="99" t="n">
        <f aca="false">IFERROR('Global Template'!AU18/AVERAGE(AVERAGE('Global Template'!AU100,'Global Template'!AP100)),"")</f>
        <v>1.45960274382156</v>
      </c>
      <c r="AV26" s="99" t="n">
        <f aca="false">IFERROR(SUM('Global Template'!AV18,'Global Template'!AT18,'Global Template'!AS18,'Global Template'!AR18)/AVERAGE(AVERAGE('Global Template'!AV100,'Global Template'!AT100),AVERAGE('Global Template'!AT100,'Global Template'!AS100),AVERAGE('Global Template'!AS100,'Global Template'!AR100),AVERAGE('Global Template'!AR100,'Global Template'!AQ100)),"")</f>
        <v>1.67829169772799</v>
      </c>
      <c r="AW26" s="99" t="n">
        <f aca="false">IFERROR(SUM('Global Template'!AW18,'Global Template'!AV18,'Global Template'!AT18,'Global Template'!AS18)/AVERAGE(AVERAGE('Global Template'!AW100,'Global Template'!AV100),AVERAGE('Global Template'!AV100,'Global Template'!AT100),AVERAGE('Global Template'!AT100,'Global Template'!AS100),AVERAGE('Global Template'!AS100,'Global Template'!AR100)),"")</f>
        <v>1.69168187944313</v>
      </c>
      <c r="AX26" s="99" t="n">
        <f aca="false">IFERROR(SUM('Global Template'!AX18,'Global Template'!AW18,'Global Template'!AV18,'Global Template'!AT18)/AVERAGE(AVERAGE('Global Template'!AX100,'Global Template'!AW100),AVERAGE('Global Template'!AW100,'Global Template'!AV100),AVERAGE('Global Template'!AV100,'Global Template'!AT100),AVERAGE('Global Template'!AT100,'Global Template'!AS100)),"")</f>
        <v>1.67689973659799</v>
      </c>
      <c r="AY26" s="99" t="n">
        <f aca="false">IFERROR(SUM('Global Template'!AY18,'Global Template'!AX18,'Global Template'!AW18,'Global Template'!AV18)/AVERAGE(AVERAGE('Global Template'!AY100,'Global Template'!AX100),AVERAGE('Global Template'!AX100,'Global Template'!AW100),AVERAGE('Global Template'!AW100,'Global Template'!AV100),AVERAGE('Global Template'!AV100,'Global Template'!AT100)),"")</f>
        <v>1.66594255370504</v>
      </c>
      <c r="AZ26" s="99" t="n">
        <f aca="false">IFERROR('Global Template'!AZ18/AVERAGE(AVERAGE('Global Template'!AZ100,'Global Template'!AU100)),"")</f>
        <v>1.45673279864922</v>
      </c>
      <c r="BA26" s="130" t="n">
        <f aca="false">IFERROR(SUM('Global Template'!BA18,'Global Template'!AY18,'Global Template'!AX18,'Global Template'!AW18)/AVERAGE(AVERAGE('Global Template'!BA100,'Global Template'!AY100),AVERAGE('Global Template'!AY100,'Global Template'!AX100),AVERAGE('Global Template'!AX100,'Global Template'!AW100),AVERAGE('Global Template'!AW100,'Global Template'!AV100)),"")</f>
        <v>1.62135977017969</v>
      </c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100"/>
      <c r="BN26" s="100"/>
      <c r="BO26" s="100"/>
      <c r="BP26" s="100"/>
      <c r="BQ26" s="100"/>
      <c r="BR26" s="100"/>
      <c r="BS26" s="100"/>
      <c r="BT26" s="100"/>
      <c r="BU26" s="100"/>
      <c r="BV26" s="2"/>
      <c r="BW26" s="99"/>
      <c r="BX26" s="99"/>
      <c r="BY26" s="99"/>
      <c r="BZ26" s="99"/>
      <c r="CA26" s="99"/>
      <c r="CB26" s="92"/>
      <c r="CC26" s="92"/>
      <c r="CD26" s="92"/>
      <c r="CE26" s="92"/>
      <c r="CF26" s="92"/>
    </row>
    <row r="27" customFormat="false" ht="15" hidden="false" customHeight="true" outlineLevel="0" collapsed="false">
      <c r="A27" s="12" t="n">
        <v>17</v>
      </c>
      <c r="B27" s="12" t="n">
        <v>13</v>
      </c>
      <c r="C27" s="12"/>
      <c r="D27" s="12" t="s">
        <v>4801</v>
      </c>
      <c r="E27" s="12"/>
      <c r="F27" s="12" t="n">
        <v>4</v>
      </c>
      <c r="G27" s="12" t="n">
        <v>1</v>
      </c>
      <c r="H27" s="12"/>
      <c r="I27" s="12"/>
      <c r="J27" s="12"/>
      <c r="K27" s="12"/>
      <c r="L27" s="12"/>
      <c r="M27" s="12"/>
      <c r="N27" s="12"/>
      <c r="O27" s="12" t="s">
        <v>4802</v>
      </c>
      <c r="P27" s="12"/>
      <c r="Q27" s="12"/>
      <c r="R27" s="12"/>
      <c r="S27" s="12"/>
      <c r="T27" s="12"/>
      <c r="U27" s="12"/>
      <c r="V27" s="12" t="s">
        <v>4759</v>
      </c>
      <c r="W27" s="12" t="s">
        <v>161</v>
      </c>
      <c r="X27" s="12"/>
      <c r="Y27" s="12"/>
      <c r="Z27" s="12" t="s">
        <v>1216</v>
      </c>
      <c r="AA27" s="12" t="s">
        <v>4803</v>
      </c>
      <c r="AB27" s="99" t="n">
        <f aca="false">IFERROR(AB24+AB25-AB26,"")</f>
        <v>0</v>
      </c>
      <c r="AC27" s="99" t="n">
        <f aca="false">IFERROR(AC24+AC25-AC26,"")</f>
        <v>0</v>
      </c>
      <c r="AD27" s="99" t="n">
        <f aca="false">IFERROR(AD24+AD25-AD26,"")</f>
        <v>0</v>
      </c>
      <c r="AE27" s="99" t="n">
        <f aca="false">IFERROR(AE24+AE25-AE26,"")</f>
        <v>0</v>
      </c>
      <c r="AF27" s="99" t="n">
        <f aca="false">IFERROR(AF24+AF25-AF26,"")</f>
        <v>0</v>
      </c>
      <c r="AG27" s="99" t="str">
        <f aca="false">IFERROR(AG24+AG25-AG26,"")</f>
        <v/>
      </c>
      <c r="AH27" s="99" t="str">
        <f aca="false">IFERROR(AH24+AH25-AH26,"")</f>
        <v/>
      </c>
      <c r="AI27" s="99" t="str">
        <f aca="false">IFERROR(AI24+AI25-AI26,"")</f>
        <v/>
      </c>
      <c r="AJ27" s="99" t="str">
        <f aca="false">IFERROR(AJ24+AJ25-AJ26,"")</f>
        <v/>
      </c>
      <c r="AK27" s="99" t="str">
        <f aca="false">IFERROR(AK24+AK25-AK26,"")</f>
        <v/>
      </c>
      <c r="AL27" s="99" t="str">
        <f aca="false">IFERROR(AL24+AL25-AL26,"")</f>
        <v/>
      </c>
      <c r="AM27" s="99" t="str">
        <f aca="false">IFERROR(AM24+AM25-AM26,"")</f>
        <v/>
      </c>
      <c r="AN27" s="99" t="str">
        <f aca="false">IFERROR(AN24+AN25-AN26,"")</f>
        <v/>
      </c>
      <c r="AO27" s="99" t="str">
        <f aca="false">IFERROR(AO24+AO25-AO26,"")</f>
        <v/>
      </c>
      <c r="AP27" s="99" t="str">
        <f aca="false">IFERROR(AP24+AP25-AP26,"")</f>
        <v/>
      </c>
      <c r="AQ27" s="99" t="str">
        <f aca="false">IFERROR(AQ24+AQ25-AQ26,"")</f>
        <v/>
      </c>
      <c r="AR27" s="99" t="str">
        <f aca="false">IFERROR(AR24+AR25-AR26,"")</f>
        <v/>
      </c>
      <c r="AS27" s="99" t="str">
        <f aca="false">IFERROR(AS24+AS25-AS26,"")</f>
        <v/>
      </c>
      <c r="AT27" s="99" t="str">
        <f aca="false">IFERROR(AT24+AT25-AT26,"")</f>
        <v/>
      </c>
      <c r="AU27" s="99" t="str">
        <f aca="false">IFERROR(AU24+AU25-AU26,"")</f>
        <v/>
      </c>
      <c r="AV27" s="99" t="str">
        <f aca="false">IFERROR(AV24+AV25-AV26,"")</f>
        <v/>
      </c>
      <c r="AW27" s="99" t="str">
        <f aca="false">IFERROR(AW24+AW25-AW26,"")</f>
        <v/>
      </c>
      <c r="AX27" s="99" t="str">
        <f aca="false">IFERROR(AX24+AX25-AX26,"")</f>
        <v/>
      </c>
      <c r="AY27" s="99" t="str">
        <f aca="false">IFERROR(AY24+AY25-AY26,"")</f>
        <v/>
      </c>
      <c r="AZ27" s="99" t="str">
        <f aca="false">IFERROR(AZ24+AZ25-AZ26,"")</f>
        <v/>
      </c>
      <c r="BA27" s="130" t="str">
        <f aca="false">IFERROR(BA24+BA25-BA26,"")</f>
        <v/>
      </c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100"/>
      <c r="BN27" s="100"/>
      <c r="BO27" s="100"/>
      <c r="BP27" s="100"/>
      <c r="BQ27" s="100"/>
      <c r="BR27" s="100"/>
      <c r="BS27" s="100"/>
      <c r="BT27" s="100"/>
      <c r="BU27" s="100"/>
      <c r="BV27" s="2"/>
      <c r="BW27" s="99"/>
      <c r="BX27" s="99"/>
      <c r="BY27" s="99"/>
      <c r="BZ27" s="99"/>
      <c r="CA27" s="99"/>
      <c r="CB27" s="92"/>
      <c r="CC27" s="92"/>
      <c r="CD27" s="92"/>
      <c r="CE27" s="92"/>
      <c r="CF27" s="92"/>
    </row>
    <row r="28" customFormat="false" ht="15" hidden="false" customHeight="true" outlineLevel="0" collapsed="false">
      <c r="A28" s="12" t="n">
        <v>18</v>
      </c>
      <c r="B28" s="12" t="n">
        <v>13</v>
      </c>
      <c r="C28" s="12"/>
      <c r="D28" s="12" t="s">
        <v>4804</v>
      </c>
      <c r="E28" s="12" t="n">
        <v>2</v>
      </c>
      <c r="F28" s="12" t="n">
        <v>4</v>
      </c>
      <c r="G28" s="12"/>
      <c r="H28" s="12"/>
      <c r="I28" s="12"/>
      <c r="J28" s="12"/>
      <c r="K28" s="12"/>
      <c r="L28" s="12"/>
      <c r="M28" s="12"/>
      <c r="N28" s="12"/>
      <c r="O28" s="12" t="s">
        <v>4805</v>
      </c>
      <c r="P28" s="12"/>
      <c r="Q28" s="12"/>
      <c r="R28" s="12"/>
      <c r="S28" s="12"/>
      <c r="T28" s="12"/>
      <c r="U28" s="12"/>
      <c r="V28" s="12" t="s">
        <v>4759</v>
      </c>
      <c r="W28" s="12" t="s">
        <v>161</v>
      </c>
      <c r="X28" s="12"/>
      <c r="Y28" s="12"/>
      <c r="Z28" s="12" t="s">
        <v>1216</v>
      </c>
      <c r="AA28" s="12" t="s">
        <v>4806</v>
      </c>
      <c r="AB28" s="99"/>
      <c r="AC28" s="99"/>
      <c r="AD28" s="99"/>
      <c r="AE28" s="99"/>
      <c r="AF28" s="99"/>
      <c r="AG28" s="99" t="n">
        <f aca="false">IFERROR(SUM('Global Template'!AG15,'Global Template'!AE15,'Global Template'!AD15,'Global Template'!AC15)/AVERAGE(AVERAGE('Global Template'!AG82,'Global Template'!AE82),AVERAGE('Global Template'!AE82,'Global Template'!AD82),AVERAGE('Global Template'!AD82,'Global Template'!AC82),AVERAGE('Global Template'!AC82,'Global Template'!AB82)),"")</f>
        <v>4.60030339501173</v>
      </c>
      <c r="AH28" s="99" t="n">
        <f aca="false">IFERROR(SUM('Global Template'!AH15,'Global Template'!AG15,'Global Template'!AE15,'Global Template'!AD15)/AVERAGE(AVERAGE('Global Template'!AH82,'Global Template'!AG82),AVERAGE('Global Template'!AG82,'Global Template'!AE82),AVERAGE('Global Template'!AE82,'Global Template'!AD82),AVERAGE('Global Template'!AD82,'Global Template'!AC82)),"")</f>
        <v>4.40055075812109</v>
      </c>
      <c r="AI28" s="99" t="n">
        <f aca="false">IFERROR(SUM('Global Template'!AI15,'Global Template'!AH15,'Global Template'!AG15,'Global Template'!AE15)/AVERAGE(AVERAGE('Global Template'!AI82,'Global Template'!AH82),AVERAGE('Global Template'!AH82,'Global Template'!AG82),AVERAGE('Global Template'!AG82,'Global Template'!AE82),AVERAGE('Global Template'!AE82,'Global Template'!AD82)),"")</f>
        <v>4.19175065092616</v>
      </c>
      <c r="AJ28" s="99" t="n">
        <f aca="false">IFERROR(SUM('Global Template'!AJ15,'Global Template'!AI15,'Global Template'!AH15,'Global Template'!AG15)/AVERAGE(AVERAGE('Global Template'!AJ82,'Global Template'!AI82),AVERAGE('Global Template'!AI82,'Global Template'!AH82),AVERAGE('Global Template'!AH82,'Global Template'!AG82),AVERAGE('Global Template'!AG82,'Global Template'!AE82)),"")</f>
        <v>4.02532667740032</v>
      </c>
      <c r="AK28" s="99" t="n">
        <f aca="false">IFERROR('Global Template'!AK15/AVERAGE(AVERAGE('Global Template'!AK82,'Global Template'!AF82)),"")</f>
        <v>4.69242360366739</v>
      </c>
      <c r="AL28" s="99" t="n">
        <f aca="false">IFERROR(SUM('Global Template'!AL15,'Global Template'!AJ15,'Global Template'!AI15,'Global Template'!AH15)/AVERAGE(AVERAGE('Global Template'!AL82,'Global Template'!AJ82),AVERAGE('Global Template'!AJ82,'Global Template'!AI82),AVERAGE('Global Template'!AI82,'Global Template'!AH82),AVERAGE('Global Template'!AH82,'Global Template'!AG82)),"")</f>
        <v>4.09567369199314</v>
      </c>
      <c r="AM28" s="99" t="n">
        <f aca="false">IFERROR(SUM('Global Template'!AM15,'Global Template'!AL15,'Global Template'!AJ15,'Global Template'!AI15)/AVERAGE(AVERAGE('Global Template'!AM82,'Global Template'!AL82),AVERAGE('Global Template'!AL82,'Global Template'!AJ82),AVERAGE('Global Template'!AJ82,'Global Template'!AI82),AVERAGE('Global Template'!AI82,'Global Template'!AH82)),"")</f>
        <v>4.33550896582886</v>
      </c>
      <c r="AN28" s="99" t="n">
        <f aca="false">IFERROR(SUM('Global Template'!AN15,'Global Template'!AM15,'Global Template'!AL15,'Global Template'!AJ15)/AVERAGE(AVERAGE('Global Template'!AN82,'Global Template'!AM82),AVERAGE('Global Template'!AM82,'Global Template'!AL82),AVERAGE('Global Template'!AL82,'Global Template'!AJ82),AVERAGE('Global Template'!AJ82,'Global Template'!AI82)),"")</f>
        <v>4.58071002826161</v>
      </c>
      <c r="AO28" s="99" t="n">
        <f aca="false">IFERROR(SUM('Global Template'!AO15,'Global Template'!AN15,'Global Template'!AM15,'Global Template'!AL15)/AVERAGE(AVERAGE('Global Template'!AO82,'Global Template'!AN82),AVERAGE('Global Template'!AN82,'Global Template'!AM82),AVERAGE('Global Template'!AM82,'Global Template'!AL82),AVERAGE('Global Template'!AL82,'Global Template'!AJ82)),"")</f>
        <v>4.83126117486744</v>
      </c>
      <c r="AP28" s="99" t="n">
        <f aca="false">IFERROR('Global Template'!AP15/AVERAGE(AVERAGE('Global Template'!AP82,'Global Template'!AK82)),"")</f>
        <v>4.81651624924858</v>
      </c>
      <c r="AQ28" s="99" t="n">
        <f aca="false">IFERROR(SUM('Global Template'!AQ15,'Global Template'!AO15,'Global Template'!AN15,'Global Template'!AM15)/AVERAGE(AVERAGE('Global Template'!AQ82,'Global Template'!AO82),AVERAGE('Global Template'!AO82,'Global Template'!AN82),AVERAGE('Global Template'!AN82,'Global Template'!AM82),AVERAGE('Global Template'!AM82,'Global Template'!AL82)),"")</f>
        <v>5.03298093248958</v>
      </c>
      <c r="AR28" s="99" t="n">
        <f aca="false">IFERROR(SUM('Global Template'!AR15,'Global Template'!AQ15,'Global Template'!AO15,'Global Template'!AN15)/AVERAGE(AVERAGE('Global Template'!AR82,'Global Template'!AQ82),AVERAGE('Global Template'!AQ82,'Global Template'!AO82),AVERAGE('Global Template'!AO82,'Global Template'!AN82),AVERAGE('Global Template'!AN82,'Global Template'!AM82)),"")</f>
        <v>5.23802135202701</v>
      </c>
      <c r="AS28" s="99" t="n">
        <f aca="false">IFERROR(SUM('Global Template'!AS15,'Global Template'!AR15,'Global Template'!AQ15,'Global Template'!AO15)/AVERAGE(AVERAGE('Global Template'!AS82,'Global Template'!AR82),AVERAGE('Global Template'!AR82,'Global Template'!AQ82),AVERAGE('Global Template'!AQ82,'Global Template'!AO82),AVERAGE('Global Template'!AO82,'Global Template'!AN82)),"")</f>
        <v>5.45401292929238</v>
      </c>
      <c r="AT28" s="99" t="n">
        <f aca="false">IFERROR(SUM('Global Template'!AT15,'Global Template'!AS15,'Global Template'!AR15,'Global Template'!AQ15)/AVERAGE(AVERAGE('Global Template'!AT82,'Global Template'!AS82),AVERAGE('Global Template'!AS82,'Global Template'!AR82),AVERAGE('Global Template'!AR82,'Global Template'!AQ82),AVERAGE('Global Template'!AQ82,'Global Template'!AO82)),"")</f>
        <v>5.6627491707014</v>
      </c>
      <c r="AU28" s="99" t="n">
        <f aca="false">IFERROR('Global Template'!AU15/AVERAGE(AVERAGE('Global Template'!AU82,'Global Template'!AP82)),"")</f>
        <v>5.64461322349723</v>
      </c>
      <c r="AV28" s="99" t="n">
        <f aca="false">IFERROR(SUM('Global Template'!AV15,'Global Template'!AT15,'Global Template'!AS15,'Global Template'!AR15)/AVERAGE(AVERAGE('Global Template'!AV82,'Global Template'!AT82),AVERAGE('Global Template'!AT82,'Global Template'!AS82),AVERAGE('Global Template'!AS82,'Global Template'!AR82),AVERAGE('Global Template'!AR82,'Global Template'!AQ82)),"")</f>
        <v>5.88596037561867</v>
      </c>
      <c r="AW28" s="99" t="n">
        <f aca="false">IFERROR(SUM('Global Template'!AW15,'Global Template'!AV15,'Global Template'!AT15,'Global Template'!AS15)/AVERAGE(AVERAGE('Global Template'!AW82,'Global Template'!AV82),AVERAGE('Global Template'!AV82,'Global Template'!AT82),AVERAGE('Global Template'!AT82,'Global Template'!AS82),AVERAGE('Global Template'!AS82,'Global Template'!AR82)),"")</f>
        <v>6.1668699441051</v>
      </c>
      <c r="AX28" s="99" t="n">
        <f aca="false">IFERROR(SUM('Global Template'!AX15,'Global Template'!AW15,'Global Template'!AV15,'Global Template'!AT15)/AVERAGE(AVERAGE('Global Template'!AX82,'Global Template'!AW82),AVERAGE('Global Template'!AW82,'Global Template'!AV82),AVERAGE('Global Template'!AV82,'Global Template'!AT82),AVERAGE('Global Template'!AT82,'Global Template'!AS82)),"")</f>
        <v>6.4209290345681</v>
      </c>
      <c r="AY28" s="99" t="n">
        <f aca="false">IFERROR(SUM('Global Template'!AY15,'Global Template'!AX15,'Global Template'!AW15,'Global Template'!AV15)/AVERAGE(AVERAGE('Global Template'!AY82,'Global Template'!AX82),AVERAGE('Global Template'!AX82,'Global Template'!AW82),AVERAGE('Global Template'!AW82,'Global Template'!AV82),AVERAGE('Global Template'!AV82,'Global Template'!AT82)),"")</f>
        <v>6.69708811294592</v>
      </c>
      <c r="AZ28" s="99" t="n">
        <f aca="false">IFERROR('Global Template'!AZ15/AVERAGE(AVERAGE('Global Template'!AZ82,'Global Template'!AU82)),"")</f>
        <v>6.64432216108054</v>
      </c>
      <c r="BA28" s="130" t="n">
        <f aca="false">IFERROR(SUM('Global Template'!BA15,'Global Template'!AY15,'Global Template'!AX15,'Global Template'!AW15)/AVERAGE(AVERAGE('Global Template'!BA82,'Global Template'!AY82),AVERAGE('Global Template'!AY82,'Global Template'!AX82),AVERAGE('Global Template'!AX82,'Global Template'!AW82),AVERAGE('Global Template'!AW82,'Global Template'!AV82)),"")</f>
        <v>6.89319313779745</v>
      </c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100"/>
      <c r="BN28" s="100"/>
      <c r="BO28" s="100"/>
      <c r="BP28" s="100"/>
      <c r="BQ28" s="100"/>
      <c r="BR28" s="100"/>
      <c r="BS28" s="100"/>
      <c r="BT28" s="100"/>
      <c r="BU28" s="100"/>
      <c r="BV28" s="2"/>
      <c r="BW28" s="99"/>
      <c r="BX28" s="99"/>
      <c r="BY28" s="99"/>
      <c r="BZ28" s="99"/>
      <c r="CA28" s="99"/>
      <c r="CB28" s="92"/>
      <c r="CC28" s="92"/>
      <c r="CD28" s="92"/>
      <c r="CE28" s="92"/>
      <c r="CF28" s="92"/>
    </row>
    <row r="29" customFormat="false" ht="15" hidden="false" customHeight="true" outlineLevel="0" collapsed="false">
      <c r="A29" s="9" t="n">
        <v>19</v>
      </c>
      <c r="B29" s="9"/>
      <c r="C29" s="9"/>
      <c r="D29" s="9"/>
      <c r="E29" s="9"/>
      <c r="F29" s="9" t="n">
        <v>4</v>
      </c>
      <c r="G29" s="9"/>
      <c r="H29" s="9"/>
      <c r="I29" s="9"/>
      <c r="J29" s="9"/>
      <c r="K29" s="9"/>
      <c r="L29" s="9"/>
      <c r="M29" s="9"/>
      <c r="N29" s="9"/>
      <c r="O29" s="9" t="s">
        <v>4807</v>
      </c>
      <c r="P29" s="9"/>
      <c r="Q29" s="9"/>
      <c r="R29" s="9"/>
      <c r="S29" s="9"/>
      <c r="T29" s="9"/>
      <c r="U29" s="9"/>
      <c r="V29" s="9" t="s">
        <v>153</v>
      </c>
      <c r="W29" s="9"/>
      <c r="X29" s="9"/>
      <c r="Y29" s="9"/>
      <c r="Z29" s="9" t="s">
        <v>4755</v>
      </c>
      <c r="AA29" s="9" t="s">
        <v>4808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2"/>
      <c r="BW29" s="10"/>
      <c r="BX29" s="10"/>
      <c r="BY29" s="10"/>
      <c r="BZ29" s="10"/>
      <c r="CA29" s="10"/>
      <c r="CB29" s="10"/>
      <c r="CC29" s="10"/>
      <c r="CD29" s="10"/>
      <c r="CE29" s="10"/>
      <c r="CF29" s="10"/>
    </row>
    <row r="30" customFormat="false" ht="15" hidden="false" customHeight="true" outlineLevel="0" collapsed="false">
      <c r="A30" s="12" t="n">
        <v>20</v>
      </c>
      <c r="B30" s="12" t="n">
        <v>19</v>
      </c>
      <c r="C30" s="12"/>
      <c r="D30" s="12" t="s">
        <v>4809</v>
      </c>
      <c r="E30" s="12" t="n">
        <v>1</v>
      </c>
      <c r="F30" s="12" t="n">
        <v>4</v>
      </c>
      <c r="G30" s="12"/>
      <c r="H30" s="12"/>
      <c r="I30" s="12"/>
      <c r="J30" s="12"/>
      <c r="K30" s="12"/>
      <c r="L30" s="12"/>
      <c r="M30" s="12"/>
      <c r="N30" s="12"/>
      <c r="O30" s="12" t="s">
        <v>4810</v>
      </c>
      <c r="P30" s="12"/>
      <c r="Q30" s="12"/>
      <c r="R30" s="12"/>
      <c r="S30" s="12"/>
      <c r="T30" s="12"/>
      <c r="U30" s="12"/>
      <c r="V30" s="12" t="s">
        <v>2482</v>
      </c>
      <c r="W30" s="12" t="s">
        <v>161</v>
      </c>
      <c r="X30" s="12"/>
      <c r="Y30" s="12"/>
      <c r="Z30" s="12" t="s">
        <v>1216</v>
      </c>
      <c r="AA30" s="12" t="s">
        <v>4811</v>
      </c>
      <c r="AB30" s="96" t="n">
        <f aca="false">IFERROR('Global Template'!AB19/'Global Template'!AB15,"")</f>
        <v>0.761728340718569</v>
      </c>
      <c r="AC30" s="96" t="n">
        <f aca="false">IFERROR('Global Template'!AC19/'Global Template'!AC15,"")</f>
        <v>0.766538419826006</v>
      </c>
      <c r="AD30" s="96" t="n">
        <f aca="false">IFERROR('Global Template'!AD19/'Global Template'!AD15,"")</f>
        <v>0.759180576082911</v>
      </c>
      <c r="AE30" s="96" t="n">
        <f aca="false">IFERROR('Global Template'!AE19/'Global Template'!AE15,"")</f>
        <v>0.753619667065391</v>
      </c>
      <c r="AF30" s="96" t="n">
        <f aca="false">IFERROR('Global Template'!AF19/'Global Template'!AF15,"")</f>
        <v>0.76007269633351</v>
      </c>
      <c r="AG30" s="96" t="n">
        <f aca="false">IFERROR('Global Template'!AG19/'Global Template'!AG15,"")</f>
        <v>0.747346256237729</v>
      </c>
      <c r="AH30" s="96" t="n">
        <f aca="false">IFERROR('Global Template'!AH19/'Global Template'!AH15,"")</f>
        <v>0.752010786182528</v>
      </c>
      <c r="AI30" s="96" t="n">
        <f aca="false">IFERROR('Global Template'!AI19/'Global Template'!AI15,"")</f>
        <v>0.752516841738188</v>
      </c>
      <c r="AJ30" s="96" t="n">
        <f aca="false">IFERROR('Global Template'!AJ19/'Global Template'!AJ15,"")</f>
        <v>0.754791925270173</v>
      </c>
      <c r="AK30" s="96" t="n">
        <f aca="false">IFERROR('Global Template'!AK19/'Global Template'!AK15,"")</f>
        <v>0.751838248528321</v>
      </c>
      <c r="AL30" s="96" t="n">
        <f aca="false">IFERROR('Global Template'!AL19/'Global Template'!AL15,"")</f>
        <v>0.740696951846574</v>
      </c>
      <c r="AM30" s="96" t="n">
        <f aca="false">IFERROR('Global Template'!AM19/'Global Template'!AM15,"")</f>
        <v>0.741935404675791</v>
      </c>
      <c r="AN30" s="96" t="n">
        <f aca="false">IFERROR('Global Template'!AN19/'Global Template'!AN15,"")</f>
        <v>0.727000734342763</v>
      </c>
      <c r="AO30" s="96" t="n">
        <f aca="false">IFERROR('Global Template'!AO19/'Global Template'!AO15,"")</f>
        <v>0.727131528150976</v>
      </c>
      <c r="AP30" s="96" t="n">
        <f aca="false">IFERROR('Global Template'!AP19/'Global Template'!AP15,"")</f>
        <v>0.735213938603769</v>
      </c>
      <c r="AQ30" s="96" t="n">
        <f aca="false">IFERROR('Global Template'!AQ19/'Global Template'!AQ15,"")</f>
        <v>0.728410513141427</v>
      </c>
      <c r="AR30" s="96" t="n">
        <f aca="false">IFERROR('Global Template'!AR19/'Global Template'!AR15,"")</f>
        <v>0.740007760962359</v>
      </c>
      <c r="AS30" s="96" t="n">
        <f aca="false">IFERROR('Global Template'!AS19/'Global Template'!AS15,"")</f>
        <v>0.735653461680859</v>
      </c>
      <c r="AT30" s="96" t="n">
        <f aca="false">IFERROR('Global Template'!AT19/'Global Template'!AT15,"")</f>
        <v>0.742408376963351</v>
      </c>
      <c r="AU30" s="96" t="n">
        <f aca="false">IFERROR('Global Template'!AU19/'Global Template'!AU15,"")</f>
        <v>0.736907020872865</v>
      </c>
      <c r="AV30" s="96" t="n">
        <f aca="false">IFERROR('Global Template'!AV19/'Global Template'!AV15,"")</f>
        <v>0.744843646041251</v>
      </c>
      <c r="AW30" s="96" t="n">
        <f aca="false">IFERROR('Global Template'!AW19/'Global Template'!AW15,"")</f>
        <v>0.741237427613533</v>
      </c>
      <c r="AX30" s="96" t="n">
        <f aca="false">IFERROR('Global Template'!AX19/'Global Template'!AX15,"")</f>
        <v>0.737912735849057</v>
      </c>
      <c r="AY30" s="96" t="n">
        <f aca="false">IFERROR('Global Template'!AY19/'Global Template'!AY15,"")</f>
        <v>0.73744102137108</v>
      </c>
      <c r="AZ30" s="96" t="n">
        <f aca="false">IFERROR('Global Template'!AZ19/'Global Template'!AZ15,"")</f>
        <v>0.740174672489083</v>
      </c>
      <c r="BA30" s="136" t="n">
        <f aca="false">IFERROR('Global Template'!BA19/'Global Template'!BA15,"")</f>
        <v>0.755418785121755</v>
      </c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100"/>
      <c r="BN30" s="100"/>
      <c r="BO30" s="100"/>
      <c r="BP30" s="100"/>
      <c r="BQ30" s="100"/>
      <c r="BR30" s="100"/>
      <c r="BS30" s="100"/>
      <c r="BT30" s="100"/>
      <c r="BU30" s="100"/>
      <c r="BV30" s="2"/>
      <c r="BW30" s="96"/>
      <c r="BX30" s="96"/>
      <c r="BY30" s="96"/>
      <c r="BZ30" s="96"/>
      <c r="CA30" s="96"/>
      <c r="CB30" s="92"/>
      <c r="CC30" s="92"/>
      <c r="CD30" s="92"/>
      <c r="CE30" s="92"/>
      <c r="CF30" s="92"/>
    </row>
    <row r="31" customFormat="false" ht="15" hidden="false" customHeight="true" outlineLevel="0" collapsed="false">
      <c r="A31" s="12" t="n">
        <v>21</v>
      </c>
      <c r="B31" s="12" t="n">
        <v>19</v>
      </c>
      <c r="C31" s="12"/>
      <c r="D31" s="12" t="s">
        <v>4809</v>
      </c>
      <c r="E31" s="12" t="n">
        <v>2</v>
      </c>
      <c r="F31" s="12" t="n">
        <v>4</v>
      </c>
      <c r="G31" s="12"/>
      <c r="H31" s="12"/>
      <c r="I31" s="12"/>
      <c r="J31" s="12"/>
      <c r="K31" s="12"/>
      <c r="L31" s="12"/>
      <c r="M31" s="12"/>
      <c r="N31" s="12"/>
      <c r="O31" s="12" t="s">
        <v>4812</v>
      </c>
      <c r="P31" s="12"/>
      <c r="Q31" s="12"/>
      <c r="R31" s="12"/>
      <c r="S31" s="12"/>
      <c r="T31" s="12"/>
      <c r="U31" s="12"/>
      <c r="V31" s="12" t="s">
        <v>2482</v>
      </c>
      <c r="W31" s="12" t="s">
        <v>161</v>
      </c>
      <c r="X31" s="12"/>
      <c r="Y31" s="12"/>
      <c r="Z31" s="12" t="s">
        <v>1216</v>
      </c>
      <c r="AA31" s="12" t="s">
        <v>4813</v>
      </c>
      <c r="AB31" s="96"/>
      <c r="AC31" s="96"/>
      <c r="AD31" s="96"/>
      <c r="AE31" s="96" t="n">
        <f aca="false">IFERROR(SUM('Global Template'!AE19,'Global Template'!AD19,'Global Template'!AC19,'Global Template'!AB19)/SUM('Global Template'!AE15,'Global Template'!AD15,'Global Template'!AC15,'Global Template'!AB15),"")</f>
        <v>0.76007269633351</v>
      </c>
      <c r="AF31" s="96" t="n">
        <f aca="false">IFERROR('Global Template'!AF19/'Global Template'!AF15,"")</f>
        <v>0.76007269633351</v>
      </c>
      <c r="AG31" s="96" t="n">
        <f aca="false">IFERROR(SUM('Global Template'!AG19,'Global Template'!AE19,'Global Template'!AD19,'Global Template'!AC19)/SUM('Global Template'!AG15,'Global Template'!AE15,'Global Template'!AD15,'Global Template'!AC15),"")</f>
        <v>0.756314664188515</v>
      </c>
      <c r="AH31" s="96" t="n">
        <f aca="false">IFERROR(SUM('Global Template'!AH19,'Global Template'!AG19,'Global Template'!AE19,'Global Template'!AD19)/SUM('Global Template'!AH15,'Global Template'!AG15,'Global Template'!AE15,'Global Template'!AD15),"")</f>
        <v>0.752880510817169</v>
      </c>
      <c r="AI31" s="96" t="n">
        <f aca="false">IFERROR(SUM('Global Template'!AI19,'Global Template'!AH19,'Global Template'!AG19,'Global Template'!AE19)/SUM('Global Template'!AI15,'Global Template'!AH15,'Global Template'!AG15,'Global Template'!AE15),"")</f>
        <v>0.751398588416588</v>
      </c>
      <c r="AJ31" s="96" t="n">
        <f aca="false">IFERROR(SUM('Global Template'!AJ19,'Global Template'!AI19,'Global Template'!AH19,'Global Template'!AG19)/SUM('Global Template'!AJ15,'Global Template'!AI15,'Global Template'!AH15,'Global Template'!AG15),"")</f>
        <v>0.751838248528321</v>
      </c>
      <c r="AK31" s="96" t="n">
        <f aca="false">IFERROR('Global Template'!AK19/'Global Template'!AK15,"")</f>
        <v>0.751838248528321</v>
      </c>
      <c r="AL31" s="96" t="n">
        <f aca="false">IFERROR(SUM('Global Template'!AL19,'Global Template'!AJ19,'Global Template'!AI19,'Global Template'!AH19)/SUM('Global Template'!AL15,'Global Template'!AJ15,'Global Template'!AI15,'Global Template'!AH15),"")</f>
        <v>0.74977886654115</v>
      </c>
      <c r="AM31" s="96" t="n">
        <f aca="false">IFERROR(SUM('Global Template'!AM19,'Global Template'!AL19,'Global Template'!AJ19,'Global Template'!AI19)/SUM('Global Template'!AM15,'Global Template'!AL15,'Global Template'!AJ15,'Global Template'!AI15),"")</f>
        <v>0.747153621618642</v>
      </c>
      <c r="AN31" s="96" t="n">
        <f aca="false">IFERROR(SUM('Global Template'!AN19,'Global Template'!AM19,'Global Template'!AL19,'Global Template'!AJ19)/SUM('Global Template'!AN15,'Global Template'!AM15,'Global Template'!AL15,'Global Template'!AJ15),"")</f>
        <v>0.740526271993023</v>
      </c>
      <c r="AO31" s="96" t="n">
        <f aca="false">IFERROR(SUM('Global Template'!AO19,'Global Template'!AN19,'Global Template'!AM19,'Global Template'!AL19)/SUM('Global Template'!AO15,'Global Template'!AN15,'Global Template'!AM15,'Global Template'!AL15),"")</f>
        <v>0.733788934773946</v>
      </c>
      <c r="AP31" s="96" t="n">
        <f aca="false">IFERROR('Global Template'!AP19/'Global Template'!AP15,"")</f>
        <v>0.735213938603769</v>
      </c>
      <c r="AQ31" s="96" t="n">
        <f aca="false">IFERROR(SUM('Global Template'!AQ19,'Global Template'!AO19,'Global Template'!AN19,'Global Template'!AM19)/SUM('Global Template'!AQ15,'Global Template'!AO15,'Global Template'!AN15,'Global Template'!AM15),"")</f>
        <v>0.730843614583278</v>
      </c>
      <c r="AR31" s="96" t="n">
        <f aca="false">IFERROR(SUM('Global Template'!AR19,'Global Template'!AQ19,'Global Template'!AO19,'Global Template'!AN19)/SUM('Global Template'!AR15,'Global Template'!AQ15,'Global Template'!AO15,'Global Template'!AN15),"")</f>
        <v>0.730952643766767</v>
      </c>
      <c r="AS31" s="96" t="n">
        <f aca="false">IFERROR(SUM('Global Template'!AS19,'Global Template'!AR19,'Global Template'!AQ19,'Global Template'!AO19)/SUM('Global Template'!AS15,'Global Template'!AR15,'Global Template'!AQ15,'Global Template'!AO15),"")</f>
        <v>0.733076516894192</v>
      </c>
      <c r="AT31" s="96" t="n">
        <f aca="false">IFERROR(SUM('Global Template'!AT19,'Global Template'!AS19,'Global Template'!AR19,'Global Template'!AQ19)/SUM('Global Template'!AT15,'Global Template'!AS15,'Global Template'!AR15,'Global Template'!AQ15),"")</f>
        <v>0.736907020872865</v>
      </c>
      <c r="AU31" s="96" t="n">
        <f aca="false">IFERROR('Global Template'!AU19/'Global Template'!AU15,"")</f>
        <v>0.736907020872865</v>
      </c>
      <c r="AV31" s="96" t="n">
        <f aca="false">IFERROR(SUM('Global Template'!AV19,'Global Template'!AT19,'Global Template'!AS19,'Global Template'!AR19)/SUM('Global Template'!AV15,'Global Template'!AT15,'Global Template'!AS15,'Global Template'!AR15),"")</f>
        <v>0.740873620952552</v>
      </c>
      <c r="AW31" s="96" t="n">
        <f aca="false">IFERROR(SUM('Global Template'!AW19,'Global Template'!AV19,'Global Template'!AT19,'Global Template'!AS19)/SUM('Global Template'!AW15,'Global Template'!AV15,'Global Template'!AT15,'Global Template'!AS15),"")</f>
        <v>0.741162574875559</v>
      </c>
      <c r="AX31" s="96" t="n">
        <f aca="false">IFERROR(SUM('Global Template'!AX19,'Global Template'!AW19,'Global Template'!AV19,'Global Template'!AT19)/SUM('Global Template'!AX15,'Global Template'!AW15,'Global Template'!AV15,'Global Template'!AT15),"")</f>
        <v>0.741470025510204</v>
      </c>
      <c r="AY31" s="96" t="n">
        <f aca="false">IFERROR(SUM('Global Template'!AY19,'Global Template'!AX19,'Global Template'!AW19,'Global Template'!AV19)/SUM('Global Template'!AY15,'Global Template'!AX15,'Global Template'!AW15,'Global Template'!AV15),"")</f>
        <v>0.740174672489083</v>
      </c>
      <c r="AZ31" s="96" t="n">
        <f aca="false">IFERROR('Global Template'!AZ19/'Global Template'!AZ15,"")</f>
        <v>0.740174672489083</v>
      </c>
      <c r="BA31" s="136" t="n">
        <f aca="false">IFERROR(SUM('Global Template'!BA19,'Global Template'!AY19,'Global Template'!AX19,'Global Template'!AW19)/SUM('Global Template'!BA15,'Global Template'!AY15,'Global Template'!AX15,'Global Template'!AW15),"")</f>
        <v>0.743238421465782</v>
      </c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100"/>
      <c r="BN31" s="100"/>
      <c r="BO31" s="100"/>
      <c r="BP31" s="100"/>
      <c r="BQ31" s="100"/>
      <c r="BR31" s="100"/>
      <c r="BS31" s="100"/>
      <c r="BT31" s="100"/>
      <c r="BU31" s="100"/>
      <c r="BV31" s="2"/>
      <c r="BW31" s="96"/>
      <c r="BX31" s="96"/>
      <c r="BY31" s="96"/>
      <c r="BZ31" s="96"/>
      <c r="CA31" s="96"/>
      <c r="CB31" s="92"/>
      <c r="CC31" s="92"/>
      <c r="CD31" s="92"/>
      <c r="CE31" s="92"/>
      <c r="CF31" s="92"/>
    </row>
    <row r="32" customFormat="false" ht="15" hidden="false" customHeight="true" outlineLevel="0" collapsed="false">
      <c r="A32" s="12" t="n">
        <v>22</v>
      </c>
      <c r="B32" s="12" t="n">
        <v>19</v>
      </c>
      <c r="C32" s="12"/>
      <c r="D32" s="12" t="s">
        <v>4814</v>
      </c>
      <c r="E32" s="12" t="n">
        <v>1</v>
      </c>
      <c r="F32" s="12" t="n">
        <v>4</v>
      </c>
      <c r="G32" s="12"/>
      <c r="H32" s="12"/>
      <c r="I32" s="12"/>
      <c r="J32" s="12"/>
      <c r="K32" s="12"/>
      <c r="L32" s="12"/>
      <c r="M32" s="12"/>
      <c r="N32" s="12"/>
      <c r="O32" s="12" t="s">
        <v>4815</v>
      </c>
      <c r="P32" s="12"/>
      <c r="Q32" s="12"/>
      <c r="R32" s="12"/>
      <c r="S32" s="12"/>
      <c r="T32" s="12"/>
      <c r="U32" s="12"/>
      <c r="V32" s="12" t="s">
        <v>2482</v>
      </c>
      <c r="W32" s="12" t="s">
        <v>161</v>
      </c>
      <c r="X32" s="12"/>
      <c r="Y32" s="12"/>
      <c r="Z32" s="12" t="s">
        <v>1216</v>
      </c>
      <c r="AA32" s="12" t="s">
        <v>4816</v>
      </c>
      <c r="AB32" s="96" t="n">
        <f aca="false">IFERROR('Global Template'!AB33/'Global Template'!AB15,"")</f>
        <v>-0.0451110719840363</v>
      </c>
      <c r="AC32" s="96" t="n">
        <f aca="false">IFERROR('Global Template'!AC33/'Global Template'!AC15,"")</f>
        <v>-0.0253566225348887</v>
      </c>
      <c r="AD32" s="96" t="n">
        <f aca="false">IFERROR('Global Template'!AD33/'Global Template'!AD15,"")</f>
        <v>-0.0159302716356318</v>
      </c>
      <c r="AE32" s="96" t="n">
        <f aca="false">IFERROR('Global Template'!AE33/'Global Template'!AE15,"")</f>
        <v>-0.0241006556796031</v>
      </c>
      <c r="AF32" s="96" t="n">
        <f aca="false">IFERROR('Global Template'!AF33/'Global Template'!AF15,"")</f>
        <v>-0.0271016412503681</v>
      </c>
      <c r="AG32" s="96" t="n">
        <f aca="false">IFERROR('Global Template'!AG33/'Global Template'!AG15,"")</f>
        <v>0.0205834298922619</v>
      </c>
      <c r="AH32" s="96" t="n">
        <f aca="false">IFERROR('Global Template'!AH33/'Global Template'!AH15,"")</f>
        <v>0.0121271144759477</v>
      </c>
      <c r="AI32" s="96" t="n">
        <f aca="false">IFERROR('Global Template'!AI33/'Global Template'!AI15,"")</f>
        <v>0.0253708161430683</v>
      </c>
      <c r="AJ32" s="96" t="n">
        <f aca="false">IFERROR('Global Template'!AJ33/'Global Template'!AJ15,"")</f>
        <v>0.0113628952834036</v>
      </c>
      <c r="AK32" s="96" t="n">
        <f aca="false">IFERROR('Global Template'!AK33/'Global Template'!AK15,"")</f>
        <v>0.0172370296687554</v>
      </c>
      <c r="AL32" s="96" t="n">
        <f aca="false">IFERROR('Global Template'!AL33/'Global Template'!AL15,"")</f>
        <v>0.0271240314243482</v>
      </c>
      <c r="AM32" s="96" t="n">
        <f aca="false">IFERROR('Global Template'!AM33/'Global Template'!AM15,"")</f>
        <v>0.0159828696397656</v>
      </c>
      <c r="AN32" s="96" t="n">
        <f aca="false">IFERROR('Global Template'!AN33/'Global Template'!AN15,"")</f>
        <v>0.00141553309787743</v>
      </c>
      <c r="AO32" s="96" t="n">
        <f aca="false">IFERROR('Global Template'!AO33/'Global Template'!AO15,"")</f>
        <v>-0.0101766007494372</v>
      </c>
      <c r="AP32" s="96" t="n">
        <f aca="false">IFERROR('Global Template'!AP33/'Global Template'!AP15,"")</f>
        <v>0.0258385682114496</v>
      </c>
      <c r="AQ32" s="96" t="n">
        <f aca="false">IFERROR('Global Template'!AQ33/'Global Template'!AQ15,"")</f>
        <v>0.00166875260742595</v>
      </c>
      <c r="AR32" s="96" t="n">
        <f aca="false">IFERROR('Global Template'!AR33/'Global Template'!AR15,"")</f>
        <v>0.0325960419091967</v>
      </c>
      <c r="AS32" s="96" t="n">
        <f aca="false">IFERROR('Global Template'!AS33/'Global Template'!AS15,"")</f>
        <v>0.0573861532765642</v>
      </c>
      <c r="AT32" s="96" t="n">
        <f aca="false">IFERROR('Global Template'!AT33/'Global Template'!AT15,"")</f>
        <v>0.0736474694589878</v>
      </c>
      <c r="AU32" s="96" t="n">
        <f aca="false">IFERROR('Global Template'!AU33/'Global Template'!AU15,"")</f>
        <v>0.0430740037950664</v>
      </c>
      <c r="AV32" s="96" t="n">
        <f aca="false">IFERROR('Global Template'!AV33/'Global Template'!AV15,"")</f>
        <v>0.0635395874916833</v>
      </c>
      <c r="AW32" s="96" t="n">
        <f aca="false">IFERROR('Global Template'!AW33/'Global Template'!AW15,"")</f>
        <v>0.0350502895458702</v>
      </c>
      <c r="AX32" s="96" t="n">
        <f aca="false">IFERROR('Global Template'!AX33/'Global Template'!AX15,"")</f>
        <v>0.027122641509434</v>
      </c>
      <c r="AY32" s="96" t="n">
        <f aca="false">IFERROR('Global Template'!AY33/'Global Template'!AY15,"")</f>
        <v>0.0380238689980572</v>
      </c>
      <c r="AZ32" s="96" t="n">
        <f aca="false">IFERROR('Global Template'!AZ33/'Global Template'!AZ15,"")</f>
        <v>0.0402800783014606</v>
      </c>
      <c r="BA32" s="136" t="n">
        <f aca="false">IFERROR('Global Template'!BA33/'Global Template'!BA15,"")</f>
        <v>0.0561948086700562</v>
      </c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100"/>
      <c r="BN32" s="100"/>
      <c r="BO32" s="100"/>
      <c r="BP32" s="100"/>
      <c r="BQ32" s="100"/>
      <c r="BR32" s="100"/>
      <c r="BS32" s="100"/>
      <c r="BT32" s="100"/>
      <c r="BU32" s="100"/>
      <c r="BV32" s="2"/>
      <c r="BW32" s="96"/>
      <c r="BX32" s="96"/>
      <c r="BY32" s="96"/>
      <c r="BZ32" s="96"/>
      <c r="CA32" s="96"/>
      <c r="CB32" s="92"/>
      <c r="CC32" s="92"/>
      <c r="CD32" s="92"/>
      <c r="CE32" s="92"/>
      <c r="CF32" s="92"/>
    </row>
    <row r="33" customFormat="false" ht="15" hidden="false" customHeight="true" outlineLevel="0" collapsed="false">
      <c r="A33" s="12" t="n">
        <v>23</v>
      </c>
      <c r="B33" s="12" t="n">
        <v>19</v>
      </c>
      <c r="C33" s="12"/>
      <c r="D33" s="12" t="s">
        <v>4814</v>
      </c>
      <c r="E33" s="12" t="n">
        <v>2</v>
      </c>
      <c r="F33" s="12" t="n">
        <v>4</v>
      </c>
      <c r="G33" s="12"/>
      <c r="H33" s="12"/>
      <c r="I33" s="12"/>
      <c r="J33" s="12"/>
      <c r="K33" s="12"/>
      <c r="L33" s="12"/>
      <c r="M33" s="12"/>
      <c r="N33" s="12"/>
      <c r="O33" s="12" t="s">
        <v>4817</v>
      </c>
      <c r="P33" s="12"/>
      <c r="Q33" s="12"/>
      <c r="R33" s="12"/>
      <c r="S33" s="12"/>
      <c r="T33" s="12"/>
      <c r="U33" s="12"/>
      <c r="V33" s="12" t="s">
        <v>2482</v>
      </c>
      <c r="W33" s="12" t="s">
        <v>161</v>
      </c>
      <c r="X33" s="12"/>
      <c r="Y33" s="12"/>
      <c r="Z33" s="12" t="s">
        <v>1216</v>
      </c>
      <c r="AA33" s="12" t="s">
        <v>4818</v>
      </c>
      <c r="AB33" s="96"/>
      <c r="AC33" s="96"/>
      <c r="AD33" s="96"/>
      <c r="AE33" s="96" t="n">
        <f aca="false">IFERROR(SUM('Global Template'!AE33,'Global Template'!AD33,'Global Template'!AC33,'Global Template'!AB33)/SUM('Global Template'!AE15,'Global Template'!AD15,'Global Template'!AC15,'Global Template'!AB15),"")</f>
        <v>-0.0271016412503681</v>
      </c>
      <c r="AF33" s="96" t="n">
        <f aca="false">IFERROR('Global Template'!AF33/'Global Template'!AF15,"")</f>
        <v>-0.0271016412503681</v>
      </c>
      <c r="AG33" s="96" t="n">
        <f aca="false">IFERROR(SUM('Global Template'!AG33,'Global Template'!AE33,'Global Template'!AD33,'Global Template'!AC33)/SUM('Global Template'!AG15,'Global Template'!AE15,'Global Template'!AD15,'Global Template'!AC15),"")</f>
        <v>-0.0104607986488467</v>
      </c>
      <c r="AH33" s="96" t="n">
        <f aca="false">IFERROR(SUM('Global Template'!AH33,'Global Template'!AG33,'Global Template'!AE33,'Global Template'!AD33)/SUM('Global Template'!AH15,'Global Template'!AG15,'Global Template'!AE15,'Global Template'!AD15),"")</f>
        <v>-0.000992448419966595</v>
      </c>
      <c r="AI33" s="96" t="n">
        <f aca="false">IFERROR(SUM('Global Template'!AI33,'Global Template'!AH33,'Global Template'!AG33,'Global Template'!AE33)/SUM('Global Template'!AI15,'Global Template'!AH15,'Global Template'!AG15,'Global Template'!AE15),"")</f>
        <v>0.00944826642946701</v>
      </c>
      <c r="AJ33" s="96" t="n">
        <f aca="false">IFERROR(SUM('Global Template'!AJ33,'Global Template'!AI33,'Global Template'!AH33,'Global Template'!AG33)/SUM('Global Template'!AJ15,'Global Template'!AI15,'Global Template'!AH15,'Global Template'!AG15),"")</f>
        <v>0.0172370296687553</v>
      </c>
      <c r="AK33" s="96" t="n">
        <f aca="false">IFERROR('Global Template'!AK33/'Global Template'!AK15,"")</f>
        <v>0.0172370296687554</v>
      </c>
      <c r="AL33" s="96" t="n">
        <f aca="false">IFERROR(SUM('Global Template'!AL33,'Global Template'!AJ33,'Global Template'!AI33,'Global Template'!AH33)/SUM('Global Template'!AL15,'Global Template'!AJ15,'Global Template'!AI15,'Global Template'!AH15),"")</f>
        <v>0.019201284044514</v>
      </c>
      <c r="AM33" s="96" t="n">
        <f aca="false">IFERROR(SUM('Global Template'!AM33,'Global Template'!AL33,'Global Template'!AJ33,'Global Template'!AI33)/SUM('Global Template'!AM15,'Global Template'!AL15,'Global Template'!AJ15,'Global Template'!AI15),"")</f>
        <v>0.0198714684666148</v>
      </c>
      <c r="AN33" s="96" t="n">
        <f aca="false">IFERROR(SUM('Global Template'!AN33,'Global Template'!AM33,'Global Template'!AL33,'Global Template'!AJ33)/SUM('Global Template'!AN15,'Global Template'!AM15,'Global Template'!AL15,'Global Template'!AJ15),"")</f>
        <v>0.0136749224839435</v>
      </c>
      <c r="AO33" s="96" t="n">
        <f aca="false">IFERROR(SUM('Global Template'!AO33,'Global Template'!AN33,'Global Template'!AM33,'Global Template'!AL33)/SUM('Global Template'!AO15,'Global Template'!AN15,'Global Template'!AM15,'Global Template'!AL15),"")</f>
        <v>0.00765349409627095</v>
      </c>
      <c r="AP33" s="96" t="n">
        <f aca="false">IFERROR('Global Template'!AP33/'Global Template'!AP15,"")</f>
        <v>0.0258385682114496</v>
      </c>
      <c r="AQ33" s="96" t="n">
        <f aca="false">IFERROR(SUM('Global Template'!AQ33,'Global Template'!AO33,'Global Template'!AN33,'Global Template'!AM33)/SUM('Global Template'!AQ15,'Global Template'!AO15,'Global Template'!AN15,'Global Template'!AM15),"")</f>
        <v>0.00183062472181934</v>
      </c>
      <c r="AR33" s="96" t="n">
        <f aca="false">IFERROR(SUM('Global Template'!AR33,'Global Template'!AQ33,'Global Template'!AO33,'Global Template'!AN33)/SUM('Global Template'!AR15,'Global Template'!AQ15,'Global Template'!AO15,'Global Template'!AN15),"")</f>
        <v>0.00719140596655839</v>
      </c>
      <c r="AS33" s="96" t="n">
        <f aca="false">IFERROR(SUM('Global Template'!AS33,'Global Template'!AR33,'Global Template'!AQ33,'Global Template'!AO33)/SUM('Global Template'!AS15,'Global Template'!AR15,'Global Template'!AQ15,'Global Template'!AO15),"")</f>
        <v>0.0220338313176824</v>
      </c>
      <c r="AT33" s="96" t="n">
        <f aca="false">IFERROR(SUM('Global Template'!AT33,'Global Template'!AS33,'Global Template'!AR33,'Global Template'!AQ33)/SUM('Global Template'!AT15,'Global Template'!AS15,'Global Template'!AR15,'Global Template'!AQ15),"")</f>
        <v>0.0430740037950664</v>
      </c>
      <c r="AU33" s="96" t="n">
        <f aca="false">IFERROR('Global Template'!AU33/'Global Template'!AU15,"")</f>
        <v>0.0430740037950664</v>
      </c>
      <c r="AV33" s="96" t="n">
        <f aca="false">IFERROR(SUM('Global Template'!AV33,'Global Template'!AT33,'Global Template'!AS33,'Global Template'!AR33)/SUM('Global Template'!AV15,'Global Template'!AT15,'Global Template'!AS15,'Global Template'!AR15),"")</f>
        <v>0.0574939456453494</v>
      </c>
      <c r="AW33" s="96" t="n">
        <f aca="false">IFERROR(SUM('Global Template'!AW33,'Global Template'!AV33,'Global Template'!AT33,'Global Template'!AS33)/SUM('Global Template'!AW15,'Global Template'!AV15,'Global Template'!AT15,'Global Template'!AS15),"")</f>
        <v>0.0566945077195647</v>
      </c>
      <c r="AX33" s="96" t="n">
        <f aca="false">IFERROR(SUM('Global Template'!AX33,'Global Template'!AW33,'Global Template'!AV33,'Global Template'!AT33)/SUM('Global Template'!AX15,'Global Template'!AW15,'Global Template'!AV15,'Global Template'!AT15),"")</f>
        <v>0.0485491071428571</v>
      </c>
      <c r="AY33" s="96" t="n">
        <f aca="false">IFERROR(SUM('Global Template'!AY33,'Global Template'!AX33,'Global Template'!AW33,'Global Template'!AV33)/SUM('Global Template'!AY15,'Global Template'!AX15,'Global Template'!AW15,'Global Template'!AV15),"")</f>
        <v>0.0402800783014606</v>
      </c>
      <c r="AZ33" s="96" t="n">
        <f aca="false">IFERROR('Global Template'!AZ33/'Global Template'!AZ15,"")</f>
        <v>0.0402800783014606</v>
      </c>
      <c r="BA33" s="136" t="n">
        <f aca="false">IFERROR(SUM('Global Template'!BA33,'Global Template'!AY33,'Global Template'!AX33,'Global Template'!AW33)/SUM('Global Template'!BA15,'Global Template'!AY15,'Global Template'!AX15,'Global Template'!AW15),"")</f>
        <v>0.0395347177620781</v>
      </c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100"/>
      <c r="BN33" s="100"/>
      <c r="BO33" s="100"/>
      <c r="BP33" s="100"/>
      <c r="BQ33" s="100"/>
      <c r="BR33" s="100"/>
      <c r="BS33" s="100"/>
      <c r="BT33" s="100"/>
      <c r="BU33" s="100"/>
      <c r="BV33" s="2"/>
      <c r="BW33" s="96"/>
      <c r="BX33" s="96"/>
      <c r="BY33" s="96"/>
      <c r="BZ33" s="96"/>
      <c r="CA33" s="96"/>
      <c r="CB33" s="92"/>
      <c r="CC33" s="92"/>
      <c r="CD33" s="92"/>
      <c r="CE33" s="92"/>
      <c r="CF33" s="92"/>
    </row>
    <row r="34" customFormat="false" ht="15" hidden="false" customHeight="true" outlineLevel="0" collapsed="false">
      <c r="A34" s="12" t="n">
        <v>24</v>
      </c>
      <c r="B34" s="12" t="n">
        <v>19</v>
      </c>
      <c r="C34" s="12"/>
      <c r="D34" s="12" t="s">
        <v>4819</v>
      </c>
      <c r="E34" s="12" t="n">
        <v>1</v>
      </c>
      <c r="F34" s="12" t="n">
        <v>4</v>
      </c>
      <c r="G34" s="12"/>
      <c r="H34" s="12"/>
      <c r="I34" s="12"/>
      <c r="J34" s="12"/>
      <c r="K34" s="12"/>
      <c r="L34" s="12"/>
      <c r="M34" s="12"/>
      <c r="N34" s="12"/>
      <c r="O34" s="12" t="s">
        <v>4820</v>
      </c>
      <c r="P34" s="12"/>
      <c r="Q34" s="12"/>
      <c r="R34" s="12"/>
      <c r="S34" s="12"/>
      <c r="T34" s="12"/>
      <c r="U34" s="12"/>
      <c r="V34" s="12" t="s">
        <v>2482</v>
      </c>
      <c r="W34" s="12" t="s">
        <v>161</v>
      </c>
      <c r="X34" s="12"/>
      <c r="Y34" s="12"/>
      <c r="Z34" s="12" t="s">
        <v>1216</v>
      </c>
      <c r="AA34" s="12" t="s">
        <v>4821</v>
      </c>
      <c r="AB34" s="96" t="n">
        <f aca="false">IFERROR('Global Template'!AB54/'Global Template'!AB15,"")</f>
        <v>-0.078996749192189</v>
      </c>
      <c r="AC34" s="96" t="n">
        <f aca="false">IFERROR('Global Template'!AC54/'Global Template'!AC15,"")</f>
        <v>-0.046329645193853</v>
      </c>
      <c r="AD34" s="96" t="n">
        <f aca="false">IFERROR('Global Template'!AD54/'Global Template'!AD15,"")</f>
        <v>-0.0281312899530592</v>
      </c>
      <c r="AE34" s="96" t="n">
        <f aca="false">IFERROR('Global Template'!AE54/'Global Template'!AE15,"")</f>
        <v>-0.0455244606149212</v>
      </c>
      <c r="AF34" s="96" t="n">
        <f aca="false">IFERROR('Global Template'!AF54/'Global Template'!AF15,"")</f>
        <v>-0.0488850462242533</v>
      </c>
      <c r="AG34" s="96" t="n">
        <f aca="false">IFERROR('Global Template'!AG54/'Global Template'!AG15,"")</f>
        <v>0.00270784102617367</v>
      </c>
      <c r="AH34" s="96" t="n">
        <f aca="false">IFERROR('Global Template'!AH54/'Global Template'!AH15,"")</f>
        <v>-0.00052120165120594</v>
      </c>
      <c r="AI34" s="96" t="n">
        <f aca="false">IFERROR('Global Template'!AI54/'Global Template'!AI15,"")</f>
        <v>-0.0146947925982217</v>
      </c>
      <c r="AJ34" s="96" t="n">
        <f aca="false">IFERROR('Global Template'!AJ54/'Global Template'!AJ15,"")</f>
        <v>-0.0140980591334798</v>
      </c>
      <c r="AK34" s="96" t="n">
        <f aca="false">IFERROR('Global Template'!AK54/'Global Template'!AK15,"")</f>
        <v>-0.00711331386293759</v>
      </c>
      <c r="AL34" s="96" t="n">
        <f aca="false">IFERROR('Global Template'!AL54/'Global Template'!AL15,"")</f>
        <v>0.0202227587038109</v>
      </c>
      <c r="AM34" s="96" t="n">
        <f aca="false">IFERROR('Global Template'!AM54/'Global Template'!AM15,"")</f>
        <v>0.112746720298063</v>
      </c>
      <c r="AN34" s="96" t="n">
        <f aca="false">IFERROR('Global Template'!AN54/'Global Template'!AN15,"")</f>
        <v>-0.0173952978750685</v>
      </c>
      <c r="AO34" s="96" t="n">
        <f aca="false">IFERROR('Global Template'!AO54/'Global Template'!AO15,"")</f>
        <v>-0.0224238313365196</v>
      </c>
      <c r="AP34" s="96" t="n">
        <f aca="false">IFERROR('Global Template'!AP54/'Global Template'!AP15,"")</f>
        <v>0.0382837501481569</v>
      </c>
      <c r="AQ34" s="96" t="n">
        <f aca="false">IFERROR('Global Template'!AQ54/'Global Template'!AQ15,"")</f>
        <v>0.000417188151856487</v>
      </c>
      <c r="AR34" s="96" t="n">
        <f aca="false">IFERROR('Global Template'!AR54/'Global Template'!AR15,"")</f>
        <v>0.0178502134264649</v>
      </c>
      <c r="AS34" s="96" t="n">
        <f aca="false">IFERROR('Global Template'!AS54/'Global Template'!AS15,"")</f>
        <v>0.0396149574231766</v>
      </c>
      <c r="AT34" s="96" t="n">
        <f aca="false">IFERROR('Global Template'!AT54/'Global Template'!AT15,"")</f>
        <v>0.0719022687609075</v>
      </c>
      <c r="AU34" s="96" t="n">
        <f aca="false">IFERROR('Global Template'!AU54/'Global Template'!AU15,"")</f>
        <v>0.0341555977229602</v>
      </c>
      <c r="AV34" s="96" t="n">
        <f aca="false">IFERROR('Global Template'!AV54/'Global Template'!AV15,"")</f>
        <v>0.114437791084498</v>
      </c>
      <c r="AW34" s="96" t="n">
        <f aca="false">IFERROR('Global Template'!AW54/'Global Template'!AW15,"")</f>
        <v>0.0911307528192624</v>
      </c>
      <c r="AX34" s="96" t="n">
        <f aca="false">IFERROR('Global Template'!AX54/'Global Template'!AX15,"")</f>
        <v>0.0309551886792453</v>
      </c>
      <c r="AY34" s="96" t="n">
        <f aca="false">IFERROR('Global Template'!AY54/'Global Template'!AY15,"")</f>
        <v>0.100471829031363</v>
      </c>
      <c r="AZ34" s="96" t="n">
        <f aca="false">IFERROR('Global Template'!AZ54/'Global Template'!AZ15,"")</f>
        <v>0.0835717512422828</v>
      </c>
      <c r="BA34" s="136" t="n">
        <f aca="false">IFERROR('Global Template'!BA54/'Global Template'!BA15,"")</f>
        <v>0.104896976184105</v>
      </c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100"/>
      <c r="BN34" s="100"/>
      <c r="BO34" s="100"/>
      <c r="BP34" s="100"/>
      <c r="BQ34" s="100"/>
      <c r="BR34" s="100"/>
      <c r="BS34" s="100"/>
      <c r="BT34" s="100"/>
      <c r="BU34" s="100"/>
      <c r="BV34" s="2"/>
      <c r="BW34" s="96"/>
      <c r="BX34" s="96"/>
      <c r="BY34" s="96"/>
      <c r="BZ34" s="96"/>
      <c r="CA34" s="96"/>
      <c r="CB34" s="92"/>
      <c r="CC34" s="92"/>
      <c r="CD34" s="92"/>
      <c r="CE34" s="92"/>
      <c r="CF34" s="92"/>
    </row>
    <row r="35" customFormat="false" ht="15" hidden="false" customHeight="true" outlineLevel="0" collapsed="false">
      <c r="A35" s="12" t="n">
        <v>25</v>
      </c>
      <c r="B35" s="12" t="n">
        <v>19</v>
      </c>
      <c r="C35" s="12"/>
      <c r="D35" s="12" t="s">
        <v>4819</v>
      </c>
      <c r="E35" s="12" t="n">
        <v>2</v>
      </c>
      <c r="F35" s="12" t="n">
        <v>4</v>
      </c>
      <c r="G35" s="12"/>
      <c r="H35" s="12"/>
      <c r="I35" s="12"/>
      <c r="J35" s="12"/>
      <c r="K35" s="12"/>
      <c r="L35" s="12"/>
      <c r="M35" s="12"/>
      <c r="N35" s="12"/>
      <c r="O35" s="12" t="s">
        <v>4822</v>
      </c>
      <c r="P35" s="12"/>
      <c r="Q35" s="12"/>
      <c r="R35" s="12"/>
      <c r="S35" s="12"/>
      <c r="T35" s="12"/>
      <c r="U35" s="12"/>
      <c r="V35" s="12" t="s">
        <v>2482</v>
      </c>
      <c r="W35" s="12" t="s">
        <v>161</v>
      </c>
      <c r="X35" s="12"/>
      <c r="Y35" s="12"/>
      <c r="Z35" s="12" t="s">
        <v>1216</v>
      </c>
      <c r="AA35" s="12" t="s">
        <v>4823</v>
      </c>
      <c r="AB35" s="96"/>
      <c r="AC35" s="96"/>
      <c r="AD35" s="96"/>
      <c r="AE35" s="96" t="n">
        <f aca="false">IFERROR(SUM('Global Template'!AE54,'Global Template'!AD54,'Global Template'!AC54,'Global Template'!AB54)/SUM('Global Template'!AE15,'Global Template'!AD15,'Global Template'!AC15,'Global Template'!AB15),"")</f>
        <v>-0.0488850462242533</v>
      </c>
      <c r="AF35" s="96" t="n">
        <f aca="false">IFERROR('Global Template'!AF54/'Global Template'!AF15,"")</f>
        <v>-0.0488850462242533</v>
      </c>
      <c r="AG35" s="96" t="n">
        <f aca="false">IFERROR(SUM('Global Template'!AG54,'Global Template'!AE54,'Global Template'!AD54,'Global Template'!AC54)/SUM('Global Template'!AG15,'Global Template'!AE15,'Global Template'!AD15,'Global Template'!AC15),"")</f>
        <v>-0.0285764480297831</v>
      </c>
      <c r="AH35" s="96" t="n">
        <f aca="false">IFERROR(SUM('Global Template'!AH54,'Global Template'!AG54,'Global Template'!AE54,'Global Template'!AD54)/SUM('Global Template'!AH15,'Global Template'!AG15,'Global Template'!AE15,'Global Template'!AD15),"")</f>
        <v>-0.0169814302171</v>
      </c>
      <c r="AI35" s="96" t="n">
        <f aca="false">IFERROR(SUM('Global Template'!AI54,'Global Template'!AH54,'Global Template'!AG54,'Global Template'!AE54)/SUM('Global Template'!AI15,'Global Template'!AH15,'Global Template'!AG15,'Global Template'!AE15),"")</f>
        <v>-0.0139124203917666</v>
      </c>
      <c r="AJ35" s="96" t="n">
        <f aca="false">IFERROR(SUM('Global Template'!AJ54,'Global Template'!AI54,'Global Template'!AH54,'Global Template'!AG54)/SUM('Global Template'!AJ15,'Global Template'!AI15,'Global Template'!AH15,'Global Template'!AG15),"")</f>
        <v>-0.00711331386293769</v>
      </c>
      <c r="AK35" s="96" t="n">
        <f aca="false">IFERROR('Global Template'!AK54/'Global Template'!AK15,"")</f>
        <v>-0.00711331386293759</v>
      </c>
      <c r="AL35" s="96" t="n">
        <f aca="false">IFERROR(SUM('Global Template'!AL54,'Global Template'!AJ54,'Global Template'!AI54,'Global Template'!AH54)/SUM('Global Template'!AL15,'Global Template'!AJ15,'Global Template'!AI15,'Global Template'!AH15),"")</f>
        <v>-0.00180399092165141</v>
      </c>
      <c r="AM35" s="96" t="n">
        <f aca="false">IFERROR(SUM('Global Template'!AM54,'Global Template'!AL54,'Global Template'!AJ54,'Global Template'!AI54)/SUM('Global Template'!AM15,'Global Template'!AL15,'Global Template'!AJ15,'Global Template'!AI15),"")</f>
        <v>0.0291273657163086</v>
      </c>
      <c r="AN35" s="96" t="n">
        <f aca="false">IFERROR(SUM('Global Template'!AN54,'Global Template'!AM54,'Global Template'!AL54,'Global Template'!AJ54)/SUM('Global Template'!AN15,'Global Template'!AM15,'Global Template'!AL15,'Global Template'!AJ15),"")</f>
        <v>0.0259963016892797</v>
      </c>
      <c r="AO35" s="96" t="n">
        <f aca="false">IFERROR(SUM('Global Template'!AO54,'Global Template'!AN54,'Global Template'!AM54,'Global Template'!AL54)/SUM('Global Template'!AO15,'Global Template'!AN15,'Global Template'!AM15,'Global Template'!AL15),"")</f>
        <v>0.0214051885704263</v>
      </c>
      <c r="AP35" s="96" t="n">
        <f aca="false">IFERROR('Global Template'!AP54/'Global Template'!AP15,"")</f>
        <v>0.0382837501481569</v>
      </c>
      <c r="AQ35" s="96" t="n">
        <f aca="false">IFERROR(SUM('Global Template'!AQ54,'Global Template'!AO54,'Global Template'!AN54,'Global Template'!AM54)/SUM('Global Template'!AQ15,'Global Template'!AO15,'Global Template'!AN15,'Global Template'!AM15),"")</f>
        <v>0.0159904088879862</v>
      </c>
      <c r="AR35" s="96" t="n">
        <f aca="false">IFERROR(SUM('Global Template'!AR54,'Global Template'!AQ54,'Global Template'!AO54,'Global Template'!AN54)/SUM('Global Template'!AR15,'Global Template'!AQ15,'Global Template'!AO15,'Global Template'!AN15),"")</f>
        <v>-0.00443536079682448</v>
      </c>
      <c r="AS35" s="96" t="n">
        <f aca="false">IFERROR(SUM('Global Template'!AS54,'Global Template'!AR54,'Global Template'!AQ54,'Global Template'!AO54)/SUM('Global Template'!AS15,'Global Template'!AR15,'Global Template'!AQ15,'Global Template'!AO15),"")</f>
        <v>0.0102879048505224</v>
      </c>
      <c r="AT35" s="96" t="n">
        <f aca="false">IFERROR(SUM('Global Template'!AT54,'Global Template'!AS54,'Global Template'!AR54,'Global Template'!AQ54)/SUM('Global Template'!AT15,'Global Template'!AS15,'Global Template'!AR15,'Global Template'!AQ15),"")</f>
        <v>0.0341555977229602</v>
      </c>
      <c r="AU35" s="96" t="n">
        <f aca="false">IFERROR('Global Template'!AU54/'Global Template'!AU15,"")</f>
        <v>0.0341555977229602</v>
      </c>
      <c r="AV35" s="96" t="n">
        <f aca="false">IFERROR(SUM('Global Template'!AV54,'Global Template'!AT54,'Global Template'!AS54,'Global Template'!AR54)/SUM('Global Template'!AV15,'Global Template'!AT15,'Global Template'!AS15,'Global Template'!AR15),"")</f>
        <v>0.0630549825096421</v>
      </c>
      <c r="AW35" s="96" t="n">
        <f aca="false">IFERROR(SUM('Global Template'!AW54,'Global Template'!AV54,'Global Template'!AT54,'Global Template'!AS54)/SUM('Global Template'!AW15,'Global Template'!AV15,'Global Template'!AT15,'Global Template'!AS15),"")</f>
        <v>0.0806546865772378</v>
      </c>
      <c r="AX35" s="96" t="n">
        <f aca="false">IFERROR(SUM('Global Template'!AX54,'Global Template'!AW54,'Global Template'!AV54,'Global Template'!AT54)/SUM('Global Template'!AX15,'Global Template'!AW15,'Global Template'!AV15,'Global Template'!AT15),"")</f>
        <v>0.0760522959183674</v>
      </c>
      <c r="AY35" s="96" t="n">
        <f aca="false">IFERROR(SUM('Global Template'!AY54,'Global Template'!AX54,'Global Template'!AW54,'Global Template'!AV54)/SUM('Global Template'!AY15,'Global Template'!AX15,'Global Template'!AW15,'Global Template'!AV15),"")</f>
        <v>0.0835717512422828</v>
      </c>
      <c r="AZ35" s="96" t="n">
        <f aca="false">IFERROR('Global Template'!AZ54/'Global Template'!AZ15,"")</f>
        <v>0.0835717512422828</v>
      </c>
      <c r="BA35" s="136" t="n">
        <f aca="false">IFERROR(SUM('Global Template'!BA54,'Global Template'!AY54,'Global Template'!AX54,'Global Template'!AW54)/SUM('Global Template'!BA15,'Global Template'!AY15,'Global Template'!AX15,'Global Template'!AW15),"")</f>
        <v>0.0826375508456433</v>
      </c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100"/>
      <c r="BN35" s="100"/>
      <c r="BO35" s="100"/>
      <c r="BP35" s="100"/>
      <c r="BQ35" s="100"/>
      <c r="BR35" s="100"/>
      <c r="BS35" s="100"/>
      <c r="BT35" s="100"/>
      <c r="BU35" s="100"/>
      <c r="BV35" s="2"/>
      <c r="BW35" s="96"/>
      <c r="BX35" s="96"/>
      <c r="BY35" s="96"/>
      <c r="BZ35" s="96"/>
      <c r="CA35" s="96"/>
      <c r="CB35" s="92"/>
      <c r="CC35" s="92"/>
      <c r="CD35" s="92"/>
      <c r="CE35" s="92"/>
      <c r="CF35" s="92"/>
    </row>
    <row r="36" customFormat="false" ht="15" hidden="false" customHeight="true" outlineLevel="0" collapsed="false">
      <c r="A36" s="12" t="n">
        <v>26</v>
      </c>
      <c r="B36" s="12" t="n">
        <v>19</v>
      </c>
      <c r="C36" s="12"/>
      <c r="D36" s="12" t="s">
        <v>4824</v>
      </c>
      <c r="E36" s="12" t="n">
        <v>1</v>
      </c>
      <c r="F36" s="12" t="n">
        <v>4</v>
      </c>
      <c r="G36" s="12"/>
      <c r="H36" s="12"/>
      <c r="I36" s="12"/>
      <c r="J36" s="12"/>
      <c r="K36" s="12"/>
      <c r="L36" s="12"/>
      <c r="M36" s="12"/>
      <c r="N36" s="12"/>
      <c r="O36" s="12" t="s">
        <v>4825</v>
      </c>
      <c r="P36" s="12"/>
      <c r="Q36" s="12"/>
      <c r="R36" s="12"/>
      <c r="S36" s="12"/>
      <c r="T36" s="12"/>
      <c r="U36" s="12"/>
      <c r="V36" s="12" t="s">
        <v>2482</v>
      </c>
      <c r="W36" s="12" t="s">
        <v>161</v>
      </c>
      <c r="X36" s="12"/>
      <c r="Y36" s="12"/>
      <c r="Z36" s="12" t="s">
        <v>1216</v>
      </c>
      <c r="AA36" s="12" t="s">
        <v>4826</v>
      </c>
      <c r="AB36" s="96" t="n">
        <f aca="false">IFERROR('Global Template'!AB34/'Global Template'!AB15,"")</f>
        <v>0.0452137805558</v>
      </c>
      <c r="AC36" s="96" t="n">
        <f aca="false">IFERROR('Global Template'!AC34/'Global Template'!AC15,"")</f>
        <v>0.056245075086212</v>
      </c>
      <c r="AD36" s="96" t="n">
        <f aca="false">IFERROR('Global Template'!AD34/'Global Template'!AD15,"")</f>
        <v>0.0649815163461989</v>
      </c>
      <c r="AE36" s="96" t="n">
        <f aca="false">IFERROR('Global Template'!AE34/'Global Template'!AE15,"")</f>
        <v>0.0575394847598795</v>
      </c>
      <c r="AF36" s="96" t="n">
        <f aca="false">IFERROR('Global Template'!AF34/'Global Template'!AF15,"")</f>
        <v>0.0563242125463331</v>
      </c>
      <c r="AG36" s="96" t="n">
        <f aca="false">IFERROR('Global Template'!AG34/'Global Template'!AG15,"")</f>
        <v>0.105237872452217</v>
      </c>
      <c r="AH36" s="96" t="n">
        <f aca="false">IFERROR('Global Template'!AH34/'Global Template'!AH15,"")</f>
        <v>0.0926778508873887</v>
      </c>
      <c r="AI36" s="96" t="n">
        <f aca="false">IFERROR('Global Template'!AI34/'Global Template'!AI15,"")</f>
        <v>0.103781206062967</v>
      </c>
      <c r="AJ36" s="96" t="n">
        <f aca="false">IFERROR('Global Template'!AJ34/'Global Template'!AJ15,"")</f>
        <v>0.0842667008585175</v>
      </c>
      <c r="AK36" s="96" t="n">
        <f aca="false">IFERROR('Global Template'!AK34/'Global Template'!AK15,"")</f>
        <v>0.0960930319341687</v>
      </c>
      <c r="AL36" s="96" t="n">
        <f aca="false">IFERROR('Global Template'!AL34/'Global Template'!AL15,"")</f>
        <v>0.0963986803735568</v>
      </c>
      <c r="AM36" s="96" t="n">
        <f aca="false">IFERROR('Global Template'!AM34/'Global Template'!AM15,"")</f>
        <v>0.0893206286107656</v>
      </c>
      <c r="AN36" s="96" t="n">
        <f aca="false">IFERROR('Global Template'!AN34/'Global Template'!AN15,"")</f>
        <v>0.080372999498782</v>
      </c>
      <c r="AO36" s="96" t="n">
        <f aca="false">IFERROR('Global Template'!AO34/'Global Template'!AO15,"")</f>
        <v>0.0685164874445725</v>
      </c>
      <c r="AP36" s="96" t="n">
        <f aca="false">IFERROR('Global Template'!AP34/'Global Template'!AP15,"")</f>
        <v>0.100746710916202</v>
      </c>
      <c r="AQ36" s="96" t="n">
        <f aca="false">IFERROR('Global Template'!AQ34/'Global Template'!AQ15,"")</f>
        <v>0.0788485607008761</v>
      </c>
      <c r="AR36" s="96" t="n">
        <f aca="false">IFERROR('Global Template'!AR34/'Global Template'!AR15,"")</f>
        <v>0.107101280558789</v>
      </c>
      <c r="AS36" s="96" t="n">
        <f aca="false">IFERROR('Global Template'!AS34/'Global Template'!AS15,"")</f>
        <v>0.126990003702332</v>
      </c>
      <c r="AT36" s="96" t="n">
        <f aca="false">IFERROR('Global Template'!AT34/'Global Template'!AT15,"")</f>
        <v>0.139267015706806</v>
      </c>
      <c r="AU36" s="96" t="n">
        <f aca="false">IFERROR('Global Template'!AU34/'Global Template'!AU15,"")</f>
        <v>0.114516129032258</v>
      </c>
      <c r="AV36" s="96" t="n">
        <f aca="false">IFERROR('Global Template'!AV34/'Global Template'!AV15,"")</f>
        <v>0.129075182967399</v>
      </c>
      <c r="AW36" s="96" t="n">
        <f aca="false">IFERROR('Global Template'!AW34/'Global Template'!AW15,"")</f>
        <v>0.106979579396525</v>
      </c>
      <c r="AX36" s="96" t="n">
        <f aca="false">IFERROR('Global Template'!AX34/'Global Template'!AX15,"")</f>
        <v>0.102594339622642</v>
      </c>
      <c r="AY36" s="96" t="n">
        <f aca="false">IFERROR('Global Template'!AY34/'Global Template'!AY15,"")</f>
        <v>0.113794060505135</v>
      </c>
      <c r="AZ36" s="96" t="n">
        <f aca="false">IFERROR('Global Template'!AZ34/'Global Template'!AZ15,"")</f>
        <v>0.112708929378106</v>
      </c>
      <c r="BA36" s="136" t="n">
        <f aca="false">IFERROR('Global Template'!BA34/'Global Template'!BA15,"")</f>
        <v>0.173133529569173</v>
      </c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100"/>
      <c r="BN36" s="100"/>
      <c r="BO36" s="100"/>
      <c r="BP36" s="100"/>
      <c r="BQ36" s="100"/>
      <c r="BR36" s="100"/>
      <c r="BS36" s="100"/>
      <c r="BT36" s="100"/>
      <c r="BU36" s="100"/>
      <c r="BV36" s="2"/>
      <c r="BW36" s="96"/>
      <c r="BX36" s="96"/>
      <c r="BY36" s="96"/>
      <c r="BZ36" s="96"/>
      <c r="CA36" s="96"/>
      <c r="CB36" s="92"/>
      <c r="CC36" s="92"/>
      <c r="CD36" s="92"/>
      <c r="CE36" s="92"/>
      <c r="CF36" s="92"/>
    </row>
    <row r="37" customFormat="false" ht="15" hidden="false" customHeight="true" outlineLevel="0" collapsed="false">
      <c r="A37" s="12" t="n">
        <v>27</v>
      </c>
      <c r="B37" s="12" t="n">
        <v>19</v>
      </c>
      <c r="C37" s="12"/>
      <c r="D37" s="12" t="s">
        <v>4824</v>
      </c>
      <c r="E37" s="12" t="n">
        <v>2</v>
      </c>
      <c r="F37" s="12" t="n">
        <v>4</v>
      </c>
      <c r="G37" s="12"/>
      <c r="H37" s="12"/>
      <c r="I37" s="12"/>
      <c r="J37" s="12"/>
      <c r="K37" s="12"/>
      <c r="L37" s="12"/>
      <c r="M37" s="12"/>
      <c r="N37" s="12"/>
      <c r="O37" s="12" t="s">
        <v>4827</v>
      </c>
      <c r="P37" s="12"/>
      <c r="Q37" s="12"/>
      <c r="R37" s="12"/>
      <c r="S37" s="12"/>
      <c r="T37" s="12"/>
      <c r="U37" s="12"/>
      <c r="V37" s="12" t="s">
        <v>2482</v>
      </c>
      <c r="W37" s="12" t="s">
        <v>161</v>
      </c>
      <c r="X37" s="12"/>
      <c r="Y37" s="12"/>
      <c r="Z37" s="12" t="s">
        <v>1216</v>
      </c>
      <c r="AA37" s="12" t="s">
        <v>4828</v>
      </c>
      <c r="AB37" s="96"/>
      <c r="AC37" s="96"/>
      <c r="AD37" s="96"/>
      <c r="AE37" s="96" t="n">
        <f aca="false">IFERROR(SUM('Global Template'!AE34,'Global Template'!AD34,'Global Template'!AC34,'Global Template'!AB34)/SUM('Global Template'!AE15,'Global Template'!AD15,'Global Template'!AC15,'Global Template'!AB15),"")</f>
        <v>0.056324212546333</v>
      </c>
      <c r="AF37" s="96" t="n">
        <f aca="false">IFERROR('Global Template'!AF34/'Global Template'!AF15,"")</f>
        <v>0.0563242125463331</v>
      </c>
      <c r="AG37" s="96" t="n">
        <f aca="false">IFERROR(SUM('Global Template'!AG34,'Global Template'!AE34,'Global Template'!AD34,'Global Template'!AC34)/SUM('Global Template'!AG15,'Global Template'!AE15,'Global Template'!AD15,'Global Template'!AC15),"")</f>
        <v>0.0717973425502842</v>
      </c>
      <c r="AH37" s="96" t="n">
        <f aca="false">IFERROR(SUM('Global Template'!AH34,'Global Template'!AG34,'Global Template'!AE34,'Global Template'!AD34)/SUM('Global Template'!AH15,'Global Template'!AG15,'Global Template'!AE15,'Global Template'!AD15),"")</f>
        <v>0.0809433834037984</v>
      </c>
      <c r="AI37" s="96" t="n">
        <f aca="false">IFERROR(SUM('Global Template'!AI34,'Global Template'!AH34,'Global Template'!AG34,'Global Template'!AE34)/SUM('Global Template'!AI15,'Global Template'!AH15,'Global Template'!AG15,'Global Template'!AE15),"")</f>
        <v>0.0906512825378672</v>
      </c>
      <c r="AJ37" s="96" t="n">
        <f aca="false">IFERROR(SUM('Global Template'!AJ34,'Global Template'!AI34,'Global Template'!AH34,'Global Template'!AG34)/SUM('Global Template'!AJ15,'Global Template'!AI15,'Global Template'!AH15,'Global Template'!AG15),"")</f>
        <v>0.0960930319341686</v>
      </c>
      <c r="AK37" s="96" t="n">
        <f aca="false">IFERROR('Global Template'!AK34/'Global Template'!AK15,"")</f>
        <v>0.0960930319341687</v>
      </c>
      <c r="AL37" s="96" t="n">
        <f aca="false">IFERROR(SUM('Global Template'!AL34,'Global Template'!AJ34,'Global Template'!AI34,'Global Template'!AH34)/SUM('Global Template'!AL15,'Global Template'!AJ15,'Global Template'!AI15,'Global Template'!AH15),"")</f>
        <v>0.0942219410766994</v>
      </c>
      <c r="AM37" s="96" t="n">
        <f aca="false">IFERROR(SUM('Global Template'!AM34,'Global Template'!AL34,'Global Template'!AJ34,'Global Template'!AI34)/SUM('Global Template'!AM15,'Global Template'!AL15,'Global Template'!AJ15,'Global Template'!AI15),"")</f>
        <v>0.0932241598397557</v>
      </c>
      <c r="AN37" s="96" t="n">
        <f aca="false">IFERROR(SUM('Global Template'!AN34,'Global Template'!AM34,'Global Template'!AL34,'Global Template'!AJ34)/SUM('Global Template'!AN15,'Global Template'!AM15,'Global Template'!AL15,'Global Template'!AJ15),"")</f>
        <v>0.0874528321214297</v>
      </c>
      <c r="AO37" s="96" t="n">
        <f aca="false">IFERROR(SUM('Global Template'!AO34,'Global Template'!AN34,'Global Template'!AM34,'Global Template'!AL34)/SUM('Global Template'!AO15,'Global Template'!AN15,'Global Template'!AM15,'Global Template'!AL15),"")</f>
        <v>0.0829634565556846</v>
      </c>
      <c r="AP37" s="96" t="n">
        <f aca="false">IFERROR('Global Template'!AP34/'Global Template'!AP15,"")</f>
        <v>0.100746710916202</v>
      </c>
      <c r="AQ37" s="96" t="n">
        <f aca="false">IFERROR(SUM('Global Template'!AQ34,'Global Template'!AO34,'Global Template'!AN34,'Global Template'!AM34)/SUM('Global Template'!AQ15,'Global Template'!AO15,'Global Template'!AN15,'Global Template'!AM15),"")</f>
        <v>0.0789494950678967</v>
      </c>
      <c r="AR37" s="96" t="n">
        <f aca="false">IFERROR(SUM('Global Template'!AR34,'Global Template'!AQ34,'Global Template'!AO34,'Global Template'!AN34)/SUM('Global Template'!AR15,'Global Template'!AQ15,'Global Template'!AO15,'Global Template'!AN15),"")</f>
        <v>0.0844128339362204</v>
      </c>
      <c r="AS37" s="96" t="n">
        <f aca="false">IFERROR(SUM('Global Template'!AS34,'Global Template'!AR34,'Global Template'!AQ34,'Global Template'!AO34)/SUM('Global Template'!AS15,'Global Template'!AR15,'Global Template'!AQ15,'Global Template'!AO15),"")</f>
        <v>0.0968178515211373</v>
      </c>
      <c r="AT37" s="96" t="n">
        <f aca="false">IFERROR(SUM('Global Template'!AT34,'Global Template'!AS34,'Global Template'!AR34,'Global Template'!AQ34)/SUM('Global Template'!AT15,'Global Template'!AS15,'Global Template'!AR15,'Global Template'!AQ15),"")</f>
        <v>0.114516129032258</v>
      </c>
      <c r="AU37" s="96" t="n">
        <f aca="false">IFERROR('Global Template'!AU34/'Global Template'!AU15,"")</f>
        <v>0.114516129032258</v>
      </c>
      <c r="AV37" s="96" t="n">
        <f aca="false">IFERROR(SUM('Global Template'!AV34,'Global Template'!AT34,'Global Template'!AS34,'Global Template'!AR34)/SUM('Global Template'!AV15,'Global Template'!AT15,'Global Template'!AS15,'Global Template'!AR15),"")</f>
        <v>0.126109965019284</v>
      </c>
      <c r="AW37" s="96" t="n">
        <f aca="false">IFERROR(SUM('Global Template'!AW34,'Global Template'!AV34,'Global Template'!AT34,'Global Template'!AS34)/SUM('Global Template'!AW15,'Global Template'!AV15,'Global Template'!AT15,'Global Template'!AS15),"")</f>
        <v>0.124947270733148</v>
      </c>
      <c r="AX37" s="96" t="n">
        <f aca="false">IFERROR(SUM('Global Template'!AX34,'Global Template'!AW34,'Global Template'!AV34,'Global Template'!AT34)/SUM('Global Template'!AX15,'Global Template'!AW15,'Global Template'!AV15,'Global Template'!AT15),"")</f>
        <v>0.118463010204082</v>
      </c>
      <c r="AY37" s="96" t="n">
        <f aca="false">IFERROR(SUM('Global Template'!AY34,'Global Template'!AX34,'Global Template'!AW34,'Global Template'!AV34)/SUM('Global Template'!AY15,'Global Template'!AX15,'Global Template'!AW15,'Global Template'!AV15),"")</f>
        <v>0.112708929378106</v>
      </c>
      <c r="AZ37" s="96" t="n">
        <f aca="false">IFERROR('Global Template'!AZ34/'Global Template'!AZ15,"")</f>
        <v>0.112708929378106</v>
      </c>
      <c r="BA37" s="136" t="n">
        <f aca="false">IFERROR(SUM('Global Template'!BA34,'Global Template'!AY34,'Global Template'!AX34,'Global Template'!AW34)/SUM('Global Template'!BA15,'Global Template'!AY15,'Global Template'!AX15,'Global Template'!AW15),"")</f>
        <v>0.12531221009063</v>
      </c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100"/>
      <c r="BN37" s="100"/>
      <c r="BO37" s="100"/>
      <c r="BP37" s="100"/>
      <c r="BQ37" s="100"/>
      <c r="BR37" s="100"/>
      <c r="BS37" s="100"/>
      <c r="BT37" s="100"/>
      <c r="BU37" s="100"/>
      <c r="BV37" s="2"/>
      <c r="BW37" s="96"/>
      <c r="BX37" s="96"/>
      <c r="BY37" s="96"/>
      <c r="BZ37" s="96"/>
      <c r="CA37" s="96"/>
      <c r="CB37" s="92"/>
      <c r="CC37" s="92"/>
      <c r="CD37" s="92"/>
      <c r="CE37" s="92"/>
      <c r="CF37" s="92"/>
    </row>
    <row r="38" customFormat="false" ht="15" hidden="false" customHeight="true" outlineLevel="0" collapsed="false">
      <c r="A38" s="9" t="n">
        <v>28</v>
      </c>
      <c r="B38" s="9" t="n">
        <v>19</v>
      </c>
      <c r="C38" s="9"/>
      <c r="D38" s="9"/>
      <c r="E38" s="9"/>
      <c r="F38" s="9" t="n">
        <v>4</v>
      </c>
      <c r="G38" s="9"/>
      <c r="H38" s="9"/>
      <c r="I38" s="9"/>
      <c r="J38" s="9"/>
      <c r="K38" s="9"/>
      <c r="L38" s="9"/>
      <c r="M38" s="9"/>
      <c r="N38" s="9"/>
      <c r="O38" s="9" t="s">
        <v>4829</v>
      </c>
      <c r="P38" s="9"/>
      <c r="Q38" s="9"/>
      <c r="R38" s="9"/>
      <c r="S38" s="9"/>
      <c r="T38" s="9"/>
      <c r="U38" s="9"/>
      <c r="V38" s="9" t="s">
        <v>153</v>
      </c>
      <c r="W38" s="9"/>
      <c r="X38" s="9"/>
      <c r="Y38" s="9"/>
      <c r="Z38" s="9" t="s">
        <v>4755</v>
      </c>
      <c r="AA38" s="9" t="s">
        <v>4830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2"/>
      <c r="BW38" s="10"/>
      <c r="BX38" s="10"/>
      <c r="BY38" s="10"/>
      <c r="BZ38" s="10"/>
      <c r="CA38" s="10"/>
      <c r="CB38" s="10"/>
      <c r="CC38" s="10"/>
      <c r="CD38" s="10"/>
      <c r="CE38" s="10"/>
      <c r="CF38" s="10"/>
    </row>
    <row r="39" customFormat="false" ht="15" hidden="false" customHeight="true" outlineLevel="0" collapsed="false">
      <c r="A39" s="12" t="n">
        <v>29</v>
      </c>
      <c r="B39" s="12" t="n">
        <v>19</v>
      </c>
      <c r="C39" s="12"/>
      <c r="D39" s="12" t="s">
        <v>4831</v>
      </c>
      <c r="E39" s="12" t="n">
        <v>2</v>
      </c>
      <c r="F39" s="12" t="n">
        <v>4</v>
      </c>
      <c r="G39" s="12"/>
      <c r="H39" s="12"/>
      <c r="I39" s="12"/>
      <c r="J39" s="12"/>
      <c r="K39" s="12"/>
      <c r="L39" s="12"/>
      <c r="M39" s="12"/>
      <c r="N39" s="12"/>
      <c r="O39" s="12" t="s">
        <v>4832</v>
      </c>
      <c r="P39" s="12"/>
      <c r="Q39" s="12"/>
      <c r="R39" s="12"/>
      <c r="S39" s="12"/>
      <c r="T39" s="12"/>
      <c r="U39" s="12"/>
      <c r="V39" s="12" t="s">
        <v>2482</v>
      </c>
      <c r="W39" s="12" t="s">
        <v>161</v>
      </c>
      <c r="X39" s="12"/>
      <c r="Y39" s="12"/>
      <c r="Z39" s="12" t="s">
        <v>1216</v>
      </c>
      <c r="AA39" s="12" t="s">
        <v>4833</v>
      </c>
      <c r="AB39" s="96"/>
      <c r="AC39" s="96"/>
      <c r="AD39" s="96"/>
      <c r="AE39" s="96"/>
      <c r="AF39" s="96"/>
      <c r="AG39" s="96" t="n">
        <f aca="false">IFERROR(SUM('Global Template'!AG54,'Global Template'!AE54,'Global Template'!AD54,'Global Template'!AC54)/AVERAGE(AVERAGE('Global Template'!AG98,'Global Template'!AE98),AVERAGE('Global Template'!AE98,'Global Template'!AD98),AVERAGE('Global Template'!AD98,'Global Template'!AC98),AVERAGE('Global Template'!AC98,'Global Template'!AB98)),"")</f>
        <v>-0.0167587728900716</v>
      </c>
      <c r="AH39" s="96" t="n">
        <f aca="false">IFERROR(SUM('Global Template'!AH54,'Global Template'!AG54,'Global Template'!AE54,'Global Template'!AD54)/AVERAGE(AVERAGE('Global Template'!AH98,'Global Template'!AG98),AVERAGE('Global Template'!AG98,'Global Template'!AE98),AVERAGE('Global Template'!AE98,'Global Template'!AD98),AVERAGE('Global Template'!AD98,'Global Template'!AC98)),"")</f>
        <v>-0.0100580551061684</v>
      </c>
      <c r="AI39" s="96" t="n">
        <f aca="false">IFERROR(SUM('Global Template'!AI54,'Global Template'!AH54,'Global Template'!AG54,'Global Template'!AE54)/AVERAGE(AVERAGE('Global Template'!AI98,'Global Template'!AH98),AVERAGE('Global Template'!AH98,'Global Template'!AG98),AVERAGE('Global Template'!AG98,'Global Template'!AE98),AVERAGE('Global Template'!AE98,'Global Template'!AD98)),"")</f>
        <v>-0.00835323220282858</v>
      </c>
      <c r="AJ39" s="96" t="n">
        <f aca="false">IFERROR(SUM('Global Template'!AJ54,'Global Template'!AI54,'Global Template'!AH54,'Global Template'!AG54)/AVERAGE(AVERAGE('Global Template'!AJ98,'Global Template'!AI98),AVERAGE('Global Template'!AI98,'Global Template'!AH98),AVERAGE('Global Template'!AH98,'Global Template'!AG98),AVERAGE('Global Template'!AG98,'Global Template'!AE98)),"")</f>
        <v>-0.00433256115870934</v>
      </c>
      <c r="AK39" s="96" t="n">
        <f aca="false">IFERROR('Global Template'!AK54/AVERAGE(AVERAGE('Global Template'!AK98,'Global Template'!AF98)),"")</f>
        <v>-0.00404865160121963</v>
      </c>
      <c r="AL39" s="96" t="n">
        <f aca="false">IFERROR(SUM('Global Template'!AL54,'Global Template'!AJ54,'Global Template'!AI54,'Global Template'!AH54)/AVERAGE(AVERAGE('Global Template'!AL98,'Global Template'!AJ98),AVERAGE('Global Template'!AJ98,'Global Template'!AI98),AVERAGE('Global Template'!AI98,'Global Template'!AH98),AVERAGE('Global Template'!AH98,'Global Template'!AG98)),"")</f>
        <v>-0.00110802484540982</v>
      </c>
      <c r="AM39" s="96" t="n">
        <f aca="false">IFERROR(SUM('Global Template'!AM54,'Global Template'!AL54,'Global Template'!AJ54,'Global Template'!AI54)/AVERAGE(AVERAGE('Global Template'!AM98,'Global Template'!AL98),AVERAGE('Global Template'!AL98,'Global Template'!AJ98),AVERAGE('Global Template'!AJ98,'Global Template'!AI98),AVERAGE('Global Template'!AI98,'Global Template'!AH98)),"")</f>
        <v>0.0177437555447326</v>
      </c>
      <c r="AN39" s="96" t="n">
        <f aca="false">IFERROR(SUM('Global Template'!AN54,'Global Template'!AM54,'Global Template'!AL54,'Global Template'!AJ54)/AVERAGE(AVERAGE('Global Template'!AN98,'Global Template'!AM98),AVERAGE('Global Template'!AM98,'Global Template'!AL98),AVERAGE('Global Template'!AL98,'Global Template'!AJ98),AVERAGE('Global Template'!AJ98,'Global Template'!AI98)),"")</f>
        <v>0.0156288033935814</v>
      </c>
      <c r="AO39" s="96" t="n">
        <f aca="false">IFERROR(SUM('Global Template'!AO54,'Global Template'!AN54,'Global Template'!AM54,'Global Template'!AL54)/AVERAGE(AVERAGE('Global Template'!AO98,'Global Template'!AN98),AVERAGE('Global Template'!AN98,'Global Template'!AM98),AVERAGE('Global Template'!AM98,'Global Template'!AL98),AVERAGE('Global Template'!AL98,'Global Template'!AJ98)),"")</f>
        <v>0.0126590167547847</v>
      </c>
      <c r="AP39" s="96" t="n">
        <f aca="false">IFERROR('Global Template'!AP54/AVERAGE(AVERAGE('Global Template'!AP98,'Global Template'!AK98)),"")</f>
        <v>0.0212865210881709</v>
      </c>
      <c r="AQ39" s="96" t="n">
        <f aca="false">IFERROR(SUM('Global Template'!AQ54,'Global Template'!AO54,'Global Template'!AN54,'Global Template'!AM54)/AVERAGE(AVERAGE('Global Template'!AQ98,'Global Template'!AO98),AVERAGE('Global Template'!AO98,'Global Template'!AN98),AVERAGE('Global Template'!AN98,'Global Template'!AM98),AVERAGE('Global Template'!AM98,'Global Template'!AL98)),"")</f>
        <v>0.00925882569416966</v>
      </c>
      <c r="AR39" s="96" t="n">
        <f aca="false">IFERROR(SUM('Global Template'!AR54,'Global Template'!AQ54,'Global Template'!AO54,'Global Template'!AN54)/AVERAGE(AVERAGE('Global Template'!AR98,'Global Template'!AQ98),AVERAGE('Global Template'!AQ98,'Global Template'!AO98),AVERAGE('Global Template'!AO98,'Global Template'!AN98),AVERAGE('Global Template'!AN98,'Global Template'!AM98)),"")</f>
        <v>-0.0025718764076596</v>
      </c>
      <c r="AS39" s="96" t="n">
        <f aca="false">IFERROR(SUM('Global Template'!AS54,'Global Template'!AR54,'Global Template'!AQ54,'Global Template'!AO54)/AVERAGE(AVERAGE('Global Template'!AS98,'Global Template'!AR98),AVERAGE('Global Template'!AR98,'Global Template'!AQ98),AVERAGE('Global Template'!AQ98,'Global Template'!AO98),AVERAGE('Global Template'!AO98,'Global Template'!AN98)),"")</f>
        <v>0.00603280734573704</v>
      </c>
      <c r="AT39" s="96" t="n">
        <f aca="false">IFERROR(SUM('Global Template'!AT54,'Global Template'!AS54,'Global Template'!AR54,'Global Template'!AQ54)/AVERAGE(AVERAGE('Global Template'!AT98,'Global Template'!AS98),AVERAGE('Global Template'!AS98,'Global Template'!AR98),AVERAGE('Global Template'!AR98,'Global Template'!AQ98),AVERAGE('Global Template'!AQ98,'Global Template'!AO98)),"")</f>
        <v>0.0200690625220355</v>
      </c>
      <c r="AU39" s="96" t="n">
        <f aca="false">IFERROR('Global Template'!AU54/AVERAGE(AVERAGE('Global Template'!AU98,'Global Template'!AP98)),"")</f>
        <v>0.0181960979832582</v>
      </c>
      <c r="AV39" s="96" t="n">
        <f aca="false">IFERROR(SUM('Global Template'!AV54,'Global Template'!AT54,'Global Template'!AS54,'Global Template'!AR54)/AVERAGE(AVERAGE('Global Template'!AV98,'Global Template'!AT98),AVERAGE('Global Template'!AT98,'Global Template'!AS98),AVERAGE('Global Template'!AS98,'Global Template'!AR98),AVERAGE('Global Template'!AR98,'Global Template'!AQ98)),"")</f>
        <v>0.0365651613280404</v>
      </c>
      <c r="AW39" s="96" t="n">
        <f aca="false">IFERROR(SUM('Global Template'!AW54,'Global Template'!AV54,'Global Template'!AT54,'Global Template'!AS54)/AVERAGE(AVERAGE('Global Template'!AW98,'Global Template'!AV98),AVERAGE('Global Template'!AV98,'Global Template'!AT98),AVERAGE('Global Template'!AT98,'Global Template'!AS98),AVERAGE('Global Template'!AS98,'Global Template'!AR98)),"")</f>
        <v>0.0454924319312498</v>
      </c>
      <c r="AX39" s="96" t="n">
        <f aca="false">IFERROR(SUM('Global Template'!AX54,'Global Template'!AW54,'Global Template'!AV54,'Global Template'!AT54)/AVERAGE(AVERAGE('Global Template'!AX98,'Global Template'!AW98),AVERAGE('Global Template'!AW98,'Global Template'!AV98),AVERAGE('Global Template'!AV98,'Global Template'!AT98),AVERAGE('Global Template'!AT98,'Global Template'!AS98)),"")</f>
        <v>0.0411166940695354</v>
      </c>
      <c r="AY39" s="96" t="n">
        <f aca="false">IFERROR(SUM('Global Template'!AY54,'Global Template'!AX54,'Global Template'!AW54,'Global Template'!AV54)/AVERAGE(AVERAGE('Global Template'!AY98,'Global Template'!AX98),AVERAGE('Global Template'!AX98,'Global Template'!AW98),AVERAGE('Global Template'!AW98,'Global Template'!AV98),AVERAGE('Global Template'!AV98,'Global Template'!AT98)),"")</f>
        <v>0.0436430119575955</v>
      </c>
      <c r="AZ39" s="96" t="n">
        <f aca="false">IFERROR('Global Template'!AZ54/AVERAGE(AVERAGE('Global Template'!AZ98,'Global Template'!AU98)),"")</f>
        <v>0.0421084577303162</v>
      </c>
      <c r="BA39" s="136" t="n">
        <f aca="false">IFERROR(SUM('Global Template'!BA54,'Global Template'!AY54,'Global Template'!AX54,'Global Template'!AW54)/AVERAGE(AVERAGE('Global Template'!BA98,'Global Template'!AY98),AVERAGE('Global Template'!AY98,'Global Template'!AX98),AVERAGE('Global Template'!AX98,'Global Template'!AW98),AVERAGE('Global Template'!AW98,'Global Template'!AV98)),"")</f>
        <v>0.0416522415506288</v>
      </c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100"/>
      <c r="BN39" s="100"/>
      <c r="BO39" s="100"/>
      <c r="BP39" s="100"/>
      <c r="BQ39" s="100"/>
      <c r="BR39" s="100"/>
      <c r="BS39" s="100"/>
      <c r="BT39" s="100"/>
      <c r="BU39" s="100"/>
      <c r="BV39" s="2"/>
      <c r="BW39" s="96"/>
      <c r="BX39" s="96"/>
      <c r="BY39" s="96"/>
      <c r="BZ39" s="96"/>
      <c r="CA39" s="96"/>
      <c r="CB39" s="92"/>
      <c r="CC39" s="92"/>
      <c r="CD39" s="92"/>
      <c r="CE39" s="92"/>
      <c r="CF39" s="92"/>
    </row>
    <row r="40" customFormat="false" ht="15" hidden="false" customHeight="true" outlineLevel="0" collapsed="false">
      <c r="A40" s="12" t="n">
        <v>30</v>
      </c>
      <c r="B40" s="12" t="n">
        <v>19</v>
      </c>
      <c r="C40" s="12"/>
      <c r="D40" s="12" t="s">
        <v>4834</v>
      </c>
      <c r="E40" s="12" t="n">
        <v>2</v>
      </c>
      <c r="F40" s="12" t="n">
        <v>4</v>
      </c>
      <c r="G40" s="12"/>
      <c r="H40" s="12"/>
      <c r="I40" s="12"/>
      <c r="J40" s="12"/>
      <c r="K40" s="12"/>
      <c r="L40" s="12"/>
      <c r="M40" s="12"/>
      <c r="N40" s="12"/>
      <c r="O40" s="12" t="s">
        <v>4835</v>
      </c>
      <c r="P40" s="12"/>
      <c r="Q40" s="12"/>
      <c r="R40" s="12"/>
      <c r="S40" s="12"/>
      <c r="T40" s="12"/>
      <c r="U40" s="12"/>
      <c r="V40" s="12" t="s">
        <v>2482</v>
      </c>
      <c r="W40" s="12" t="s">
        <v>161</v>
      </c>
      <c r="X40" s="12"/>
      <c r="Y40" s="12"/>
      <c r="Z40" s="12" t="s">
        <v>1216</v>
      </c>
      <c r="AA40" s="12" t="s">
        <v>4836</v>
      </c>
      <c r="AB40" s="96"/>
      <c r="AC40" s="96"/>
      <c r="AD40" s="96"/>
      <c r="AE40" s="96"/>
      <c r="AF40" s="96"/>
      <c r="AG40" s="96" t="n">
        <f aca="false">IFERROR(SUM('Global Template'!AG54,'Global Template'!AE54,'Global Template'!AD54,'Global Template'!AC54)/AVERAGE(AVERAGE('Global Template'!AG140,'Global Template'!AE140),AVERAGE('Global Template'!AE140,'Global Template'!AD140),AVERAGE('Global Template'!AD140,'Global Template'!AC140),AVERAGE('Global Template'!AC140,'Global Template'!AB140)),"")</f>
        <v>-0.0438470070709182</v>
      </c>
      <c r="AH40" s="96" t="n">
        <f aca="false">IFERROR(SUM('Global Template'!AH54,'Global Template'!AG54,'Global Template'!AE54,'Global Template'!AD54)/AVERAGE(AVERAGE('Global Template'!AH140,'Global Template'!AG140),AVERAGE('Global Template'!AG140,'Global Template'!AE140),AVERAGE('Global Template'!AE140,'Global Template'!AD140),AVERAGE('Global Template'!AD140,'Global Template'!AC140)),"")</f>
        <v>-0.0254910026646779</v>
      </c>
      <c r="AI40" s="96" t="n">
        <f aca="false">IFERROR(SUM('Global Template'!AI54,'Global Template'!AH54,'Global Template'!AG54,'Global Template'!AE54)/AVERAGE(AVERAGE('Global Template'!AI140,'Global Template'!AH140),AVERAGE('Global Template'!AH140,'Global Template'!AG140),AVERAGE('Global Template'!AG140,'Global Template'!AE140),AVERAGE('Global Template'!AE140,'Global Template'!AD140)),"")</f>
        <v>-0.020611086680536</v>
      </c>
      <c r="AJ40" s="96" t="n">
        <f aca="false">IFERROR(SUM('Global Template'!AJ54,'Global Template'!AI54,'Global Template'!AH54,'Global Template'!AG54)/AVERAGE(AVERAGE('Global Template'!AJ140,'Global Template'!AI140),AVERAGE('Global Template'!AI140,'Global Template'!AH140),AVERAGE('Global Template'!AH140,'Global Template'!AG140),AVERAGE('Global Template'!AG140,'Global Template'!AE140)),"")</f>
        <v>-0.0105332674883812</v>
      </c>
      <c r="AK40" s="96" t="n">
        <f aca="false">IFERROR('Global Template'!AK54/AVERAGE(AVERAGE('Global Template'!AK140,'Global Template'!AF140)),"")</f>
        <v>-0.0105648753203923</v>
      </c>
      <c r="AL40" s="96" t="n">
        <f aca="false">IFERROR(SUM('Global Template'!AL54,'Global Template'!AJ54,'Global Template'!AI54,'Global Template'!AH54)/AVERAGE(AVERAGE('Global Template'!AL140,'Global Template'!AJ140),AVERAGE('Global Template'!AJ140,'Global Template'!AI140),AVERAGE('Global Template'!AI140,'Global Template'!AH140),AVERAGE('Global Template'!AH140,'Global Template'!AG140)),"")</f>
        <v>-0.0026583521368062</v>
      </c>
      <c r="AM40" s="96" t="n">
        <f aca="false">IFERROR(SUM('Global Template'!AM54,'Global Template'!AL54,'Global Template'!AJ54,'Global Template'!AI54)/AVERAGE(AVERAGE('Global Template'!AM140,'Global Template'!AL140),AVERAGE('Global Template'!AL140,'Global Template'!AJ140),AVERAGE('Global Template'!AJ140,'Global Template'!AI140),AVERAGE('Global Template'!AI140,'Global Template'!AH140)),"")</f>
        <v>0.0421289899537651</v>
      </c>
      <c r="AN40" s="96" t="n">
        <f aca="false">IFERROR(SUM('Global Template'!AN54,'Global Template'!AM54,'Global Template'!AL54,'Global Template'!AJ54)/AVERAGE(AVERAGE('Global Template'!AN140,'Global Template'!AM140),AVERAGE('Global Template'!AM140,'Global Template'!AL140),AVERAGE('Global Template'!AL140,'Global Template'!AJ140),AVERAGE('Global Template'!AJ140,'Global Template'!AI140)),"")</f>
        <v>0.0365482620682479</v>
      </c>
      <c r="AO40" s="96" t="n">
        <f aca="false">IFERROR(SUM('Global Template'!AO54,'Global Template'!AN54,'Global Template'!AM54,'Global Template'!AL54)/AVERAGE(AVERAGE('Global Template'!AO140,'Global Template'!AN140),AVERAGE('Global Template'!AN140,'Global Template'!AM140),AVERAGE('Global Template'!AM140,'Global Template'!AL140),AVERAGE('Global Template'!AL140,'Global Template'!AJ140)),"")</f>
        <v>0.0290028709099625</v>
      </c>
      <c r="AP40" s="96" t="n">
        <f aca="false">IFERROR('Global Template'!AP54/AVERAGE(AVERAGE('Global Template'!AP140,'Global Template'!AK140)),"")</f>
        <v>0.0516676163057239</v>
      </c>
      <c r="AQ40" s="96" t="n">
        <f aca="false">IFERROR(SUM('Global Template'!AQ54,'Global Template'!AO54,'Global Template'!AN54,'Global Template'!AM54)/AVERAGE(AVERAGE('Global Template'!AQ140,'Global Template'!AO140),AVERAGE('Global Template'!AO140,'Global Template'!AN140),AVERAGE('Global Template'!AN140,'Global Template'!AM140),AVERAGE('Global Template'!AM140,'Global Template'!AL140)),"")</f>
        <v>0.0208651216871051</v>
      </c>
      <c r="AR40" s="96" t="n">
        <f aca="false">IFERROR(SUM('Global Template'!AR54,'Global Template'!AQ54,'Global Template'!AO54,'Global Template'!AN54)/AVERAGE(AVERAGE('Global Template'!AR140,'Global Template'!AQ140),AVERAGE('Global Template'!AQ140,'Global Template'!AO140),AVERAGE('Global Template'!AO140,'Global Template'!AN140),AVERAGE('Global Template'!AN140,'Global Template'!AM140)),"")</f>
        <v>-0.00565463308221759</v>
      </c>
      <c r="AS40" s="96" t="n">
        <f aca="false">IFERROR(SUM('Global Template'!AS54,'Global Template'!AR54,'Global Template'!AQ54,'Global Template'!AO54)/AVERAGE(AVERAGE('Global Template'!AS140,'Global Template'!AR140),AVERAGE('Global Template'!AR140,'Global Template'!AQ140),AVERAGE('Global Template'!AQ140,'Global Template'!AO140),AVERAGE('Global Template'!AO140,'Global Template'!AN140)),"")</f>
        <v>0.0129398421458487</v>
      </c>
      <c r="AT40" s="96" t="n">
        <f aca="false">IFERROR(SUM('Global Template'!AT54,'Global Template'!AS54,'Global Template'!AR54,'Global Template'!AQ54)/AVERAGE(AVERAGE('Global Template'!AT140,'Global Template'!AS140),AVERAGE('Global Template'!AS140,'Global Template'!AR140),AVERAGE('Global Template'!AR140,'Global Template'!AQ140),AVERAGE('Global Template'!AQ140,'Global Template'!AO140)),"")</f>
        <v>0.042162916014209</v>
      </c>
      <c r="AU40" s="96" t="n">
        <f aca="false">IFERROR('Global Template'!AU54/AVERAGE(AVERAGE('Global Template'!AU140,'Global Template'!AP140)),"")</f>
        <v>0.0402771808457168</v>
      </c>
      <c r="AV40" s="96" t="n">
        <f aca="false">IFERROR(SUM('Global Template'!AV54,'Global Template'!AT54,'Global Template'!AS54,'Global Template'!AR54)/AVERAGE(AVERAGE('Global Template'!AV140,'Global Template'!AT140),AVERAGE('Global Template'!AT140,'Global Template'!AS140),AVERAGE('Global Template'!AS140,'Global Template'!AR140),AVERAGE('Global Template'!AR140,'Global Template'!AQ140)),"")</f>
        <v>0.0756851334803685</v>
      </c>
      <c r="AW40" s="96" t="n">
        <f aca="false">IFERROR(SUM('Global Template'!AW54,'Global Template'!AV54,'Global Template'!AT54,'Global Template'!AS54)/AVERAGE(AVERAGE('Global Template'!AW140,'Global Template'!AV140),AVERAGE('Global Template'!AV140,'Global Template'!AT140),AVERAGE('Global Template'!AT140,'Global Template'!AS140),AVERAGE('Global Template'!AS140,'Global Template'!AR140)),"")</f>
        <v>0.0926917342703472</v>
      </c>
      <c r="AX40" s="96" t="n">
        <f aca="false">IFERROR(SUM('Global Template'!AX54,'Global Template'!AW54,'Global Template'!AV54,'Global Template'!AT54)/AVERAGE(AVERAGE('Global Template'!AX140,'Global Template'!AW140),AVERAGE('Global Template'!AW140,'Global Template'!AV140),AVERAGE('Global Template'!AV140,'Global Template'!AT140),AVERAGE('Global Template'!AT140,'Global Template'!AS140)),"")</f>
        <v>0.0816690185389314</v>
      </c>
      <c r="AY40" s="96" t="n">
        <f aca="false">IFERROR(SUM('Global Template'!AY54,'Global Template'!AX54,'Global Template'!AW54,'Global Template'!AV54)/AVERAGE(AVERAGE('Global Template'!AY140,'Global Template'!AX140),AVERAGE('Global Template'!AX140,'Global Template'!AW140),AVERAGE('Global Template'!AW140,'Global Template'!AV140),AVERAGE('Global Template'!AV140,'Global Template'!AT140)),"")</f>
        <v>0.084941124704667</v>
      </c>
      <c r="AZ40" s="96" t="n">
        <f aca="false">IFERROR('Global Template'!AZ54/AVERAGE(AVERAGE('Global Template'!AZ140,'Global Template'!AU140)),"")</f>
        <v>0.0854470574650706</v>
      </c>
      <c r="BA40" s="136" t="n">
        <f aca="false">IFERROR(SUM('Global Template'!BA54,'Global Template'!AY54,'Global Template'!AX54,'Global Template'!AW54)/AVERAGE(AVERAGE('Global Template'!BA140,'Global Template'!AY140),AVERAGE('Global Template'!AY140,'Global Template'!AX140),AVERAGE('Global Template'!AX140,'Global Template'!AW140),AVERAGE('Global Template'!AW140,'Global Template'!AV140)),"")</f>
        <v>0.0804459959360183</v>
      </c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100"/>
      <c r="BN40" s="100"/>
      <c r="BO40" s="100"/>
      <c r="BP40" s="100"/>
      <c r="BQ40" s="100"/>
      <c r="BR40" s="100"/>
      <c r="BS40" s="100"/>
      <c r="BT40" s="100"/>
      <c r="BU40" s="100"/>
      <c r="BV40" s="2"/>
      <c r="BW40" s="96"/>
      <c r="BX40" s="96"/>
      <c r="BY40" s="96"/>
      <c r="BZ40" s="96"/>
      <c r="CA40" s="96"/>
      <c r="CB40" s="92"/>
      <c r="CC40" s="92"/>
      <c r="CD40" s="92"/>
      <c r="CE40" s="92"/>
      <c r="CF40" s="92"/>
    </row>
    <row r="41" customFormat="false" ht="15" hidden="false" customHeight="true" outlineLevel="0" collapsed="false">
      <c r="A41" s="12" t="n">
        <v>31</v>
      </c>
      <c r="B41" s="12" t="n">
        <v>19</v>
      </c>
      <c r="C41" s="12"/>
      <c r="D41" s="12" t="s">
        <v>4837</v>
      </c>
      <c r="E41" s="12" t="n">
        <v>2</v>
      </c>
      <c r="F41" s="12" t="n">
        <v>4</v>
      </c>
      <c r="G41" s="12"/>
      <c r="H41" s="12"/>
      <c r="I41" s="12"/>
      <c r="J41" s="12"/>
      <c r="K41" s="12"/>
      <c r="L41" s="12"/>
      <c r="M41" s="12"/>
      <c r="N41" s="12"/>
      <c r="O41" s="12" t="s">
        <v>4838</v>
      </c>
      <c r="P41" s="12"/>
      <c r="Q41" s="12"/>
      <c r="R41" s="12"/>
      <c r="S41" s="12"/>
      <c r="T41" s="12"/>
      <c r="U41" s="12"/>
      <c r="V41" s="12" t="s">
        <v>2482</v>
      </c>
      <c r="W41" s="12" t="s">
        <v>161</v>
      </c>
      <c r="X41" s="12"/>
      <c r="Y41" s="12"/>
      <c r="Z41" s="12" t="s">
        <v>1216</v>
      </c>
      <c r="AA41" s="12" t="s">
        <v>4839</v>
      </c>
      <c r="AB41" s="96"/>
      <c r="AC41" s="96"/>
      <c r="AD41" s="96"/>
      <c r="AE41" s="96" t="n">
        <f aca="false">IFERROR(SUM('Global Template'!AE59,'Global Template'!AD59,'Global Template'!AC59,'Global Template'!AB59)/'Global Template'!AE224,"")</f>
        <v>0</v>
      </c>
      <c r="AF41" s="96" t="n">
        <f aca="false">IFERROR('Global Template'!AF59/'Global Template'!AF224,"")</f>
        <v>0</v>
      </c>
      <c r="AG41" s="96" t="n">
        <f aca="false">IFERROR(SUM('Global Template'!AG59,'Global Template'!AE59,'Global Template'!AD59,'Global Template'!AC59)/'Global Template'!AG224,"")</f>
        <v>0</v>
      </c>
      <c r="AH41" s="96" t="n">
        <f aca="false">IFERROR(SUM('Global Template'!AH59,'Global Template'!AG59,'Global Template'!AE59,'Global Template'!AD59)/'Global Template'!AH224,"")</f>
        <v>0</v>
      </c>
      <c r="AI41" s="96" t="n">
        <f aca="false">IFERROR(SUM('Global Template'!AI59,'Global Template'!AH59,'Global Template'!AG59,'Global Template'!AE59)/'Global Template'!AI224,"")</f>
        <v>0</v>
      </c>
      <c r="AJ41" s="96" t="n">
        <f aca="false">IFERROR(SUM('Global Template'!AJ59,'Global Template'!AI59,'Global Template'!AH59,'Global Template'!AG59)/'Global Template'!AJ224,"")</f>
        <v>0</v>
      </c>
      <c r="AK41" s="96" t="n">
        <f aca="false">IFERROR('Global Template'!AK59/'Global Template'!AK224,"")</f>
        <v>0</v>
      </c>
      <c r="AL41" s="96" t="n">
        <f aca="false">IFERROR(SUM('Global Template'!AL59,'Global Template'!AJ59,'Global Template'!AI59,'Global Template'!AH59)/'Global Template'!AL224,"")</f>
        <v>0</v>
      </c>
      <c r="AM41" s="96" t="n">
        <f aca="false">IFERROR(SUM('Global Template'!AM59,'Global Template'!AL59,'Global Template'!AJ59,'Global Template'!AI59)/'Global Template'!AM224,"")</f>
        <v>0</v>
      </c>
      <c r="AN41" s="96" t="n">
        <f aca="false">IFERROR(SUM('Global Template'!AN59,'Global Template'!AM59,'Global Template'!AL59,'Global Template'!AJ59)/'Global Template'!AN224,"")</f>
        <v>0</v>
      </c>
      <c r="AO41" s="96" t="n">
        <f aca="false">IFERROR(SUM('Global Template'!AO59,'Global Template'!AN59,'Global Template'!AM59,'Global Template'!AL59)/'Global Template'!AO224,"")</f>
        <v>0</v>
      </c>
      <c r="AP41" s="96" t="n">
        <f aca="false">IFERROR('Global Template'!AP59/'Global Template'!AP224,"")</f>
        <v>0</v>
      </c>
      <c r="AQ41" s="96" t="n">
        <f aca="false">IFERROR(SUM('Global Template'!AQ59,'Global Template'!AO59,'Global Template'!AN59,'Global Template'!AM59)/'Global Template'!AQ224,"")</f>
        <v>0</v>
      </c>
      <c r="AR41" s="96" t="n">
        <f aca="false">IFERROR(SUM('Global Template'!AR59,'Global Template'!AQ59,'Global Template'!AO59,'Global Template'!AN59)/'Global Template'!AR224,"")</f>
        <v>0</v>
      </c>
      <c r="AS41" s="96" t="n">
        <f aca="false">IFERROR(SUM('Global Template'!AS59,'Global Template'!AR59,'Global Template'!AQ59,'Global Template'!AO59)/'Global Template'!AS224,"")</f>
        <v>0</v>
      </c>
      <c r="AT41" s="96" t="n">
        <f aca="false">IFERROR(SUM('Global Template'!AT59,'Global Template'!AS59,'Global Template'!AR59,'Global Template'!AQ59)/'Global Template'!AT224,"")</f>
        <v>0</v>
      </c>
      <c r="AU41" s="96" t="n">
        <f aca="false">IFERROR('Global Template'!AU59/'Global Template'!AU224,"")</f>
        <v>0</v>
      </c>
      <c r="AV41" s="96" t="n">
        <f aca="false">IFERROR(SUM('Global Template'!AV59,'Global Template'!AT59,'Global Template'!AS59,'Global Template'!AR59)/'Global Template'!AV224,"")</f>
        <v>0</v>
      </c>
      <c r="AW41" s="96" t="n">
        <f aca="false">IFERROR(SUM('Global Template'!AW59,'Global Template'!AV59,'Global Template'!AT59,'Global Template'!AS59)/'Global Template'!AW224,"")</f>
        <v>0</v>
      </c>
      <c r="AX41" s="96" t="n">
        <f aca="false">IFERROR(SUM('Global Template'!AX59,'Global Template'!AW59,'Global Template'!AV59,'Global Template'!AT59)/'Global Template'!AX224,"")</f>
        <v>0</v>
      </c>
      <c r="AY41" s="96" t="n">
        <f aca="false">IFERROR(SUM('Global Template'!AY59,'Global Template'!AX59,'Global Template'!AW59,'Global Template'!AV59)/'Global Template'!AY224,"")</f>
        <v>0</v>
      </c>
      <c r="AZ41" s="96" t="n">
        <f aca="false">IFERROR('Global Template'!AZ59/'Global Template'!AZ224,"")</f>
        <v>0</v>
      </c>
      <c r="BA41" s="136" t="n">
        <f aca="false">IFERROR(SUM('Global Template'!BA59,'Global Template'!AY59,'Global Template'!AX59,'Global Template'!AW59)/'Global Template'!BA224,"")</f>
        <v>0</v>
      </c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100"/>
      <c r="BN41" s="100"/>
      <c r="BO41" s="100"/>
      <c r="BP41" s="100"/>
      <c r="BQ41" s="100"/>
      <c r="BR41" s="100"/>
      <c r="BS41" s="100"/>
      <c r="BT41" s="100"/>
      <c r="BU41" s="100"/>
      <c r="BV41" s="2"/>
      <c r="BW41" s="96"/>
      <c r="BX41" s="96"/>
      <c r="BY41" s="96"/>
      <c r="BZ41" s="96"/>
      <c r="CA41" s="96"/>
      <c r="CB41" s="92"/>
      <c r="CC41" s="92"/>
      <c r="CD41" s="92"/>
      <c r="CE41" s="92"/>
      <c r="CF41" s="92"/>
    </row>
    <row r="42" customFormat="false" ht="15" hidden="false" customHeight="true" outlineLevel="0" collapsed="false">
      <c r="A42" s="9" t="n">
        <v>32</v>
      </c>
      <c r="B42" s="9"/>
      <c r="C42" s="9"/>
      <c r="D42" s="9"/>
      <c r="E42" s="9"/>
      <c r="F42" s="9" t="n">
        <v>4</v>
      </c>
      <c r="G42" s="9"/>
      <c r="H42" s="9"/>
      <c r="I42" s="9"/>
      <c r="J42" s="9"/>
      <c r="K42" s="9"/>
      <c r="L42" s="9"/>
      <c r="M42" s="9"/>
      <c r="N42" s="9"/>
      <c r="O42" s="9" t="s">
        <v>4840</v>
      </c>
      <c r="P42" s="9"/>
      <c r="Q42" s="9"/>
      <c r="R42" s="9"/>
      <c r="S42" s="9"/>
      <c r="T42" s="9"/>
      <c r="U42" s="9"/>
      <c r="V42" s="9" t="s">
        <v>153</v>
      </c>
      <c r="W42" s="9"/>
      <c r="X42" s="9"/>
      <c r="Y42" s="9"/>
      <c r="Z42" s="9" t="s">
        <v>4755</v>
      </c>
      <c r="AA42" s="9" t="s">
        <v>4841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2"/>
      <c r="BW42" s="10"/>
      <c r="BX42" s="10"/>
      <c r="BY42" s="10"/>
      <c r="BZ42" s="10"/>
      <c r="CA42" s="10"/>
      <c r="CB42" s="10"/>
      <c r="CC42" s="10"/>
      <c r="CD42" s="10"/>
      <c r="CE42" s="10"/>
      <c r="CF42" s="10"/>
    </row>
    <row r="43" customFormat="false" ht="15" hidden="false" customHeight="true" outlineLevel="0" collapsed="false">
      <c r="A43" s="12" t="n">
        <v>33</v>
      </c>
      <c r="B43" s="12" t="n">
        <v>32</v>
      </c>
      <c r="C43" s="12"/>
      <c r="D43" s="12" t="s">
        <v>4842</v>
      </c>
      <c r="E43" s="12"/>
      <c r="F43" s="12" t="n">
        <v>1</v>
      </c>
      <c r="G43" s="12" t="n">
        <v>1</v>
      </c>
      <c r="H43" s="12"/>
      <c r="I43" s="12"/>
      <c r="J43" s="12"/>
      <c r="K43" s="12"/>
      <c r="L43" s="12"/>
      <c r="M43" s="12"/>
      <c r="N43" s="12"/>
      <c r="O43" s="12" t="s">
        <v>4843</v>
      </c>
      <c r="P43" s="12"/>
      <c r="Q43" s="12"/>
      <c r="R43" s="12"/>
      <c r="S43" s="12"/>
      <c r="T43" s="12"/>
      <c r="U43" s="12"/>
      <c r="V43" s="12" t="s">
        <v>4759</v>
      </c>
      <c r="W43" s="12" t="s">
        <v>161</v>
      </c>
      <c r="X43" s="12"/>
      <c r="Y43" s="12"/>
      <c r="Z43" s="12" t="s">
        <v>1216</v>
      </c>
      <c r="AA43" s="12" t="s">
        <v>4844</v>
      </c>
      <c r="AB43" s="99" t="n">
        <f aca="false">IFERROR(AB55/'Global Template'!AB140,"")</f>
        <v>10.9347360751285</v>
      </c>
      <c r="AC43" s="99" t="n">
        <f aca="false">IFERROR(AC55/'Global Template'!AC140,"")</f>
        <v>10.8990676756243</v>
      </c>
      <c r="AD43" s="99" t="n">
        <f aca="false">IFERROR(AD55/'Global Template'!AD140,"")</f>
        <v>11.2297171381734</v>
      </c>
      <c r="AE43" s="99" t="n">
        <f aca="false">IFERROR(AE55/'Global Template'!AE140,"")</f>
        <v>9.27975371196748</v>
      </c>
      <c r="AF43" s="99" t="n">
        <f aca="false">IFERROR(AF55/'Global Template'!AF140,"")</f>
        <v>9.27975371196748</v>
      </c>
      <c r="AG43" s="99" t="n">
        <f aca="false">IFERROR(AG55/'Global Template'!AG140,"")</f>
        <v>11.4955592447399</v>
      </c>
      <c r="AH43" s="99" t="n">
        <f aca="false">IFERROR(AH55/'Global Template'!AH140,"")</f>
        <v>10.7081945578324</v>
      </c>
      <c r="AI43" s="99" t="n">
        <f aca="false">IFERROR(AI55/'Global Template'!AI140,"")</f>
        <v>10.87671227974</v>
      </c>
      <c r="AJ43" s="99" t="n">
        <f aca="false">IFERROR(AJ55/'Global Template'!AJ140,"")</f>
        <v>9.15297996809431</v>
      </c>
      <c r="AK43" s="99" t="n">
        <f aca="false">IFERROR(AK55/'Global Template'!AK140,"")</f>
        <v>9.15297996809431</v>
      </c>
      <c r="AL43" s="99" t="n">
        <f aca="false">IFERROR(AL55/'Global Template'!AL140,"")</f>
        <v>9.10569181542993</v>
      </c>
      <c r="AM43" s="99" t="n">
        <f aca="false">IFERROR(AM55/'Global Template'!AM140,"")</f>
        <v>9.24810438549804</v>
      </c>
      <c r="AN43" s="99" t="n">
        <f aca="false">IFERROR(AN55/'Global Template'!AN140,"")</f>
        <v>7.79052582288342</v>
      </c>
      <c r="AO43" s="99" t="n">
        <f aca="false">IFERROR(AO55/'Global Template'!AO140,"")</f>
        <v>7.51479648277956</v>
      </c>
      <c r="AP43" s="99" t="n">
        <f aca="false">IFERROR(AP55/'Global Template'!AP140,"")</f>
        <v>7.51479648277956</v>
      </c>
      <c r="AQ43" s="99" t="n">
        <f aca="false">IFERROR(AQ55/'Global Template'!AQ140,"")</f>
        <v>7.704231199291</v>
      </c>
      <c r="AR43" s="99" t="n">
        <f aca="false">IFERROR(AR55/'Global Template'!AR140,"")</f>
        <v>7.70717760575456</v>
      </c>
      <c r="AS43" s="99" t="n">
        <f aca="false">IFERROR(AS55/'Global Template'!AS140,"")</f>
        <v>8.34519948761916</v>
      </c>
      <c r="AT43" s="99" t="n">
        <f aca="false">IFERROR(AT55/'Global Template'!AT140,"")</f>
        <v>7.93316839148034</v>
      </c>
      <c r="AU43" s="99" t="n">
        <f aca="false">IFERROR(AU55/'Global Template'!AU140,"")</f>
        <v>7.93316839148034</v>
      </c>
      <c r="AV43" s="99" t="n">
        <f aca="false">IFERROR(AV55/'Global Template'!AV140,"")</f>
        <v>7.78006880650994</v>
      </c>
      <c r="AW43" s="99" t="n">
        <f aca="false">IFERROR(AW55/'Global Template'!AW140,"")</f>
        <v>7.77191048196334</v>
      </c>
      <c r="AX43" s="99" t="n">
        <f aca="false">IFERROR(AX55/'Global Template'!AX140,"")</f>
        <v>7.25240590757504</v>
      </c>
      <c r="AY43" s="99" t="n">
        <f aca="false">IFERROR(AY55/'Global Template'!AY140,"")</f>
        <v>7.53097725088113</v>
      </c>
      <c r="AZ43" s="99" t="n">
        <f aca="false">IFERROR(AZ55/'Global Template'!AZ140,"")</f>
        <v>7.53097725088113</v>
      </c>
      <c r="BA43" s="130" t="n">
        <f aca="false">IFERROR(BA55/'Global Template'!BA140,"")</f>
        <v>7.73496594916697</v>
      </c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100"/>
      <c r="BN43" s="100"/>
      <c r="BO43" s="100"/>
      <c r="BP43" s="100"/>
      <c r="BQ43" s="100"/>
      <c r="BR43" s="100"/>
      <c r="BS43" s="100"/>
      <c r="BT43" s="100"/>
      <c r="BU43" s="100"/>
      <c r="BV43" s="2"/>
      <c r="BW43" s="99"/>
      <c r="BX43" s="99"/>
      <c r="BY43" s="99"/>
      <c r="BZ43" s="99"/>
      <c r="CA43" s="99"/>
      <c r="CB43" s="92"/>
      <c r="CC43" s="92"/>
      <c r="CD43" s="92"/>
      <c r="CE43" s="92"/>
      <c r="CF43" s="92"/>
    </row>
    <row r="44" customFormat="false" ht="15" hidden="false" customHeight="true" outlineLevel="0" collapsed="false">
      <c r="A44" s="12" t="n">
        <v>34</v>
      </c>
      <c r="B44" s="12" t="n">
        <v>32</v>
      </c>
      <c r="C44" s="12"/>
      <c r="D44" s="12" t="s">
        <v>4845</v>
      </c>
      <c r="E44" s="12" t="n">
        <v>2</v>
      </c>
      <c r="F44" s="12" t="n">
        <v>1</v>
      </c>
      <c r="G44" s="12" t="n">
        <v>1</v>
      </c>
      <c r="H44" s="12"/>
      <c r="I44" s="12"/>
      <c r="J44" s="12"/>
      <c r="K44" s="12"/>
      <c r="L44" s="12"/>
      <c r="M44" s="12"/>
      <c r="N44" s="12"/>
      <c r="O44" s="12" t="s">
        <v>4846</v>
      </c>
      <c r="P44" s="12"/>
      <c r="Q44" s="12"/>
      <c r="R44" s="12"/>
      <c r="S44" s="12"/>
      <c r="T44" s="12"/>
      <c r="U44" s="12"/>
      <c r="V44" s="12" t="s">
        <v>4759</v>
      </c>
      <c r="W44" s="12" t="s">
        <v>161</v>
      </c>
      <c r="X44" s="12"/>
      <c r="Y44" s="12"/>
      <c r="Z44" s="12" t="s">
        <v>1216</v>
      </c>
      <c r="AA44" s="12" t="s">
        <v>4847</v>
      </c>
      <c r="AB44" s="99"/>
      <c r="AC44" s="99"/>
      <c r="AD44" s="99"/>
      <c r="AE44" s="99" t="n">
        <f aca="false">IFERROR(AE55/SUM('Global Template'!AE176,'Global Template'!AD176,'Global Template'!AC176,'Global Template'!AB176),"")</f>
        <v>31.4290527334598</v>
      </c>
      <c r="AF44" s="99" t="n">
        <f aca="false">IFERROR(AF55/'Global Template'!AF176,"")</f>
        <v>31.2234174450926</v>
      </c>
      <c r="AG44" s="99" t="n">
        <f aca="false">IFERROR(AG55/SUM('Global Template'!AG176,'Global Template'!AE176,'Global Template'!AD176,'Global Template'!AC176),"")</f>
        <v>33.9108140373948</v>
      </c>
      <c r="AH44" s="99" t="n">
        <f aca="false">IFERROR(AH55/SUM('Global Template'!AH176,'Global Template'!AG176,'Global Template'!AE176,'Global Template'!AD176),"")</f>
        <v>32.5081912571707</v>
      </c>
      <c r="AI44" s="99" t="n">
        <f aca="false">IFERROR(AI55/SUM('Global Template'!AI176,'Global Template'!AH176,'Global Template'!AG176,'Global Template'!AE176),"")</f>
        <v>33.6770860493737</v>
      </c>
      <c r="AJ44" s="99" t="n">
        <f aca="false">IFERROR(AJ55/SUM('Global Template'!AJ176,'Global Template'!AI176,'Global Template'!AH176,'Global Template'!AG176),"")</f>
        <v>27.3857305597037</v>
      </c>
      <c r="AK44" s="99" t="n">
        <f aca="false">IFERROR(AK55/'Global Template'!AK176,"")</f>
        <v>27.3857305597037</v>
      </c>
      <c r="AL44" s="99" t="n">
        <f aca="false">IFERROR(AL55/SUM('Global Template'!AL176,'Global Template'!AJ176,'Global Template'!AI176,'Global Template'!AH176),"")</f>
        <v>25.5769623884969</v>
      </c>
      <c r="AM44" s="99" t="n">
        <f aca="false">IFERROR(AM55/SUM('Global Template'!AM176,'Global Template'!AL176,'Global Template'!AJ176,'Global Template'!AI176),"")</f>
        <v>29.3180755166036</v>
      </c>
      <c r="AN44" s="99" t="n">
        <f aca="false">IFERROR(AN55/SUM('Global Template'!AN176,'Global Template'!AM176,'Global Template'!AL176,'Global Template'!AJ176),"")</f>
        <v>27.5261942832224</v>
      </c>
      <c r="AO44" s="99" t="n">
        <f aca="false">IFERROR(AO55/SUM('Global Template'!AO176,'Global Template'!AN176,'Global Template'!AM176,'Global Template'!AL176),"")</f>
        <v>26.0693469010176</v>
      </c>
      <c r="AP44" s="99" t="n">
        <f aca="false">IFERROR(AP55/'Global Template'!AP176,"")</f>
        <v>26.0693469010176</v>
      </c>
      <c r="AQ44" s="99" t="n">
        <f aca="false">IFERROR(AQ55/SUM('Global Template'!AQ176,'Global Template'!AO176,'Global Template'!AN176,'Global Template'!AM176),"")</f>
        <v>26.1130922732682</v>
      </c>
      <c r="AR44" s="99" t="n">
        <f aca="false">IFERROR(AR55/SUM('Global Template'!AR176,'Global Template'!AQ176,'Global Template'!AO176,'Global Template'!AN176),"")</f>
        <v>26.9016041234729</v>
      </c>
      <c r="AS44" s="99" t="n">
        <f aca="false">IFERROR(AS55/SUM('Global Template'!AS176,'Global Template'!AR176,'Global Template'!AQ176,'Global Template'!AO176),"")</f>
        <v>30.8045383929751</v>
      </c>
      <c r="AT44" s="99" t="n">
        <f aca="false">IFERROR(AT55/SUM('Global Template'!AT176,'Global Template'!AS176,'Global Template'!AR176,'Global Template'!AQ176),"")</f>
        <v>30.0637528232286</v>
      </c>
      <c r="AU44" s="99" t="n">
        <f aca="false">IFERROR(AU55/'Global Template'!AU176,"")</f>
        <v>30.0637528232286</v>
      </c>
      <c r="AV44" s="99" t="n">
        <f aca="false">IFERROR(AV55/SUM('Global Template'!AV176,'Global Template'!AT176,'Global Template'!AS176,'Global Template'!AR176),"")</f>
        <v>28.9332753866846</v>
      </c>
      <c r="AW44" s="99" t="n">
        <f aca="false">IFERROR(AW55/SUM('Global Template'!AW176,'Global Template'!AV176,'Global Template'!AT176,'Global Template'!AS176),"")</f>
        <v>33.9046775233796</v>
      </c>
      <c r="AX44" s="99" t="n">
        <f aca="false">IFERROR(AX55/SUM('Global Template'!AX176,'Global Template'!AW176,'Global Template'!AV176,'Global Template'!AT176),"")</f>
        <v>34.1646681628727</v>
      </c>
      <c r="AY44" s="99" t="n">
        <f aca="false">IFERROR(AY55/SUM('Global Template'!AY176,'Global Template'!AX176,'Global Template'!AW176,'Global Template'!AV176),"")</f>
        <v>34.5853148911124</v>
      </c>
      <c r="AZ44" s="99" t="n">
        <f aca="false">IFERROR(AZ55/'Global Template'!AZ176,"")</f>
        <v>34.5853148911124</v>
      </c>
      <c r="BA44" s="130" t="n">
        <f aca="false">IFERROR(BA55/SUM('Global Template'!BA176,'Global Template'!AY176,'Global Template'!AX176,'Global Template'!AW176),"")</f>
        <v>32.642866307416</v>
      </c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100"/>
      <c r="BN44" s="100"/>
      <c r="BO44" s="100"/>
      <c r="BP44" s="100"/>
      <c r="BQ44" s="100"/>
      <c r="BR44" s="100"/>
      <c r="BS44" s="100"/>
      <c r="BT44" s="100"/>
      <c r="BU44" s="100"/>
      <c r="BV44" s="2"/>
      <c r="BW44" s="99"/>
      <c r="BX44" s="99"/>
      <c r="BY44" s="99"/>
      <c r="BZ44" s="99"/>
      <c r="CA44" s="99"/>
      <c r="CB44" s="92"/>
      <c r="CC44" s="92"/>
      <c r="CD44" s="92"/>
      <c r="CE44" s="92"/>
      <c r="CF44" s="92"/>
    </row>
    <row r="45" customFormat="false" ht="15" hidden="false" customHeight="true" outlineLevel="0" collapsed="false">
      <c r="A45" s="12" t="n">
        <v>35</v>
      </c>
      <c r="B45" s="12" t="n">
        <v>32</v>
      </c>
      <c r="C45" s="12"/>
      <c r="D45" s="12" t="s">
        <v>4848</v>
      </c>
      <c r="E45" s="12" t="n">
        <v>2</v>
      </c>
      <c r="F45" s="12" t="n">
        <v>1</v>
      </c>
      <c r="G45" s="12" t="n">
        <v>1</v>
      </c>
      <c r="H45" s="12"/>
      <c r="I45" s="12"/>
      <c r="J45" s="12"/>
      <c r="K45" s="12"/>
      <c r="L45" s="12"/>
      <c r="M45" s="12"/>
      <c r="N45" s="12"/>
      <c r="O45" s="12" t="s">
        <v>4849</v>
      </c>
      <c r="P45" s="12"/>
      <c r="Q45" s="12"/>
      <c r="R45" s="12"/>
      <c r="S45" s="12"/>
      <c r="T45" s="12"/>
      <c r="U45" s="12"/>
      <c r="V45" s="12" t="s">
        <v>4759</v>
      </c>
      <c r="W45" s="12" t="s">
        <v>161</v>
      </c>
      <c r="X45" s="12"/>
      <c r="Y45" s="12"/>
      <c r="Z45" s="12" t="s">
        <v>1216</v>
      </c>
      <c r="AA45" s="12" t="s">
        <v>4850</v>
      </c>
      <c r="AB45" s="99"/>
      <c r="AC45" s="99"/>
      <c r="AD45" s="99"/>
      <c r="AE45" s="99" t="n">
        <f aca="false">IFERROR(AE55/SUM('Global Template'!AE15,'Global Template'!AD15,'Global Template'!AC15,'Global Template'!AB15),"")</f>
        <v>6.86482345309073</v>
      </c>
      <c r="AF45" s="99" t="n">
        <f aca="false">IFERROR(AF55/'Global Template'!AF15,"")</f>
        <v>6.86482345309073</v>
      </c>
      <c r="AG45" s="99" t="n">
        <f aca="false">IFERROR(AG55/SUM('Global Template'!AG15,'Global Template'!AE15,'Global Template'!AD15,'Global Template'!AC15),"")</f>
        <v>8.60484102014482</v>
      </c>
      <c r="AH45" s="99" t="n">
        <f aca="false">IFERROR(AH55/SUM('Global Template'!AH15,'Global Template'!AG15,'Global Template'!AE15,'Global Template'!AD15),"")</f>
        <v>8.13011954576026</v>
      </c>
      <c r="AI45" s="99" t="n">
        <f aca="false">IFERROR(AI55/SUM('Global Template'!AI15,'Global Template'!AH15,'Global Template'!AG15,'Global Template'!AE15),"")</f>
        <v>8.19745967663881</v>
      </c>
      <c r="AJ45" s="99" t="n">
        <f aca="false">IFERROR(AJ55/SUM('Global Template'!AJ15,'Global Template'!AI15,'Global Template'!AH15,'Global Template'!AG15),"")</f>
        <v>6.86810802889842</v>
      </c>
      <c r="AK45" s="99" t="n">
        <f aca="false">IFERROR(AK55/'Global Template'!AK15,"")</f>
        <v>6.86810802889842</v>
      </c>
      <c r="AL45" s="99" t="n">
        <f aca="false">IFERROR(AL55/SUM('Global Template'!AL15,'Global Template'!AJ15,'Global Template'!AI15,'Global Template'!AH15),"")</f>
        <v>7.1894654225883</v>
      </c>
      <c r="AM45" s="99" t="n">
        <f aca="false">IFERROR(AM55/SUM('Global Template'!AM15,'Global Template'!AL15,'Global Template'!AJ15,'Global Template'!AI15),"")</f>
        <v>7.58767147772465</v>
      </c>
      <c r="AN45" s="99" t="n">
        <f aca="false">IFERROR(AN55/SUM('Global Template'!AN15,'Global Template'!AM15,'Global Template'!AL15,'Global Template'!AJ15),"")</f>
        <v>6.70544644670545</v>
      </c>
      <c r="AO45" s="99" t="n">
        <f aca="false">IFERROR(AO55/SUM('Global Template'!AO15,'Global Template'!AN15,'Global Template'!AM15,'Global Template'!AL15),"")</f>
        <v>6.71616247123445</v>
      </c>
      <c r="AP45" s="99" t="n">
        <f aca="false">IFERROR(AP55/'Global Template'!AP15,"")</f>
        <v>6.68032807870096</v>
      </c>
      <c r="AQ45" s="99" t="n">
        <f aca="false">IFERROR(AQ55/SUM('Global Template'!AQ15,'Global Template'!AO15,'Global Template'!AN15,'Global Template'!AM15),"")</f>
        <v>6.88982247268236</v>
      </c>
      <c r="AR45" s="99" t="n">
        <f aca="false">IFERROR(AR55/SUM('Global Template'!AR15,'Global Template'!AQ15,'Global Template'!AO15,'Global Template'!AN15),"")</f>
        <v>6.91994242285714</v>
      </c>
      <c r="AS45" s="99" t="n">
        <f aca="false">IFERROR(AS55/SUM('Global Template'!AS15,'Global Template'!AR15,'Global Template'!AQ15,'Global Template'!AO15),"")</f>
        <v>7.39120701118308</v>
      </c>
      <c r="AT45" s="99" t="n">
        <f aca="false">IFERROR(AT55/SUM('Global Template'!AT15,'Global Template'!AS15,'Global Template'!AR15,'Global Template'!AQ15),"")</f>
        <v>7.80973009772296</v>
      </c>
      <c r="AU45" s="99" t="n">
        <f aca="false">IFERROR(AU55/'Global Template'!AU15,"")</f>
        <v>7.80973009772296</v>
      </c>
      <c r="AV45" s="99" t="n">
        <f aca="false">IFERROR(AV55/SUM('Global Template'!AV15,'Global Template'!AT15,'Global Template'!AS15,'Global Template'!AR15),"")</f>
        <v>7.71796223876581</v>
      </c>
      <c r="AW45" s="99" t="n">
        <f aca="false">IFERROR(AW55/SUM('Global Template'!AW15,'Global Template'!AV15,'Global Template'!AT15,'Global Template'!AS15),"")</f>
        <v>8.87019362186788</v>
      </c>
      <c r="AX45" s="99" t="n">
        <f aca="false">IFERROR(AX55/SUM('Global Template'!AX15,'Global Template'!AW15,'Global Template'!AV15,'Global Template'!AT15),"")</f>
        <v>8.49486607142857</v>
      </c>
      <c r="AY45" s="99" t="n">
        <f aca="false">IFERROR(AY55/SUM('Global Template'!AY15,'Global Template'!AX15,'Global Template'!AW15,'Global Template'!AV15),"")</f>
        <v>8.84813281132359</v>
      </c>
      <c r="AZ45" s="99" t="n">
        <f aca="false">IFERROR(AZ55/'Global Template'!AZ15,"")</f>
        <v>8.84813281132359</v>
      </c>
      <c r="BA45" s="130" t="n">
        <f aca="false">IFERROR(BA55/SUM('Global Template'!BA15,'Global Template'!AY15,'Global Template'!AX15,'Global Template'!AW15),"")</f>
        <v>9.07794547919789</v>
      </c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100"/>
      <c r="BN45" s="100"/>
      <c r="BO45" s="100"/>
      <c r="BP45" s="100"/>
      <c r="BQ45" s="100"/>
      <c r="BR45" s="100"/>
      <c r="BS45" s="100"/>
      <c r="BT45" s="100"/>
      <c r="BU45" s="100"/>
      <c r="BV45" s="2"/>
      <c r="BW45" s="99"/>
      <c r="BX45" s="99"/>
      <c r="BY45" s="99"/>
      <c r="BZ45" s="99"/>
      <c r="CA45" s="99"/>
      <c r="CB45" s="92"/>
      <c r="CC45" s="92"/>
      <c r="CD45" s="92"/>
      <c r="CE45" s="92"/>
      <c r="CF45" s="92"/>
    </row>
    <row r="46" customFormat="false" ht="15" hidden="false" customHeight="true" outlineLevel="0" collapsed="false">
      <c r="A46" s="12" t="n">
        <v>36</v>
      </c>
      <c r="B46" s="12" t="n">
        <v>32</v>
      </c>
      <c r="C46" s="12"/>
      <c r="D46" s="12" t="s">
        <v>4851</v>
      </c>
      <c r="E46" s="12" t="n">
        <v>2</v>
      </c>
      <c r="F46" s="12" t="n">
        <v>1</v>
      </c>
      <c r="G46" s="12" t="n">
        <v>1</v>
      </c>
      <c r="H46" s="12"/>
      <c r="I46" s="12"/>
      <c r="J46" s="12"/>
      <c r="K46" s="12"/>
      <c r="L46" s="12"/>
      <c r="M46" s="12"/>
      <c r="N46" s="12"/>
      <c r="O46" s="12" t="s">
        <v>4852</v>
      </c>
      <c r="P46" s="12"/>
      <c r="Q46" s="12"/>
      <c r="R46" s="12"/>
      <c r="S46" s="12"/>
      <c r="T46" s="12"/>
      <c r="U46" s="12"/>
      <c r="V46" s="12" t="s">
        <v>4759</v>
      </c>
      <c r="W46" s="12" t="s">
        <v>161</v>
      </c>
      <c r="X46" s="12"/>
      <c r="Y46" s="12"/>
      <c r="Z46" s="12" t="s">
        <v>1216</v>
      </c>
      <c r="AA46" s="12" t="s">
        <v>4853</v>
      </c>
      <c r="AB46" s="99"/>
      <c r="AC46" s="99"/>
      <c r="AD46" s="99"/>
      <c r="AE46" s="99" t="n">
        <f aca="false">IFERROR(AE55/SUM('Global Template'!AE34,'Global Template'!AD34,'Global Template'!AC34,'Global Template'!AB34),"")</f>
        <v>121.880504719771</v>
      </c>
      <c r="AF46" s="99" t="n">
        <f aca="false">IFERROR(AF55/'Global Template'!AF34,"")</f>
        <v>121.880504719771</v>
      </c>
      <c r="AG46" s="99" t="n">
        <f aca="false">IFERROR(AG55/SUM('Global Template'!AG34,'Global Template'!AE34,'Global Template'!AD34,'Global Template'!AC34),"")</f>
        <v>119.849018285298</v>
      </c>
      <c r="AH46" s="99" t="n">
        <f aca="false">IFERROR(AH55/SUM('Global Template'!AH34,'Global Template'!AG34,'Global Template'!AE34,'Global Template'!AD34),"")</f>
        <v>100.442052257711</v>
      </c>
      <c r="AI46" s="99" t="n">
        <f aca="false">IFERROR(AI55/SUM('Global Template'!AI34,'Global Template'!AH34,'Global Template'!AG34,'Global Template'!AE34),"")</f>
        <v>90.4285019157289</v>
      </c>
      <c r="AJ46" s="99" t="n">
        <f aca="false">IFERROR(AJ55/SUM('Global Template'!AJ34,'Global Template'!AI34,'Global Template'!AH34,'Global Template'!AG34),"")</f>
        <v>71.4735282117398</v>
      </c>
      <c r="AK46" s="99" t="n">
        <f aca="false">IFERROR(AK55/'Global Template'!AK34,"")</f>
        <v>71.4735282117398</v>
      </c>
      <c r="AL46" s="99" t="n">
        <f aca="false">IFERROR(AL55/SUM('Global Template'!AL34,'Global Template'!AJ34,'Global Template'!AI34,'Global Template'!AH34),"")</f>
        <v>76.3035163618192</v>
      </c>
      <c r="AM46" s="99" t="n">
        <f aca="false">IFERROR(AM55/SUM('Global Template'!AM34,'Global Template'!AL34,'Global Template'!AJ34,'Global Template'!AI34),"")</f>
        <v>81.3916852752248</v>
      </c>
      <c r="AN46" s="99" t="n">
        <f aca="false">IFERROR(AN55/SUM('Global Template'!AN34,'Global Template'!AM34,'Global Template'!AL34,'Global Template'!AJ34),"")</f>
        <v>76.67500621815</v>
      </c>
      <c r="AO46" s="99" t="n">
        <f aca="false">IFERROR(AO55/SUM('Global Template'!AO34,'Global Template'!AN34,'Global Template'!AM34,'Global Template'!AL34),"")</f>
        <v>80.9532624370177</v>
      </c>
      <c r="AP46" s="99" t="n">
        <f aca="false">IFERROR(AP55/'Global Template'!AP34,"")</f>
        <v>66.3081505882353</v>
      </c>
      <c r="AQ46" s="99" t="n">
        <f aca="false">IFERROR(AQ55/SUM('Global Template'!AQ34,'Global Template'!AO34,'Global Template'!AN34,'Global Template'!AM34),"")</f>
        <v>87.2687338501292</v>
      </c>
      <c r="AR46" s="99" t="n">
        <f aca="false">IFERROR(AR55/SUM('Global Template'!AR34,'Global Template'!AQ34,'Global Template'!AO34,'Global Template'!AN34),"")</f>
        <v>81.9773735838038</v>
      </c>
      <c r="AS46" s="99" t="n">
        <f aca="false">IFERROR(AS55/SUM('Global Template'!AS34,'Global Template'!AR34,'Global Template'!AQ34,'Global Template'!AO34),"")</f>
        <v>76.3413657198273</v>
      </c>
      <c r="AT46" s="99" t="n">
        <f aca="false">IFERROR(AT55/SUM('Global Template'!AT34,'Global Template'!AS34,'Global Template'!AR34,'Global Template'!AQ34),"")</f>
        <v>68.1976431068766</v>
      </c>
      <c r="AU46" s="99" t="n">
        <f aca="false">IFERROR(AU55/'Global Template'!AU34,"")</f>
        <v>68.1976431068766</v>
      </c>
      <c r="AV46" s="99" t="n">
        <f aca="false">IFERROR(AV55/SUM('Global Template'!AV34,'Global Template'!AT34,'Global Template'!AS34,'Global Template'!AR34),"")</f>
        <v>61.2002567567568</v>
      </c>
      <c r="AW46" s="99" t="n">
        <f aca="false">IFERROR(AW55/SUM('Global Template'!AW34,'Global Template'!AV34,'Global Template'!AT34,'Global Template'!AS34),"")</f>
        <v>70.9914956110736</v>
      </c>
      <c r="AX46" s="99" t="n">
        <f aca="false">IFERROR(AX55/SUM('Global Template'!AX34,'Global Template'!AW34,'Global Template'!AV34,'Global Template'!AT34),"")</f>
        <v>71.7090174966353</v>
      </c>
      <c r="AY46" s="99" t="n">
        <f aca="false">IFERROR(AY55/SUM('Global Template'!AY34,'Global Template'!AX34,'Global Template'!AW34,'Global Template'!AV34),"")</f>
        <v>78.5042752171009</v>
      </c>
      <c r="AZ46" s="99" t="n">
        <f aca="false">IFERROR(AZ55/'Global Template'!AZ34,"")</f>
        <v>78.5042752171009</v>
      </c>
      <c r="BA46" s="130" t="n">
        <f aca="false">IFERROR(BA55/SUM('Global Template'!BA34,'Global Template'!AY34,'Global Template'!AX34,'Global Template'!AW34),"")</f>
        <v>72.442625284738</v>
      </c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100"/>
      <c r="BN46" s="100"/>
      <c r="BO46" s="100"/>
      <c r="BP46" s="100"/>
      <c r="BQ46" s="100"/>
      <c r="BR46" s="100"/>
      <c r="BS46" s="100"/>
      <c r="BT46" s="100"/>
      <c r="BU46" s="100"/>
      <c r="BV46" s="2"/>
      <c r="BW46" s="99"/>
      <c r="BX46" s="99"/>
      <c r="BY46" s="99"/>
      <c r="BZ46" s="99"/>
      <c r="CA46" s="99"/>
      <c r="CB46" s="92"/>
      <c r="CC46" s="92"/>
      <c r="CD46" s="92"/>
      <c r="CE46" s="92"/>
      <c r="CF46" s="92"/>
    </row>
    <row r="47" customFormat="false" ht="15" hidden="false" customHeight="true" outlineLevel="0" collapsed="false">
      <c r="A47" s="12" t="n">
        <v>37</v>
      </c>
      <c r="B47" s="12" t="n">
        <v>32</v>
      </c>
      <c r="C47" s="12"/>
      <c r="D47" s="12" t="s">
        <v>4854</v>
      </c>
      <c r="E47" s="12" t="n">
        <v>2</v>
      </c>
      <c r="F47" s="12" t="n">
        <v>1</v>
      </c>
      <c r="G47" s="12" t="n">
        <v>1</v>
      </c>
      <c r="H47" s="12"/>
      <c r="I47" s="12"/>
      <c r="J47" s="12"/>
      <c r="K47" s="12"/>
      <c r="L47" s="12"/>
      <c r="M47" s="12"/>
      <c r="N47" s="12"/>
      <c r="O47" s="12" t="s">
        <v>4855</v>
      </c>
      <c r="P47" s="12"/>
      <c r="Q47" s="12"/>
      <c r="R47" s="12"/>
      <c r="S47" s="12"/>
      <c r="T47" s="12"/>
      <c r="U47" s="12"/>
      <c r="V47" s="12" t="s">
        <v>4759</v>
      </c>
      <c r="W47" s="12" t="s">
        <v>161</v>
      </c>
      <c r="X47" s="12"/>
      <c r="Y47" s="12"/>
      <c r="Z47" s="12" t="s">
        <v>1216</v>
      </c>
      <c r="AA47" s="12" t="s">
        <v>4856</v>
      </c>
      <c r="AB47" s="99"/>
      <c r="AC47" s="99"/>
      <c r="AD47" s="99"/>
      <c r="AE47" s="99" t="n">
        <f aca="false">IFERROR(AE55/(SUM('Global Template'!AE176,'Global Template'!AD176,'Global Template'!AC176,'Global Template'!AB176)+SUM('Global Template'!AE180,'Global Template'!AD180,'Global Template'!AC180,'Global Template'!AB180)),"")</f>
        <v>37.6390537362318</v>
      </c>
      <c r="AF47" s="99" t="n">
        <f aca="false">IFERROR(AF55/('Global Template'!AF176+'Global Template'!AF180),"")</f>
        <v>37.3445089315091</v>
      </c>
      <c r="AG47" s="99" t="n">
        <f aca="false">IFERROR(AG55/(SUM('Global Template'!AG176,'Global Template'!AE176,'Global Template'!AD176,'Global Template'!AC176)+SUM('Global Template'!AG180,'Global Template'!AE180,'Global Template'!AD180,'Global Template'!AC180)),"")</f>
        <v>54.4853983108036</v>
      </c>
      <c r="AH47" s="99" t="n">
        <f aca="false">IFERROR(AH55/(SUM('Global Template'!AH176,'Global Template'!AG176,'Global Template'!AE176,'Global Template'!AD176)+SUM('Global Template'!AH180,'Global Template'!AG180,'Global Template'!AE180,'Global Template'!AD180)),"")</f>
        <v>50.5376408194608</v>
      </c>
      <c r="AI47" s="99" t="n">
        <f aca="false">IFERROR(AI55/(SUM('Global Template'!AI176,'Global Template'!AH176,'Global Template'!AG176,'Global Template'!AE176)+SUM('Global Template'!AI180,'Global Template'!AH180,'Global Template'!AG180,'Global Template'!AE180)),"")</f>
        <v>49.4760519813832</v>
      </c>
      <c r="AJ47" s="99" t="n">
        <f aca="false">IFERROR(AJ55/(SUM('Global Template'!AJ176,'Global Template'!AI176,'Global Template'!AH176,'Global Template'!AG176)+SUM('Global Template'!AJ180,'Global Template'!AI180,'Global Template'!AH180,'Global Template'!AG180)),"")</f>
        <v>37.8253648539477</v>
      </c>
      <c r="AK47" s="99" t="n">
        <f aca="false">IFERROR(AK55/('Global Template'!AK176+'Global Template'!AK180),"")</f>
        <v>37.8253648539477</v>
      </c>
      <c r="AL47" s="99" t="n">
        <f aca="false">IFERROR(AL55/(SUM('Global Template'!AL176,'Global Template'!AJ176,'Global Template'!AI176,'Global Template'!AH176)+SUM('Global Template'!AL180,'Global Template'!AJ180,'Global Template'!AI180,'Global Template'!AH180)),"")</f>
        <v>27.9101071975498</v>
      </c>
      <c r="AM47" s="99" t="n">
        <f aca="false">IFERROR(AM55/(SUM('Global Template'!AM176,'Global Template'!AL176,'Global Template'!AJ176,'Global Template'!AI176)+SUM('Global Template'!AM180,'Global Template'!AL180,'Global Template'!AJ180,'Global Template'!AI180)),"")</f>
        <v>32.713270703949</v>
      </c>
      <c r="AN47" s="99" t="n">
        <f aca="false">IFERROR(AN55/(SUM('Global Template'!AN176,'Global Template'!AM176,'Global Template'!AL176,'Global Template'!AJ176)+SUM('Global Template'!AN180,'Global Template'!AM180,'Global Template'!AL180,'Global Template'!AJ180)),"")</f>
        <v>34.4792741110579</v>
      </c>
      <c r="AO47" s="99" t="n">
        <f aca="false">IFERROR(AO55/(SUM('Global Template'!AO176,'Global Template'!AN176,'Global Template'!AM176,'Global Template'!AL176)+SUM('Global Template'!AO180,'Global Template'!AN180,'Global Template'!AM180,'Global Template'!AL180)),"")</f>
        <v>33.1931260306243</v>
      </c>
      <c r="AP47" s="99" t="n">
        <f aca="false">IFERROR(AP55/('Global Template'!AP176+'Global Template'!AP180),"")</f>
        <v>33.1931260306243</v>
      </c>
      <c r="AQ47" s="99" t="n">
        <f aca="false">IFERROR(AQ55/(SUM('Global Template'!AQ176,'Global Template'!AO176,'Global Template'!AN176,'Global Template'!AM176)+SUM('Global Template'!AQ180,'Global Template'!AO180,'Global Template'!AN180,'Global Template'!AM180)),"")</f>
        <v>33.8996272817968</v>
      </c>
      <c r="AR47" s="99" t="n">
        <f aca="false">IFERROR(AR55/(SUM('Global Template'!AR176,'Global Template'!AQ176,'Global Template'!AO176,'Global Template'!AN176)+SUM('Global Template'!AR180,'Global Template'!AQ180,'Global Template'!AO180,'Global Template'!AN180)),"")</f>
        <v>35.1782753318632</v>
      </c>
      <c r="AS47" s="99" t="n">
        <f aca="false">IFERROR(AS55/(SUM('Global Template'!AS176,'Global Template'!AR176,'Global Template'!AQ176,'Global Template'!AO176)+SUM('Global Template'!AS180,'Global Template'!AR180,'Global Template'!AQ180,'Global Template'!AO180)),"")</f>
        <v>39.78701917781</v>
      </c>
      <c r="AT47" s="99" t="n">
        <f aca="false">IFERROR(AT55/(SUM('Global Template'!AT176,'Global Template'!AS176,'Global Template'!AR176,'Global Template'!AQ176)+SUM('Global Template'!AT180,'Global Template'!AS180,'Global Template'!AR180,'Global Template'!AQ180)),"")</f>
        <v>37.3478018284936</v>
      </c>
      <c r="AU47" s="99" t="n">
        <f aca="false">IFERROR(AU55/('Global Template'!AU176+'Global Template'!AU180),"")</f>
        <v>37.3478018284936</v>
      </c>
      <c r="AV47" s="99" t="n">
        <f aca="false">IFERROR(AV55/(SUM('Global Template'!AV176,'Global Template'!AT176,'Global Template'!AS176,'Global Template'!AR176)+SUM('Global Template'!AV180,'Global Template'!AT180,'Global Template'!AS180,'Global Template'!AR180)),"")</f>
        <v>34.7666913131313</v>
      </c>
      <c r="AW47" s="99" t="n">
        <f aca="false">IFERROR(AW55/(SUM('Global Template'!AW176,'Global Template'!AV176,'Global Template'!AT176,'Global Template'!AS176)+SUM('Global Template'!AW180,'Global Template'!AV180,'Global Template'!AT180,'Global Template'!AS180)),"")</f>
        <v>41.069689453125</v>
      </c>
      <c r="AX47" s="99" t="n">
        <f aca="false">IFERROR(AX55/(SUM('Global Template'!AX176,'Global Template'!AW176,'Global Template'!AV176,'Global Template'!AT176)+SUM('Global Template'!AX180,'Global Template'!AW180,'Global Template'!AV180,'Global Template'!AT180)),"")</f>
        <v>41.7389737563651</v>
      </c>
      <c r="AY47" s="99" t="n">
        <f aca="false">IFERROR(AY55/(SUM('Global Template'!AY176,'Global Template'!AX176,'Global Template'!AW176,'Global Template'!AV176)+SUM('Global Template'!AY180,'Global Template'!AX180,'Global Template'!AW180,'Global Template'!AV180)),"")</f>
        <v>41.9268283981448</v>
      </c>
      <c r="AZ47" s="99" t="n">
        <f aca="false">IFERROR(AZ55/('Global Template'!AZ176+'Global Template'!AZ180),"")</f>
        <v>41.9268283981448</v>
      </c>
      <c r="BA47" s="130" t="n">
        <f aca="false">IFERROR(BA55/(SUM('Global Template'!BA176,'Global Template'!AY176,'Global Template'!AX176,'Global Template'!AW176)+SUM('Global Template'!BA180,'Global Template'!AY180,'Global Template'!AX180,'Global Template'!AW180)),"")</f>
        <v>38.9614854517611</v>
      </c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100"/>
      <c r="BN47" s="100"/>
      <c r="BO47" s="100"/>
      <c r="BP47" s="100"/>
      <c r="BQ47" s="100"/>
      <c r="BR47" s="100"/>
      <c r="BS47" s="100"/>
      <c r="BT47" s="100"/>
      <c r="BU47" s="100"/>
      <c r="BV47" s="2"/>
      <c r="BW47" s="99"/>
      <c r="BX47" s="99"/>
      <c r="BY47" s="99"/>
      <c r="BZ47" s="99"/>
      <c r="CA47" s="99"/>
      <c r="CB47" s="92"/>
      <c r="CC47" s="92"/>
      <c r="CD47" s="92"/>
      <c r="CE47" s="92"/>
      <c r="CF47" s="92"/>
    </row>
    <row r="48" customFormat="false" ht="15" hidden="false" customHeight="true" outlineLevel="0" collapsed="false">
      <c r="A48" s="12" t="n">
        <v>38</v>
      </c>
      <c r="B48" s="12" t="n">
        <v>32</v>
      </c>
      <c r="C48" s="12"/>
      <c r="D48" s="12" t="s">
        <v>4857</v>
      </c>
      <c r="E48" s="12" t="n">
        <v>2</v>
      </c>
      <c r="F48" s="12" t="n">
        <v>1</v>
      </c>
      <c r="G48" s="12"/>
      <c r="H48" s="12"/>
      <c r="I48" s="12"/>
      <c r="J48" s="12"/>
      <c r="K48" s="12"/>
      <c r="L48" s="12"/>
      <c r="M48" s="12"/>
      <c r="N48" s="12"/>
      <c r="O48" s="12" t="s">
        <v>4858</v>
      </c>
      <c r="P48" s="12"/>
      <c r="Q48" s="12"/>
      <c r="R48" s="12"/>
      <c r="S48" s="12"/>
      <c r="T48" s="12"/>
      <c r="U48" s="12"/>
      <c r="V48" s="12" t="s">
        <v>4759</v>
      </c>
      <c r="W48" s="12" t="s">
        <v>161</v>
      </c>
      <c r="X48" s="12"/>
      <c r="Y48" s="12"/>
      <c r="Z48" s="12" t="s">
        <v>1216</v>
      </c>
      <c r="AA48" s="12" t="s">
        <v>4859</v>
      </c>
      <c r="AB48" s="99"/>
      <c r="AC48" s="99"/>
      <c r="AD48" s="99"/>
      <c r="AE48" s="99" t="n">
        <f aca="false">IFERROR('Global Template'!AE224/SUM('Global Template'!AE56,'Global Template'!AD56,'Global Template'!AC56,'Global Template'!AB56),"")</f>
        <v>-133.685647761359</v>
      </c>
      <c r="AF48" s="99" t="n">
        <f aca="false">IFERROR('Global Template'!AF224/'Global Template'!AF56,"")</f>
        <v>-134.125481940553</v>
      </c>
      <c r="AG48" s="99" t="n">
        <f aca="false">IFERROR('Global Template'!AG224/SUM('Global Template'!AG56,'Global Template'!AE56,'Global Template'!AD56,'Global Template'!AC56),"")</f>
        <v>-282.37882748027</v>
      </c>
      <c r="AH48" s="99" t="n">
        <f aca="false">IFERROR('Global Template'!AH224/SUM('Global Template'!AH56,'Global Template'!AG56,'Global Template'!AE56,'Global Template'!AD56),"")</f>
        <v>-457.646936217317</v>
      </c>
      <c r="AI48" s="99" t="n">
        <f aca="false">IFERROR('Global Template'!AI224/SUM('Global Template'!AI56,'Global Template'!AH56,'Global Template'!AG56,'Global Template'!AE56),"")</f>
        <v>-570.481660096498</v>
      </c>
      <c r="AJ48" s="99" t="n">
        <f aca="false">IFERROR('Global Template'!AJ224/SUM('Global Template'!AJ56,'Global Template'!AI56,'Global Template'!AH56,'Global Template'!AG56),"")</f>
        <v>-956.697416359249</v>
      </c>
      <c r="AK48" s="99" t="n">
        <f aca="false">IFERROR('Global Template'!AK224/'Global Template'!AK56,"")</f>
        <v>-949.514924724848</v>
      </c>
      <c r="AL48" s="99" t="n">
        <f aca="false">IFERROR('Global Template'!AL224/SUM('Global Template'!AL56,'Global Template'!AJ56,'Global Template'!AI56,'Global Template'!AH56),"")</f>
        <v>-3632.69075820293</v>
      </c>
      <c r="AM48" s="99" t="n">
        <f aca="false">IFERROR('Global Template'!AM224/SUM('Global Template'!AM56,'Global Template'!AL56,'Global Template'!AJ56,'Global Template'!AI56),"")</f>
        <v>263.566666691609</v>
      </c>
      <c r="AN48" s="99" t="n">
        <f aca="false">IFERROR('Global Template'!AN224/SUM('Global Template'!AN56,'Global Template'!AM56,'Global Template'!AL56,'Global Template'!AJ56),"")</f>
        <v>255.469757967948</v>
      </c>
      <c r="AO48" s="99" t="n">
        <f aca="false">IFERROR('Global Template'!AO224/SUM('Global Template'!AO56,'Global Template'!AN56,'Global Template'!AM56,'Global Template'!AL56),"")</f>
        <v>305.46410638665</v>
      </c>
      <c r="AP48" s="99" t="n">
        <f aca="false">IFERROR('Global Template'!AP224/'Global Template'!AP56,"")</f>
        <v>171.424148606811</v>
      </c>
      <c r="AQ48" s="99" t="n">
        <f aca="false">IFERROR('Global Template'!AQ224/SUM('Global Template'!AQ56,'Global Template'!AO56,'Global Template'!AN56,'Global Template'!AM56),"")</f>
        <v>422.361832742685</v>
      </c>
      <c r="AR48" s="99" t="n">
        <f aca="false">IFERROR('Global Template'!AR224/SUM('Global Template'!AR56,'Global Template'!AQ56,'Global Template'!AO56,'Global Template'!AN56),"")</f>
        <v>-1442.85700894915</v>
      </c>
      <c r="AS48" s="99" t="n">
        <f aca="false">IFERROR('Global Template'!AS224/SUM('Global Template'!AS56,'Global Template'!AR56,'Global Template'!AQ56,'Global Template'!AO56),"")</f>
        <v>752.00171010848</v>
      </c>
      <c r="AT48" s="99" t="n">
        <f aca="false">IFERROR('Global Template'!AT224/SUM('Global Template'!AT56,'Global Template'!AS56,'Global Template'!AR56,'Global Template'!AQ56),"")</f>
        <v>235.105929740575</v>
      </c>
      <c r="AU48" s="99" t="n">
        <f aca="false">IFERROR('Global Template'!AU224/'Global Template'!AU56,"")</f>
        <v>232.56625</v>
      </c>
      <c r="AV48" s="99" t="n">
        <f aca="false">IFERROR('Global Template'!AV224/SUM('Global Template'!AV56,'Global Template'!AT56,'Global Template'!AS56,'Global Template'!AR56),"")</f>
        <v>128.801366687475</v>
      </c>
      <c r="AW48" s="99" t="n">
        <f aca="false">IFERROR('Global Template'!AW224/SUM('Global Template'!AW56,'Global Template'!AV56,'Global Template'!AT56,'Global Template'!AS56),"")</f>
        <v>108.628659219324</v>
      </c>
      <c r="AX48" s="99" t="n">
        <f aca="false">IFERROR('Global Template'!AX224/SUM('Global Template'!AX56,'Global Template'!AW56,'Global Template'!AV56,'Global Template'!AT56),"")</f>
        <v>109.675334316806</v>
      </c>
      <c r="AY48" s="99" t="n">
        <f aca="false">IFERROR('Global Template'!AY224/SUM('Global Template'!AY56,'Global Template'!AX56,'Global Template'!AW56,'Global Template'!AV56),"")</f>
        <v>105.765637287619</v>
      </c>
      <c r="AZ48" s="99" t="n">
        <f aca="false">IFERROR('Global Template'!AZ224/'Global Template'!AZ56,"")</f>
        <v>106.10518018018</v>
      </c>
      <c r="BA48" s="130" t="n">
        <f aca="false">IFERROR('Global Template'!BA224/SUM('Global Template'!BA56,'Global Template'!AY56,'Global Template'!AX56,'Global Template'!AW56),"")</f>
        <v>112.105646007214</v>
      </c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100"/>
      <c r="BN48" s="100"/>
      <c r="BO48" s="100"/>
      <c r="BP48" s="100"/>
      <c r="BQ48" s="100"/>
      <c r="BR48" s="100"/>
      <c r="BS48" s="100"/>
      <c r="BT48" s="100"/>
      <c r="BU48" s="100"/>
      <c r="BV48" s="2"/>
      <c r="BW48" s="99"/>
      <c r="BX48" s="99"/>
      <c r="BY48" s="99"/>
      <c r="BZ48" s="99"/>
      <c r="CA48" s="99"/>
      <c r="CB48" s="92"/>
      <c r="CC48" s="92"/>
      <c r="CD48" s="92"/>
      <c r="CE48" s="92"/>
      <c r="CF48" s="92"/>
    </row>
    <row r="49" customFormat="false" ht="15" hidden="false" customHeight="true" outlineLevel="0" collapsed="false">
      <c r="A49" s="12" t="n">
        <v>39</v>
      </c>
      <c r="B49" s="12" t="n">
        <v>32</v>
      </c>
      <c r="C49" s="12"/>
      <c r="D49" s="12" t="s">
        <v>4857</v>
      </c>
      <c r="E49" s="12" t="n">
        <v>5</v>
      </c>
      <c r="F49" s="12" t="n">
        <v>1</v>
      </c>
      <c r="G49" s="12"/>
      <c r="H49" s="12"/>
      <c r="I49" s="12"/>
      <c r="J49" s="12"/>
      <c r="K49" s="12"/>
      <c r="L49" s="12"/>
      <c r="M49" s="12"/>
      <c r="N49" s="12"/>
      <c r="O49" s="12" t="s">
        <v>4860</v>
      </c>
      <c r="P49" s="12"/>
      <c r="Q49" s="12"/>
      <c r="R49" s="12"/>
      <c r="S49" s="12"/>
      <c r="T49" s="12"/>
      <c r="U49" s="12"/>
      <c r="V49" s="12" t="s">
        <v>4759</v>
      </c>
      <c r="W49" s="12" t="s">
        <v>161</v>
      </c>
      <c r="X49" s="12"/>
      <c r="Y49" s="12"/>
      <c r="Z49" s="12" t="s">
        <v>1216</v>
      </c>
      <c r="AA49" s="12" t="s">
        <v>4861</v>
      </c>
      <c r="AB49" s="99" t="n">
        <f aca="false">IFERROR('Global Template'!AB224/SUM('Global Template'!AC56,'Global Template'!AD56,'Global Template'!AE56,'Global Template'!AG56),"")</f>
        <v>-200.286548192199</v>
      </c>
      <c r="AC49" s="99" t="n">
        <f aca="false">IFERROR('Global Template'!AC224/SUM('Global Template'!AD56,'Global Template'!AE56,'Global Template'!AG56,'Global Template'!AH56),"")</f>
        <v>-338.708680624686</v>
      </c>
      <c r="AD49" s="99" t="n">
        <f aca="false">IFERROR('Global Template'!AD224/SUM('Global Template'!AE56,'Global Template'!AG56,'Global Template'!AH56,'Global Template'!AI56),"")</f>
        <v>-469.760924328592</v>
      </c>
      <c r="AE49" s="99" t="n">
        <f aca="false">IFERROR('Global Template'!AE224/SUM('Global Template'!AG56,'Global Template'!AH56,'Global Template'!AI56,'Global Template'!AJ56),"")</f>
        <v>-793.499399845425</v>
      </c>
      <c r="AF49" s="99" t="n">
        <f aca="false">IFERROR('Global Template'!AF224/SUM('Global Template'!AK56,'Global Template'!AP56),"")</f>
        <v>144.836483176871</v>
      </c>
      <c r="AG49" s="99" t="n">
        <f aca="false">IFERROR('Global Template'!AG224/SUM('Global Template'!AH56,'Global Template'!AI56,'Global Template'!AJ56,'Global Template'!AL56),"")</f>
        <v>-3489.87521124455</v>
      </c>
      <c r="AH49" s="99" t="n">
        <f aca="false">IFERROR('Global Template'!AH224/SUM('Global Template'!AI56,'Global Template'!AJ56,'Global Template'!AL56,'Global Template'!AM56),"")</f>
        <v>236.178932377689</v>
      </c>
      <c r="AI49" s="99" t="n">
        <f aca="false">IFERROR('Global Template'!AI224/SUM('Global Template'!AJ56,'Global Template'!AL56,'Global Template'!AM56,'Global Template'!AN56),"")</f>
        <v>264.137239112417</v>
      </c>
      <c r="AJ49" s="99" t="n">
        <f aca="false">IFERROR('Global Template'!AJ224/SUM('Global Template'!AL56,'Global Template'!AM56,'Global Template'!AN56,'Global Template'!AO56),"")</f>
        <v>262.830430855568</v>
      </c>
      <c r="AK49" s="99"/>
      <c r="AL49" s="99" t="n">
        <f aca="false">IFERROR('Global Template'!AL224/SUM('Global Template'!AM56,'Global Template'!AN56,'Global Template'!AO56,'Global Template'!AQ56),"")</f>
        <v>371.749035321592</v>
      </c>
      <c r="AM49" s="99" t="n">
        <f aca="false">IFERROR('Global Template'!AM224/SUM('Global Template'!AN56,'Global Template'!AO56,'Global Template'!AQ56,'Global Template'!AR56),"")</f>
        <v>-1299.8425477097</v>
      </c>
      <c r="AN49" s="99" t="n">
        <f aca="false">IFERROR('Global Template'!AN224/SUM('Global Template'!AO56,'Global Template'!AQ56,'Global Template'!AR56,'Global Template'!AS56),"")</f>
        <v>552.281107404273</v>
      </c>
      <c r="AO49" s="99" t="n">
        <f aca="false">IFERROR('Global Template'!AO224/SUM('Global Template'!AQ56,'Global Template'!AR56,'Global Template'!AS56,'Global Template'!AT56),"")</f>
        <v>163.259406921951</v>
      </c>
      <c r="AP49" s="99"/>
      <c r="AQ49" s="99" t="n">
        <f aca="false">IFERROR('Global Template'!AQ224/SUM('Global Template'!AR56,'Global Template'!AS56,'Global Template'!AT56,'Global Template'!AV56),"")</f>
        <v>91.6800867768027</v>
      </c>
      <c r="AR49" s="99" t="n">
        <f aca="false">IFERROR('Global Template'!AR224/SUM('Global Template'!AS56,'Global Template'!AT56,'Global Template'!AV56,'Global Template'!AW56),"")</f>
        <v>71.9174790894247</v>
      </c>
      <c r="AS49" s="99" t="n">
        <f aca="false">IFERROR('Global Template'!AS224/SUM('Global Template'!AT56,'Global Template'!AV56,'Global Template'!AW56,'Global Template'!AX56),"")</f>
        <v>81.7850022878313</v>
      </c>
      <c r="AT49" s="99" t="n">
        <f aca="false">IFERROR('Global Template'!AT224/SUM('Global Template'!AV56,'Global Template'!AW56,'Global Template'!AX56,'Global Template'!AY56),"")</f>
        <v>79.2772504009523</v>
      </c>
      <c r="AU49" s="99"/>
      <c r="AV49" s="99" t="n">
        <f aca="false">IFERROR('Global Template'!AV224/SUM('Global Template'!AW56,'Global Template'!AX56,'Global Template'!AY56,'Global Template'!BA56),"")</f>
        <v>82.0300097394184</v>
      </c>
      <c r="AW49" s="99"/>
      <c r="AX49" s="99"/>
      <c r="AY49" s="99"/>
      <c r="AZ49" s="99"/>
      <c r="BA49" s="130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7"/>
      <c r="BM49" s="100"/>
      <c r="BN49" s="100"/>
      <c r="BO49" s="100"/>
      <c r="BP49" s="100"/>
      <c r="BQ49" s="100"/>
      <c r="BR49" s="100"/>
      <c r="BS49" s="100"/>
      <c r="BT49" s="100"/>
      <c r="BU49" s="100"/>
      <c r="BV49" s="2"/>
      <c r="BW49" s="99"/>
      <c r="BX49" s="99"/>
      <c r="BY49" s="99"/>
      <c r="BZ49" s="99"/>
      <c r="CA49" s="99"/>
      <c r="CB49" s="92"/>
      <c r="CC49" s="92"/>
      <c r="CD49" s="92"/>
      <c r="CE49" s="92"/>
      <c r="CF49" s="92"/>
    </row>
    <row r="50" customFormat="false" ht="15" hidden="false" customHeight="true" outlineLevel="0" collapsed="false">
      <c r="A50" s="12" t="n">
        <v>40</v>
      </c>
      <c r="B50" s="12" t="n">
        <v>32</v>
      </c>
      <c r="C50" s="12"/>
      <c r="D50" s="12" t="s">
        <v>4862</v>
      </c>
      <c r="E50" s="12" t="n">
        <v>2</v>
      </c>
      <c r="F50" s="12" t="n">
        <v>1</v>
      </c>
      <c r="G50" s="12"/>
      <c r="H50" s="12"/>
      <c r="I50" s="12"/>
      <c r="J50" s="12"/>
      <c r="K50" s="12"/>
      <c r="L50" s="12"/>
      <c r="M50" s="12"/>
      <c r="N50" s="12"/>
      <c r="O50" s="12" t="s">
        <v>4863</v>
      </c>
      <c r="P50" s="12"/>
      <c r="Q50" s="12"/>
      <c r="R50" s="12"/>
      <c r="S50" s="12"/>
      <c r="T50" s="12"/>
      <c r="U50" s="12"/>
      <c r="V50" s="12" t="s">
        <v>4759</v>
      </c>
      <c r="W50" s="12" t="s">
        <v>161</v>
      </c>
      <c r="X50" s="12"/>
      <c r="Y50" s="12"/>
      <c r="Z50" s="12" t="s">
        <v>1216</v>
      </c>
      <c r="AA50" s="12" t="s">
        <v>4864</v>
      </c>
      <c r="AB50" s="99"/>
      <c r="AC50" s="99"/>
      <c r="AD50" s="99"/>
      <c r="AE50" s="99" t="n">
        <f aca="false">IFERROR('Global Template'!AE224*'Global Template'!AE225/SUM('Global Template'!AE176,'Global Template'!AD176,'Global Template'!AC176,'Global Template'!AB176),"")</f>
        <v>31.2905394329453</v>
      </c>
      <c r="AF50" s="99" t="n">
        <f aca="false">IFERROR('Global Template'!AF224*'Global Template'!AF225/'Global Template'!AF176,"")</f>
        <v>31.0858104150514</v>
      </c>
      <c r="AG50" s="99" t="n">
        <f aca="false">IFERROR('Global Template'!AG224*'Global Template'!AG225/SUM('Global Template'!AG176,'Global Template'!AE176,'Global Template'!AD176,'Global Template'!AC176),"")</f>
        <v>33.6784917267299</v>
      </c>
      <c r="AH50" s="99" t="n">
        <f aca="false">IFERROR('Global Template'!AH224*'Global Template'!AH225/SUM('Global Template'!AH176,'Global Template'!AG176,'Global Template'!AE176,'Global Template'!AD176),"")</f>
        <v>32.3795105123978</v>
      </c>
      <c r="AI50" s="99" t="n">
        <f aca="false">IFERROR('Global Template'!AI224*'Global Template'!AI225/SUM('Global Template'!AI176,'Global Template'!AH176,'Global Template'!AG176,'Global Template'!AE176),"")</f>
        <v>33.6350788998863</v>
      </c>
      <c r="AJ50" s="99" t="n">
        <f aca="false">IFERROR('Global Template'!AJ224*'Global Template'!AJ225/SUM('Global Template'!AJ176,'Global Template'!AI176,'Global Template'!AH176,'Global Template'!AG176),"")</f>
        <v>27.3093395236235</v>
      </c>
      <c r="AK50" s="99" t="n">
        <f aca="false">IFERROR('Global Template'!AK224*'Global Template'!AK225/'Global Template'!AK176,"")</f>
        <v>27.3093395236235</v>
      </c>
      <c r="AL50" s="99" t="n">
        <f aca="false">IFERROR('Global Template'!AL224*'Global Template'!AL225/SUM('Global Template'!AL176,'Global Template'!AJ176,'Global Template'!AI176,'Global Template'!AH176),"")</f>
        <v>25.8314378525418</v>
      </c>
      <c r="AM50" s="99" t="n">
        <f aca="false">IFERROR('Global Template'!AM224*'Global Template'!AM225/SUM('Global Template'!AM176,'Global Template'!AL176,'Global Template'!AJ176,'Global Template'!AI176),"")</f>
        <v>28.9656762448681</v>
      </c>
      <c r="AN50" s="99" t="n">
        <f aca="false">IFERROR('Global Template'!AN224*'Global Template'!AN225/SUM('Global Template'!AN176,'Global Template'!AM176,'Global Template'!AL176,'Global Template'!AJ176),"")</f>
        <v>27.184270036236</v>
      </c>
      <c r="AO50" s="99" t="n">
        <f aca="false">IFERROR('Global Template'!AO224*'Global Template'!AO225/SUM('Global Template'!AO176,'Global Template'!AN176,'Global Template'!AM176,'Global Template'!AL176),"")</f>
        <v>25.8834810360777</v>
      </c>
      <c r="AP50" s="99" t="n">
        <f aca="false">IFERROR('Global Template'!AP224*'Global Template'!AP225/'Global Template'!AP176,"")</f>
        <v>25.8834810360777</v>
      </c>
      <c r="AQ50" s="99" t="n">
        <f aca="false">IFERROR('Global Template'!AQ224*'Global Template'!AQ225/SUM('Global Template'!AQ176,'Global Template'!AO176,'Global Template'!AN176,'Global Template'!AM176),"")</f>
        <v>26.2008921210216</v>
      </c>
      <c r="AR50" s="99" t="n">
        <f aca="false">IFERROR('Global Template'!AR224*'Global Template'!AR225/SUM('Global Template'!AR176,'Global Template'!AQ176,'Global Template'!AO176,'Global Template'!AN176),"")</f>
        <v>26.9520662795404</v>
      </c>
      <c r="AS50" s="99" t="n">
        <f aca="false">IFERROR('Global Template'!AS224*'Global Template'!AS225/SUM('Global Template'!AS176,'Global Template'!AR176,'Global Template'!AQ176,'Global Template'!AO176),"")</f>
        <v>30.9037579412261</v>
      </c>
      <c r="AT50" s="99" t="n">
        <f aca="false">IFERROR('Global Template'!AT224*'Global Template'!AT225/SUM('Global Template'!AT176,'Global Template'!AS176,'Global Template'!AR176,'Global Template'!AQ176),"")</f>
        <v>30.3643371913806</v>
      </c>
      <c r="AU50" s="99" t="n">
        <f aca="false">IFERROR('Global Template'!AU224*'Global Template'!AU225/'Global Template'!AU176,"")</f>
        <v>30.3643371913806</v>
      </c>
      <c r="AV50" s="99" t="n">
        <f aca="false">IFERROR('Global Template'!AV224*'Global Template'!AV225/SUM('Global Template'!AV176,'Global Template'!AT176,'Global Template'!AS176,'Global Template'!AR176),"")</f>
        <v>29.8569472091459</v>
      </c>
      <c r="AW50" s="99" t="n">
        <f aca="false">IFERROR('Global Template'!AW224*'Global Template'!AW225/SUM('Global Template'!AW176,'Global Template'!AV176,'Global Template'!AT176,'Global Template'!AS176),"")</f>
        <v>33.4670767494357</v>
      </c>
      <c r="AX50" s="99" t="n">
        <f aca="false">IFERROR('Global Template'!AX224*'Global Template'!AX225/SUM('Global Template'!AX176,'Global Template'!AW176,'Global Template'!AV176,'Global Template'!AT176),"")</f>
        <v>33.6609810836807</v>
      </c>
      <c r="AY50" s="99" t="n">
        <f aca="false">IFERROR('Global Template'!AY224*'Global Template'!AY225/SUM('Global Template'!AY176,'Global Template'!AX176,'Global Template'!AW176,'Global Template'!AV176),"")</f>
        <v>34.4369923484403</v>
      </c>
      <c r="AZ50" s="99" t="n">
        <f aca="false">IFERROR('Global Template'!AZ224*'Global Template'!AZ225/'Global Template'!AZ176,"")</f>
        <v>34.4369923484403</v>
      </c>
      <c r="BA50" s="130" t="n">
        <f aca="false">IFERROR('Global Template'!BA224*'Global Template'!BA225/SUM('Global Template'!BA176,'Global Template'!AY176,'Global Template'!AX176,'Global Template'!AW176),"")</f>
        <v>32.8833076725686</v>
      </c>
      <c r="BB50" s="97"/>
      <c r="BC50" s="97"/>
      <c r="BD50" s="97"/>
      <c r="BE50" s="97"/>
      <c r="BF50" s="97"/>
      <c r="BG50" s="97"/>
      <c r="BH50" s="97"/>
      <c r="BI50" s="97"/>
      <c r="BJ50" s="97"/>
      <c r="BK50" s="97"/>
      <c r="BL50" s="97"/>
      <c r="BM50" s="100"/>
      <c r="BN50" s="100"/>
      <c r="BO50" s="100"/>
      <c r="BP50" s="100"/>
      <c r="BQ50" s="100"/>
      <c r="BR50" s="100"/>
      <c r="BS50" s="100"/>
      <c r="BT50" s="100"/>
      <c r="BU50" s="100"/>
      <c r="BV50" s="2"/>
      <c r="BW50" s="99"/>
      <c r="BX50" s="99"/>
      <c r="BY50" s="99"/>
      <c r="BZ50" s="99"/>
      <c r="CA50" s="99"/>
      <c r="CB50" s="92"/>
      <c r="CC50" s="92"/>
      <c r="CD50" s="92"/>
      <c r="CE50" s="92"/>
      <c r="CF50" s="92"/>
    </row>
    <row r="51" customFormat="false" ht="15" hidden="false" customHeight="true" outlineLevel="0" collapsed="false">
      <c r="A51" s="12" t="n">
        <v>41</v>
      </c>
      <c r="B51" s="12" t="n">
        <v>32</v>
      </c>
      <c r="C51" s="12"/>
      <c r="D51" s="12" t="s">
        <v>4862</v>
      </c>
      <c r="E51" s="12" t="n">
        <v>5</v>
      </c>
      <c r="F51" s="12" t="n">
        <v>1</v>
      </c>
      <c r="G51" s="12"/>
      <c r="H51" s="12"/>
      <c r="I51" s="12"/>
      <c r="J51" s="12"/>
      <c r="K51" s="12"/>
      <c r="L51" s="12"/>
      <c r="M51" s="12"/>
      <c r="N51" s="12"/>
      <c r="O51" s="12" t="s">
        <v>4865</v>
      </c>
      <c r="P51" s="12"/>
      <c r="Q51" s="12"/>
      <c r="R51" s="12"/>
      <c r="S51" s="12"/>
      <c r="T51" s="12"/>
      <c r="U51" s="12"/>
      <c r="V51" s="12" t="s">
        <v>4759</v>
      </c>
      <c r="W51" s="12" t="s">
        <v>161</v>
      </c>
      <c r="X51" s="12"/>
      <c r="Y51" s="12"/>
      <c r="Z51" s="12" t="s">
        <v>1216</v>
      </c>
      <c r="AA51" s="12" t="s">
        <v>4866</v>
      </c>
      <c r="AB51" s="99" t="n">
        <f aca="false">IFERROR('Global Template'!AB224*'Global Template'!AB225/SUM('Global Template'!AC176,'Global Template'!AD176,'Global Template'!AE176,'Global Template'!AG176),"")</f>
        <v>23.3119826594266</v>
      </c>
      <c r="AC51" s="99" t="n">
        <f aca="false">IFERROR('Global Template'!AC224*'Global Template'!AC225/SUM('Global Template'!AD176,'Global Template'!AE176,'Global Template'!AG176,'Global Template'!AH176),"")</f>
        <v>23.5286558467244</v>
      </c>
      <c r="AD51" s="99" t="n">
        <f aca="false">IFERROR('Global Template'!AD224*'Global Template'!AD225/SUM('Global Template'!AE176,'Global Template'!AG176,'Global Template'!AH176,'Global Template'!AI176),"")</f>
        <v>27.4881167801754</v>
      </c>
      <c r="AE51" s="99" t="n">
        <f aca="false">IFERROR('Global Template'!AE224*'Global Template'!AE225/SUM('Global Template'!AG176,'Global Template'!AH176,'Global Template'!AI176,'Global Template'!AJ176),"")</f>
        <v>21.964333187208</v>
      </c>
      <c r="AF51" s="99" t="n">
        <f aca="false">IFERROR('Global Template'!AF224*'Global Template'!AF225/SUM('Global Template'!AK176,'Global Template'!AP176),"")</f>
        <v>9.57886497442282</v>
      </c>
      <c r="AG51" s="99" t="n">
        <f aca="false">IFERROR('Global Template'!AG224*'Global Template'!AG225/SUM('Global Template'!AH176,'Global Template'!AI176,'Global Template'!AJ176,'Global Template'!AL176),"")</f>
        <v>24.3214145232895</v>
      </c>
      <c r="AH51" s="99" t="n">
        <f aca="false">IFERROR('Global Template'!AH224*'Global Template'!AH225/SUM('Global Template'!AI176,'Global Template'!AJ176,'Global Template'!AL176,'Global Template'!AM176),"")</f>
        <v>25.0085036563137</v>
      </c>
      <c r="AI51" s="99" t="n">
        <f aca="false">IFERROR('Global Template'!AI224*'Global Template'!AI225/SUM('Global Template'!AJ176,'Global Template'!AL176,'Global Template'!AM176,'Global Template'!AN176),"")</f>
        <v>26.7873703446056</v>
      </c>
      <c r="AJ51" s="99" t="n">
        <f aca="false">IFERROR('Global Template'!AJ224*'Global Template'!AJ225/SUM('Global Template'!AL176,'Global Template'!AM176,'Global Template'!AN176,'Global Template'!AO176),"")</f>
        <v>21.1209193987049</v>
      </c>
      <c r="AK51" s="99"/>
      <c r="AL51" s="99" t="n">
        <f aca="false">IFERROR('Global Template'!AL224*'Global Template'!AL225/SUM('Global Template'!AM176,'Global Template'!AN176,'Global Template'!AO176,'Global Template'!AQ176),"")</f>
        <v>21.9375737418078</v>
      </c>
      <c r="AM51" s="99" t="n">
        <f aca="false">IFERROR('Global Template'!AM224*'Global Template'!AM225/SUM('Global Template'!AN176,'Global Template'!AO176,'Global Template'!AQ176,'Global Template'!AR176),"")</f>
        <v>23.1420830476694</v>
      </c>
      <c r="AN51" s="99" t="n">
        <f aca="false">IFERROR('Global Template'!AN224*'Global Template'!AN225/SUM('Global Template'!AO176,'Global Template'!AQ176,'Global Template'!AR176,'Global Template'!AS176),"")</f>
        <v>21.8917685501524</v>
      </c>
      <c r="AO51" s="99" t="n">
        <f aca="false">IFERROR('Global Template'!AO224*'Global Template'!AO225/SUM('Global Template'!AQ176,'Global Template'!AR176,'Global Template'!AS176,'Global Template'!AT176),"")</f>
        <v>20.43830752374</v>
      </c>
      <c r="AP51" s="99"/>
      <c r="AQ51" s="99" t="n">
        <f aca="false">IFERROR('Global Template'!AQ224*'Global Template'!AQ225/SUM('Global Template'!AR176,'Global Template'!AS176,'Global Template'!AT176,'Global Template'!AV176),"")</f>
        <v>20.6236260928043</v>
      </c>
      <c r="AR51" s="99" t="n">
        <f aca="false">IFERROR('Global Template'!AR224*'Global Template'!AR225/SUM('Global Template'!AS176,'Global Template'!AT176,'Global Template'!AV176,'Global Template'!AW176),"")</f>
        <v>21.0441663979361</v>
      </c>
      <c r="AS51" s="99" t="n">
        <f aca="false">IFERROR('Global Template'!AS224*'Global Template'!AS225/SUM('Global Template'!AT176,'Global Template'!AV176,'Global Template'!AW176,'Global Template'!AX176),"")</f>
        <v>23.6999621673613</v>
      </c>
      <c r="AT51" s="99" t="n">
        <f aca="false">IFERROR('Global Template'!AT224*'Global Template'!AT225/SUM('Global Template'!AV176,'Global Template'!AW176,'Global Template'!AX176,'Global Template'!AY176),"")</f>
        <v>24.4666142525015</v>
      </c>
      <c r="AU51" s="99"/>
      <c r="AV51" s="99" t="n">
        <f aca="false">IFERROR('Global Template'!AV224*'Global Template'!AV225/SUM('Global Template'!AW176,'Global Template'!AX176,'Global Template'!AY176,'Global Template'!BA176),"")</f>
        <v>22.785363356428</v>
      </c>
      <c r="AW51" s="99"/>
      <c r="AX51" s="99"/>
      <c r="AY51" s="99"/>
      <c r="AZ51" s="99"/>
      <c r="BA51" s="130"/>
      <c r="BB51" s="97"/>
      <c r="BC51" s="97"/>
      <c r="BD51" s="97"/>
      <c r="BE51" s="97"/>
      <c r="BF51" s="97"/>
      <c r="BG51" s="97"/>
      <c r="BH51" s="97"/>
      <c r="BI51" s="97"/>
      <c r="BJ51" s="97"/>
      <c r="BK51" s="97"/>
      <c r="BL51" s="97"/>
      <c r="BM51" s="100"/>
      <c r="BN51" s="100"/>
      <c r="BO51" s="100"/>
      <c r="BP51" s="100"/>
      <c r="BQ51" s="100"/>
      <c r="BR51" s="100"/>
      <c r="BS51" s="100"/>
      <c r="BT51" s="100"/>
      <c r="BU51" s="100"/>
      <c r="BV51" s="2"/>
      <c r="BW51" s="99"/>
      <c r="BX51" s="99"/>
      <c r="BY51" s="99"/>
      <c r="BZ51" s="99"/>
      <c r="CA51" s="99"/>
      <c r="CB51" s="92"/>
      <c r="CC51" s="92"/>
      <c r="CD51" s="92"/>
      <c r="CE51" s="92"/>
      <c r="CF51" s="92"/>
    </row>
    <row r="52" customFormat="false" ht="15" hidden="false" customHeight="true" outlineLevel="0" collapsed="false">
      <c r="A52" s="12" t="n">
        <v>42</v>
      </c>
      <c r="B52" s="12" t="n">
        <v>32</v>
      </c>
      <c r="C52" s="12"/>
      <c r="D52" s="12" t="s">
        <v>4867</v>
      </c>
      <c r="E52" s="12" t="n">
        <v>2</v>
      </c>
      <c r="F52" s="12" t="n">
        <v>1</v>
      </c>
      <c r="G52" s="12"/>
      <c r="H52" s="12"/>
      <c r="I52" s="12"/>
      <c r="J52" s="12"/>
      <c r="K52" s="12"/>
      <c r="L52" s="12"/>
      <c r="M52" s="12"/>
      <c r="N52" s="12"/>
      <c r="O52" s="12" t="s">
        <v>4868</v>
      </c>
      <c r="P52" s="12"/>
      <c r="Q52" s="12"/>
      <c r="R52" s="12"/>
      <c r="S52" s="12"/>
      <c r="T52" s="12"/>
      <c r="U52" s="12"/>
      <c r="V52" s="12" t="s">
        <v>4759</v>
      </c>
      <c r="W52" s="12" t="s">
        <v>161</v>
      </c>
      <c r="X52" s="12"/>
      <c r="Y52" s="12"/>
      <c r="Z52" s="12" t="s">
        <v>1216</v>
      </c>
      <c r="AA52" s="12" t="s">
        <v>4869</v>
      </c>
      <c r="AB52" s="99"/>
      <c r="AC52" s="99"/>
      <c r="AD52" s="99"/>
      <c r="AE52" s="99" t="n">
        <f aca="false">IFERROR('Global Template'!AE224*'Global Template'!AE225/SUM('Global Template'!AE15,'Global Template'!AD15,'Global Template'!AC15,'Global Template'!AB15),"")</f>
        <v>6.83456898242626</v>
      </c>
      <c r="AF52" s="99" t="n">
        <f aca="false">IFERROR('Global Template'!AF224*'Global Template'!AF225/'Global Template'!AF15,"")</f>
        <v>6.83456898242626</v>
      </c>
      <c r="AG52" s="99" t="n">
        <f aca="false">IFERROR('Global Template'!AG224*'Global Template'!AG225/SUM('Global Template'!AG15,'Global Template'!AE15,'Global Template'!AD15,'Global Template'!AC15),"")</f>
        <v>8.54588942592773</v>
      </c>
      <c r="AH52" s="99" t="n">
        <f aca="false">IFERROR('Global Template'!AH224*'Global Template'!AH225/SUM('Global Template'!AH15,'Global Template'!AG15,'Global Template'!AE15,'Global Template'!AD15),"")</f>
        <v>8.0979372003949</v>
      </c>
      <c r="AI52" s="99" t="n">
        <f aca="false">IFERROR('Global Template'!AI224*'Global Template'!AI225/SUM('Global Template'!AI15,'Global Template'!AH15,'Global Template'!AG15,'Global Template'!AE15),"")</f>
        <v>8.18723456649868</v>
      </c>
      <c r="AJ52" s="99" t="n">
        <f aca="false">IFERROR('Global Template'!AJ224*'Global Template'!AJ225/SUM('Global Template'!AJ15,'Global Template'!AI15,'Global Template'!AH15,'Global Template'!AG15),"")</f>
        <v>6.84894980753586</v>
      </c>
      <c r="AK52" s="99" t="n">
        <f aca="false">IFERROR('Global Template'!AK224*'Global Template'!AK225/'Global Template'!AK15,"")</f>
        <v>6.84894980753586</v>
      </c>
      <c r="AL52" s="99" t="n">
        <f aca="false">IFERROR('Global Template'!AL224*'Global Template'!AL225/SUM('Global Template'!AL15,'Global Template'!AJ15,'Global Template'!AI15,'Global Template'!AH15),"")</f>
        <v>7.26099629954931</v>
      </c>
      <c r="AM52" s="99" t="n">
        <f aca="false">IFERROR('Global Template'!AM224*'Global Template'!AM225/SUM('Global Template'!AM15,'Global Template'!AL15,'Global Template'!AJ15,'Global Template'!AI15),"")</f>
        <v>7.49646870074142</v>
      </c>
      <c r="AN52" s="99" t="n">
        <f aca="false">IFERROR('Global Template'!AN224*'Global Template'!AN225/SUM('Global Template'!AN15,'Global Template'!AM15,'Global Template'!AL15,'Global Template'!AJ15),"")</f>
        <v>6.62215288627328</v>
      </c>
      <c r="AO52" s="99" t="n">
        <f aca="false">IFERROR('Global Template'!AO224*'Global Template'!AO225/SUM('Global Template'!AO15,'Global Template'!AN15,'Global Template'!AM15,'Global Template'!AL15),"")</f>
        <v>6.6682784428569</v>
      </c>
      <c r="AP52" s="99" t="n">
        <f aca="false">IFERROR('Global Template'!AP224*'Global Template'!AP225/'Global Template'!AP15,"")</f>
        <v>6.63269953775038</v>
      </c>
      <c r="AQ52" s="99" t="n">
        <f aca="false">IFERROR('Global Template'!AQ224*'Global Template'!AQ225/SUM('Global Template'!AQ15,'Global Template'!AO15,'Global Template'!AN15,'Global Template'!AM15),"")</f>
        <v>6.9129880693807</v>
      </c>
      <c r="AR52" s="99" t="n">
        <f aca="false">IFERROR('Global Template'!AR224*'Global Template'!AR225/SUM('Global Template'!AR15,'Global Template'!AQ15,'Global Template'!AO15,'Global Template'!AN15),"")</f>
        <v>6.9329228835359</v>
      </c>
      <c r="AS52" s="99" t="n">
        <f aca="false">IFERROR('Global Template'!AS224*'Global Template'!AS225/SUM('Global Template'!AS15,'Global Template'!AR15,'Global Template'!AQ15,'Global Template'!AO15),"")</f>
        <v>7.4150136403013</v>
      </c>
      <c r="AT52" s="99" t="n">
        <f aca="false">IFERROR('Global Template'!AT224*'Global Template'!AT225/SUM('Global Template'!AT15,'Global Template'!AS15,'Global Template'!AR15,'Global Template'!AQ15),"")</f>
        <v>7.88781358918406</v>
      </c>
      <c r="AU52" s="99" t="n">
        <f aca="false">IFERROR('Global Template'!AU224*'Global Template'!AU225/'Global Template'!AU15,"")</f>
        <v>7.88781358918406</v>
      </c>
      <c r="AV52" s="99" t="n">
        <f aca="false">IFERROR('Global Template'!AV224*'Global Template'!AV225/SUM('Global Template'!AV15,'Global Template'!AT15,'Global Template'!AS15,'Global Template'!AR15),"")</f>
        <v>7.96435204951117</v>
      </c>
      <c r="AW52" s="99" t="n">
        <f aca="false">IFERROR('Global Template'!AW224*'Global Template'!AW225/SUM('Global Template'!AW15,'Global Template'!AV15,'Global Template'!AT15,'Global Template'!AS15),"")</f>
        <v>8.75570783767823</v>
      </c>
      <c r="AX52" s="99" t="n">
        <f aca="false">IFERROR('Global Template'!AX224*'Global Template'!AX225/SUM('Global Template'!AX15,'Global Template'!AW15,'Global Template'!AV15,'Global Template'!AT15),"")</f>
        <v>8.36962691326531</v>
      </c>
      <c r="AY52" s="99" t="n">
        <f aca="false">IFERROR('Global Template'!AY224*'Global Template'!AY225/SUM('Global Template'!AY15,'Global Template'!AX15,'Global Template'!AW15,'Global Template'!AV15),"")</f>
        <v>8.81018671886764</v>
      </c>
      <c r="AZ52" s="99" t="n">
        <f aca="false">IFERROR('Global Template'!AZ224*'Global Template'!AZ225/'Global Template'!AZ15,"")</f>
        <v>8.81018671886764</v>
      </c>
      <c r="BA52" s="130" t="n">
        <f aca="false">IFERROR('Global Template'!BA224*'Global Template'!BA225/SUM('Global Template'!BA15,'Global Template'!AY15,'Global Template'!AX15,'Global Template'!AW15),"")</f>
        <v>9.14481196032256</v>
      </c>
      <c r="BB52" s="97"/>
      <c r="BC52" s="97"/>
      <c r="BD52" s="97"/>
      <c r="BE52" s="97"/>
      <c r="BF52" s="97"/>
      <c r="BG52" s="97"/>
      <c r="BH52" s="97"/>
      <c r="BI52" s="97"/>
      <c r="BJ52" s="97"/>
      <c r="BK52" s="97"/>
      <c r="BL52" s="97"/>
      <c r="BM52" s="100"/>
      <c r="BN52" s="100"/>
      <c r="BO52" s="100"/>
      <c r="BP52" s="100"/>
      <c r="BQ52" s="100"/>
      <c r="BR52" s="100"/>
      <c r="BS52" s="100"/>
      <c r="BT52" s="100"/>
      <c r="BU52" s="100"/>
      <c r="BV52" s="2"/>
      <c r="BW52" s="99"/>
      <c r="BX52" s="99"/>
      <c r="BY52" s="99"/>
      <c r="BZ52" s="99"/>
      <c r="CA52" s="99"/>
      <c r="CB52" s="92"/>
      <c r="CC52" s="92"/>
      <c r="CD52" s="92"/>
      <c r="CE52" s="92"/>
      <c r="CF52" s="92"/>
    </row>
    <row r="53" customFormat="false" ht="15" hidden="false" customHeight="true" outlineLevel="0" collapsed="false">
      <c r="A53" s="12" t="n">
        <v>43</v>
      </c>
      <c r="B53" s="12" t="n">
        <v>32</v>
      </c>
      <c r="C53" s="12"/>
      <c r="D53" s="12" t="s">
        <v>4867</v>
      </c>
      <c r="E53" s="12" t="n">
        <v>5</v>
      </c>
      <c r="F53" s="12" t="n">
        <v>1</v>
      </c>
      <c r="G53" s="12"/>
      <c r="H53" s="12"/>
      <c r="I53" s="12"/>
      <c r="J53" s="12"/>
      <c r="K53" s="12"/>
      <c r="L53" s="12"/>
      <c r="M53" s="12"/>
      <c r="N53" s="12"/>
      <c r="O53" s="12" t="s">
        <v>4870</v>
      </c>
      <c r="P53" s="12"/>
      <c r="Q53" s="12"/>
      <c r="R53" s="12"/>
      <c r="S53" s="12"/>
      <c r="T53" s="12"/>
      <c r="U53" s="12"/>
      <c r="V53" s="12" t="s">
        <v>4759</v>
      </c>
      <c r="W53" s="12" t="s">
        <v>161</v>
      </c>
      <c r="X53" s="12"/>
      <c r="Y53" s="12"/>
      <c r="Z53" s="12" t="s">
        <v>1216</v>
      </c>
      <c r="AA53" s="12" t="s">
        <v>4871</v>
      </c>
      <c r="AB53" s="99" t="n">
        <f aca="false">IFERROR('Global Template'!AB224*'Global Template'!AB225/SUM('Global Template'!AC15,'Global Template'!AD15,'Global Template'!AE15,'Global Template'!AG15),"")</f>
        <v>5.91539632246909</v>
      </c>
      <c r="AC53" s="99" t="n">
        <f aca="false">IFERROR('Global Template'!AC224*'Global Template'!AC225/SUM('Global Template'!AD15,'Global Template'!AE15,'Global Template'!AG15,'Global Template'!AH15),"")</f>
        <v>5.88438720787719</v>
      </c>
      <c r="AD53" s="99" t="n">
        <f aca="false">IFERROR('Global Template'!AD224*'Global Template'!AD225/SUM('Global Template'!AE15,'Global Template'!AG15,'Global Template'!AH15,'Global Template'!AI15),"")</f>
        <v>6.69098058430198</v>
      </c>
      <c r="AE53" s="99" t="n">
        <f aca="false">IFERROR('Global Template'!AE224*'Global Template'!AE225/SUM('Global Template'!AG15,'Global Template'!AH15,'Global Template'!AI15,'Global Template'!AJ15),"")</f>
        <v>5.50846773225886</v>
      </c>
      <c r="AF53" s="99" t="n">
        <f aca="false">IFERROR('Global Template'!AF224*'Global Template'!AF225/SUM('Global Template'!AK15,'Global Template'!AP15),"")</f>
        <v>2.43151608795849</v>
      </c>
      <c r="AG53" s="99" t="n">
        <f aca="false">IFERROR('Global Template'!AG224*'Global Template'!AG225/SUM('Global Template'!AH15,'Global Template'!AI15,'Global Template'!AJ15,'Global Template'!AL15),"")</f>
        <v>6.83654165368238</v>
      </c>
      <c r="AH53" s="99" t="n">
        <f aca="false">IFERROR('Global Template'!AH224*'Global Template'!AH225/SUM('Global Template'!AI15,'Global Template'!AJ15,'Global Template'!AL15,'Global Template'!AM15),"")</f>
        <v>6.47233171174965</v>
      </c>
      <c r="AI53" s="99" t="n">
        <f aca="false">IFERROR('Global Template'!AI224*'Global Template'!AI225/SUM('Global Template'!AJ15,'Global Template'!AL15,'Global Template'!AM15,'Global Template'!AN15),"")</f>
        <v>6.52546717667034</v>
      </c>
      <c r="AJ53" s="99" t="n">
        <f aca="false">IFERROR('Global Template'!AJ224*'Global Template'!AJ225/SUM('Global Template'!AL15,'Global Template'!AM15,'Global Template'!AN15,'Global Template'!AO15),"")</f>
        <v>5.44131491909422</v>
      </c>
      <c r="AK53" s="99"/>
      <c r="AL53" s="99" t="n">
        <f aca="false">IFERROR('Global Template'!AL224*'Global Template'!AL225/SUM('Global Template'!AM15,'Global Template'!AN15,'Global Template'!AO15,'Global Template'!AQ15),"")</f>
        <v>5.78813060440033</v>
      </c>
      <c r="AM53" s="99" t="n">
        <f aca="false">IFERROR('Global Template'!AM224*'Global Template'!AM225/SUM('Global Template'!AN15,'Global Template'!AO15,'Global Template'!AQ15,'Global Template'!AR15),"")</f>
        <v>5.95287483600724</v>
      </c>
      <c r="AN53" s="99" t="n">
        <f aca="false">IFERROR('Global Template'!AN224*'Global Template'!AN225/SUM('Global Template'!AO15,'Global Template'!AQ15,'Global Template'!AR15,'Global Template'!AS15),"")</f>
        <v>5.25268683240465</v>
      </c>
      <c r="AO53" s="99" t="n">
        <f aca="false">IFERROR('Global Template'!AO224*'Global Template'!AO225/SUM('Global Template'!AQ15,'Global Template'!AR15,'Global Template'!AS15,'Global Template'!AT15),"")</f>
        <v>5.30930607210626</v>
      </c>
      <c r="AP53" s="99"/>
      <c r="AQ53" s="99" t="n">
        <f aca="false">IFERROR('Global Template'!AQ224*'Global Template'!AQ225/SUM('Global Template'!AR15,'Global Template'!AS15,'Global Template'!AT15,'Global Template'!AV15),"")</f>
        <v>5.50136012198403</v>
      </c>
      <c r="AR53" s="99" t="n">
        <f aca="false">IFERROR('Global Template'!AR224*'Global Template'!AR225/SUM('Global Template'!AS15,'Global Template'!AT15,'Global Template'!AV15,'Global Template'!AW15),"")</f>
        <v>5.50560701932</v>
      </c>
      <c r="AS53" s="99" t="n">
        <f aca="false">IFERROR('Global Template'!AS224*'Global Template'!AS225/SUM('Global Template'!AT15,'Global Template'!AV15,'Global Template'!AW15,'Global Template'!AX15),"")</f>
        <v>5.89287165178572</v>
      </c>
      <c r="AT53" s="99" t="n">
        <f aca="false">IFERROR('Global Template'!AT224*'Global Template'!AT225/SUM('Global Template'!AV15,'Global Template'!AW15,'Global Template'!AX15,'Global Template'!AY15),"")</f>
        <v>6.2594153915073</v>
      </c>
      <c r="AU53" s="99"/>
      <c r="AV53" s="99" t="n">
        <f aca="false">IFERROR('Global Template'!AV224*'Global Template'!AV225/SUM('Global Template'!AW15,'Global Template'!AX15,'Global Template'!AY15,'Global Template'!BA15),"")</f>
        <v>6.33658467137658</v>
      </c>
      <c r="AW53" s="99"/>
      <c r="AX53" s="99"/>
      <c r="AY53" s="99"/>
      <c r="AZ53" s="99"/>
      <c r="BA53" s="130"/>
      <c r="BB53" s="97"/>
      <c r="BC53" s="97"/>
      <c r="BD53" s="97"/>
      <c r="BE53" s="97"/>
      <c r="BF53" s="97"/>
      <c r="BG53" s="97"/>
      <c r="BH53" s="97"/>
      <c r="BI53" s="97"/>
      <c r="BJ53" s="97"/>
      <c r="BK53" s="97"/>
      <c r="BL53" s="97"/>
      <c r="BM53" s="100"/>
      <c r="BN53" s="100"/>
      <c r="BO53" s="100"/>
      <c r="BP53" s="100"/>
      <c r="BQ53" s="100"/>
      <c r="BR53" s="100"/>
      <c r="BS53" s="100"/>
      <c r="BT53" s="100"/>
      <c r="BU53" s="100"/>
      <c r="BV53" s="2"/>
      <c r="BW53" s="99"/>
      <c r="BX53" s="99"/>
      <c r="BY53" s="99"/>
      <c r="BZ53" s="99"/>
      <c r="CA53" s="99"/>
      <c r="CB53" s="92"/>
      <c r="CC53" s="92"/>
      <c r="CD53" s="92"/>
      <c r="CE53" s="92"/>
      <c r="CF53" s="92"/>
    </row>
    <row r="54" customFormat="false" ht="15" hidden="false" customHeight="true" outlineLevel="0" collapsed="false">
      <c r="A54" s="12" t="n">
        <v>44</v>
      </c>
      <c r="B54" s="12" t="n">
        <v>32</v>
      </c>
      <c r="C54" s="12"/>
      <c r="D54" s="12" t="s">
        <v>4872</v>
      </c>
      <c r="E54" s="12"/>
      <c r="F54" s="12" t="n">
        <v>1</v>
      </c>
      <c r="G54" s="12"/>
      <c r="H54" s="12"/>
      <c r="I54" s="12"/>
      <c r="J54" s="12"/>
      <c r="K54" s="12"/>
      <c r="L54" s="12"/>
      <c r="M54" s="12"/>
      <c r="N54" s="12"/>
      <c r="O54" s="12" t="s">
        <v>4873</v>
      </c>
      <c r="P54" s="12"/>
      <c r="Q54" s="12"/>
      <c r="R54" s="12"/>
      <c r="S54" s="12"/>
      <c r="T54" s="12"/>
      <c r="U54" s="12"/>
      <c r="V54" s="12" t="s">
        <v>4759</v>
      </c>
      <c r="W54" s="12" t="s">
        <v>161</v>
      </c>
      <c r="X54" s="12"/>
      <c r="Y54" s="12"/>
      <c r="Z54" s="12" t="s">
        <v>1216</v>
      </c>
      <c r="AA54" s="12" t="s">
        <v>4874</v>
      </c>
      <c r="AB54" s="99" t="n">
        <f aca="false">IFERROR('Global Template'!AB224*'Global Template'!AB225/'Global Template'!AB140,"")</f>
        <v>10.686500331746</v>
      </c>
      <c r="AC54" s="99" t="n">
        <f aca="false">IFERROR('Global Template'!AC224*'Global Template'!AC225/'Global Template'!AC140,"")</f>
        <v>10.650894027937</v>
      </c>
      <c r="AD54" s="99" t="n">
        <f aca="false">IFERROR('Global Template'!AD224*'Global Template'!AD225/'Global Template'!AD140,"")</f>
        <v>11.1246911450229</v>
      </c>
      <c r="AE54" s="99" t="n">
        <f aca="false">IFERROR('Global Template'!AE224*'Global Template'!AE225/'Global Template'!AE140,"")</f>
        <v>9.23885622372606</v>
      </c>
      <c r="AF54" s="99" t="n">
        <f aca="false">IFERROR('Global Template'!AF224*'Global Template'!AF225/'Global Template'!AF140,"")</f>
        <v>9.23885622372606</v>
      </c>
      <c r="AG54" s="99" t="n">
        <f aca="false">IFERROR('Global Template'!AG224*'Global Template'!AG225/'Global Template'!AG140,"")</f>
        <v>11.4168033976175</v>
      </c>
      <c r="AH54" s="99" t="n">
        <f aca="false">IFERROR('Global Template'!AH224*'Global Template'!AH225/'Global Template'!AH140,"")</f>
        <v>10.6658071349219</v>
      </c>
      <c r="AI54" s="99" t="n">
        <f aca="false">IFERROR('Global Template'!AI224*'Global Template'!AI225/'Global Template'!AI140,"")</f>
        <v>10.8631452009851</v>
      </c>
      <c r="AJ54" s="99" t="n">
        <f aca="false">IFERROR('Global Template'!AJ224*'Global Template'!AJ225/'Global Template'!AJ140,"")</f>
        <v>9.12744821821239</v>
      </c>
      <c r="AK54" s="99" t="n">
        <f aca="false">IFERROR('Global Template'!AK224*'Global Template'!AK225/'Global Template'!AK140,"")</f>
        <v>9.12744821821239</v>
      </c>
      <c r="AL54" s="99" t="n">
        <f aca="false">IFERROR('Global Template'!AL224*'Global Template'!AL225/'Global Template'!AL140,"")</f>
        <v>9.19628799784537</v>
      </c>
      <c r="AM54" s="99" t="n">
        <f aca="false">IFERROR('Global Template'!AM224*'Global Template'!AM225/'Global Template'!AM140,"")</f>
        <v>9.13694343127586</v>
      </c>
      <c r="AN54" s="99" t="n">
        <f aca="false">IFERROR('Global Template'!AN224*'Global Template'!AN225/'Global Template'!AN140,"")</f>
        <v>7.69375364841537</v>
      </c>
      <c r="AO54" s="99" t="n">
        <f aca="false">IFERROR('Global Template'!AO224*'Global Template'!AO225/'Global Template'!AO140,"")</f>
        <v>7.4612184567008</v>
      </c>
      <c r="AP54" s="99" t="n">
        <f aca="false">IFERROR('Global Template'!AP224*'Global Template'!AP225/'Global Template'!AP140,"")</f>
        <v>7.4612184567008</v>
      </c>
      <c r="AQ54" s="99" t="n">
        <f aca="false">IFERROR('Global Template'!AQ224*'Global Template'!AQ225/'Global Template'!AQ140,"")</f>
        <v>7.7301350761385</v>
      </c>
      <c r="AR54" s="99" t="n">
        <f aca="false">IFERROR('Global Template'!AR224*'Global Template'!AR225/'Global Template'!AR140,"")</f>
        <v>7.72163476590741</v>
      </c>
      <c r="AS54" s="99" t="n">
        <f aca="false">IFERROR('Global Template'!AS224*'Global Template'!AS225/'Global Template'!AS140,"")</f>
        <v>8.37207886859425</v>
      </c>
      <c r="AT54" s="99" t="n">
        <f aca="false">IFERROR('Global Template'!AT224*'Global Template'!AT225/'Global Template'!AT140,"")</f>
        <v>8.01248604760987</v>
      </c>
      <c r="AU54" s="99" t="n">
        <f aca="false">IFERROR('Global Template'!AU224*'Global Template'!AU225/'Global Template'!AU140,"")</f>
        <v>8.01248604760987</v>
      </c>
      <c r="AV54" s="99" t="n">
        <f aca="false">IFERROR('Global Template'!AV224*'Global Template'!AV225/'Global Template'!AV140,"")</f>
        <v>8.02844132007233</v>
      </c>
      <c r="AW54" s="99" t="n">
        <f aca="false">IFERROR('Global Template'!AW224*'Global Template'!AW225/'Global Template'!AW140,"")</f>
        <v>7.67160001478415</v>
      </c>
      <c r="AX54" s="99" t="n">
        <f aca="false">IFERROR('Global Template'!AX224*'Global Template'!AX225/'Global Template'!AX140,"")</f>
        <v>7.14548424419792</v>
      </c>
      <c r="AY54" s="99" t="n">
        <f aca="false">IFERROR('Global Template'!AY224*'Global Template'!AY225/'Global Template'!AY140,"")</f>
        <v>7.49867991028517</v>
      </c>
      <c r="AZ54" s="99" t="n">
        <f aca="false">IFERROR('Global Template'!AZ224*'Global Template'!AZ225/'Global Template'!AZ140,"")</f>
        <v>7.49867991028517</v>
      </c>
      <c r="BA54" s="130" t="n">
        <f aca="false">IFERROR('Global Template'!BA224*'Global Template'!BA225/'Global Template'!BA140,"")</f>
        <v>7.79194028943208</v>
      </c>
      <c r="BB54" s="97"/>
      <c r="BC54" s="97"/>
      <c r="BD54" s="97"/>
      <c r="BE54" s="97"/>
      <c r="BF54" s="97"/>
      <c r="BG54" s="97"/>
      <c r="BH54" s="97"/>
      <c r="BI54" s="97"/>
      <c r="BJ54" s="97"/>
      <c r="BK54" s="97"/>
      <c r="BL54" s="97"/>
      <c r="BM54" s="100"/>
      <c r="BN54" s="100"/>
      <c r="BO54" s="100"/>
      <c r="BP54" s="100"/>
      <c r="BQ54" s="100"/>
      <c r="BR54" s="100"/>
      <c r="BS54" s="100"/>
      <c r="BT54" s="100"/>
      <c r="BU54" s="100"/>
      <c r="BV54" s="2"/>
      <c r="BW54" s="99"/>
      <c r="BX54" s="99"/>
      <c r="BY54" s="99"/>
      <c r="BZ54" s="99"/>
      <c r="CA54" s="99"/>
      <c r="CB54" s="92"/>
      <c r="CC54" s="92"/>
      <c r="CD54" s="92"/>
      <c r="CE54" s="92"/>
      <c r="CF54" s="92"/>
    </row>
    <row r="55" customFormat="false" ht="15" hidden="false" customHeight="true" outlineLevel="0" collapsed="false">
      <c r="A55" s="12" t="n">
        <v>45</v>
      </c>
      <c r="B55" s="12" t="n">
        <v>32</v>
      </c>
      <c r="C55" s="12"/>
      <c r="D55" s="12" t="s">
        <v>4875</v>
      </c>
      <c r="E55" s="12" t="n">
        <v>1</v>
      </c>
      <c r="F55" s="12" t="n">
        <v>1</v>
      </c>
      <c r="G55" s="12"/>
      <c r="H55" s="12"/>
      <c r="I55" s="12"/>
      <c r="J55" s="12"/>
      <c r="K55" s="12"/>
      <c r="L55" s="12"/>
      <c r="M55" s="12"/>
      <c r="N55" s="12"/>
      <c r="O55" s="12" t="s">
        <v>4876</v>
      </c>
      <c r="P55" s="12"/>
      <c r="Q55" s="12"/>
      <c r="R55" s="12"/>
      <c r="S55" s="12"/>
      <c r="T55" s="12"/>
      <c r="U55" s="12"/>
      <c r="V55" s="12" t="s">
        <v>160</v>
      </c>
      <c r="W55" s="12" t="s">
        <v>161</v>
      </c>
      <c r="X55" s="12"/>
      <c r="Y55" s="12"/>
      <c r="Z55" s="12" t="s">
        <v>4755</v>
      </c>
      <c r="AA55" s="12" t="s">
        <v>4877</v>
      </c>
      <c r="AB55" s="58" t="n">
        <f aca="false">IFERROR(('Global Template'!AB224*'Global Template'!AB225)+'Global Template'!AB117+'Global Template'!AB118+'Global Template'!AB112+'Global Template'!AB103+'Global Template'!AB139-'Global Template'!AB62,"")</f>
        <v>34246.653</v>
      </c>
      <c r="AC55" s="58" t="n">
        <f aca="false">IFERROR(('Global Template'!AC224*'Global Template'!AC225)+'Global Template'!AC117+'Global Template'!AC118+'Global Template'!AC112+'Global Template'!AC103+'Global Template'!AC139-'Global Template'!AC62,"")</f>
        <v>35973.114</v>
      </c>
      <c r="AD55" s="58" t="n">
        <f aca="false">IFERROR(('Global Template'!AD224*'Global Template'!AD225)+'Global Template'!AD117+'Global Template'!AD118+'Global Template'!AD112+'Global Template'!AD103+'Global Template'!AD139-'Global Template'!AD62,"")</f>
        <v>42567.523</v>
      </c>
      <c r="AE55" s="58" t="n">
        <f aca="false">IFERROR(('Global Template'!AE224*'Global Template'!AE225)+'Global Template'!AE117+'Global Template'!AE118+'Global Template'!AE112+'Global Template'!AE103+'Global Template'!AE139-'Global Template'!AE62,"")</f>
        <v>36888.7192</v>
      </c>
      <c r="AF55" s="58" t="n">
        <f aca="false">IFERROR(('Global Template'!AF224*'Global Template'!AF225)+'Global Template'!AF117+'Global Template'!AF118+'Global Template'!AF112+'Global Template'!AF103+'Global Template'!AF139-'Global Template'!AF62,"")</f>
        <v>36888.7192</v>
      </c>
      <c r="AG55" s="58" t="n">
        <f aca="false">IFERROR(('Global Template'!AG224*'Global Template'!AG225)+'Global Template'!AG117+'Global Template'!AG118+'Global Template'!AG112+'Global Template'!AG103+'Global Template'!AG139-'Global Template'!AG62,"")</f>
        <v>48686.027</v>
      </c>
      <c r="AH55" s="58" t="n">
        <f aca="false">IFERROR(('Global Template'!AH224*'Global Template'!AH225)+'Global Template'!AH117+'Global Template'!AH118+'Global Template'!AH112+'Global Template'!AH103+'Global Template'!AH139-'Global Template'!AH62,"")</f>
        <v>48570.261</v>
      </c>
      <c r="AI55" s="58" t="n">
        <f aca="false">IFERROR(('Global Template'!AI224*'Global Template'!AI225)+'Global Template'!AI117+'Global Template'!AI118+'Global Template'!AI112+'Global Template'!AI103+'Global Template'!AI139-'Global Template'!AI62,"")</f>
        <v>51663.883</v>
      </c>
      <c r="AJ55" s="58" t="n">
        <f aca="false">IFERROR(('Global Template'!AJ224*'Global Template'!AJ225)+'Global Template'!AJ117+'Global Template'!AJ118+'Global Template'!AJ112+'Global Template'!AJ103+'Global Template'!AJ139-'Global Template'!AJ62,"")</f>
        <v>45791.15974</v>
      </c>
      <c r="AK55" s="58" t="n">
        <f aca="false">IFERROR(('Global Template'!AK224*'Global Template'!AK225)+'Global Template'!AK117+'Global Template'!AK118+'Global Template'!AK112+'Global Template'!AK103+'Global Template'!AK139-'Global Template'!AK62,"")</f>
        <v>45791.15974</v>
      </c>
      <c r="AL55" s="58" t="n">
        <f aca="false">IFERROR(('Global Template'!AL224*'Global Template'!AL225)+'Global Template'!AL117+'Global Template'!AL118+'Global Template'!AL112+'Global Template'!AL103+'Global Template'!AL139-'Global Template'!AL62,"")</f>
        <v>50848.587</v>
      </c>
      <c r="AM55" s="58" t="n">
        <f aca="false">IFERROR(('Global Template'!AM224*'Global Template'!AM225)+'Global Template'!AM117+'Global Template'!AM118+'Global Template'!AM112+'Global Template'!AM103+'Global Template'!AM139-'Global Template'!AM62,"")</f>
        <v>56714.703</v>
      </c>
      <c r="AN55" s="58" t="n">
        <f aca="false">IFERROR(('Global Template'!AN224*'Global Template'!AN225)+'Global Template'!AN117+'Global Template'!AN118+'Global Template'!AN112+'Global Template'!AN103+'Global Template'!AN139-'Global Template'!AN62,"")</f>
        <v>53022.607</v>
      </c>
      <c r="AO55" s="58" t="n">
        <f aca="false">IFERROR(('Global Template'!AO224*'Global Template'!AO225)+'Global Template'!AO117+'Global Template'!AO118+'Global Template'!AO112+'Global Template'!AO103+'Global Template'!AO139-'Global Template'!AO62,"")</f>
        <v>56361.928</v>
      </c>
      <c r="AP55" s="58" t="n">
        <f aca="false">IFERROR(('Global Template'!AP224*'Global Template'!AP225)+'Global Template'!AP117+'Global Template'!AP118+'Global Template'!AP112+'Global Template'!AP103+'Global Template'!AP139-'Global Template'!AP62,"")</f>
        <v>56361.928</v>
      </c>
      <c r="AQ55" s="58" t="n">
        <f aca="false">IFERROR(('Global Template'!AQ224*'Global Template'!AQ225)+'Global Template'!AQ117+'Global Template'!AQ118+'Global Template'!AQ112+'Global Template'!AQ103+'Global Template'!AQ139-'Global Template'!AQ62,"")</f>
        <v>61129.13</v>
      </c>
      <c r="AR55" s="58" t="n">
        <f aca="false">IFERROR(('Global Template'!AR224*'Global Template'!AR225)+'Global Template'!AR117+'Global Template'!AR118+'Global Template'!AR112+'Global Template'!AR103+'Global Template'!AR139-'Global Template'!AR62,"")</f>
        <v>65135.778</v>
      </c>
      <c r="AS55" s="58" t="n">
        <f aca="false">IFERROR(('Global Template'!AS224*'Global Template'!AS225)+'Global Template'!AS117+'Global Template'!AS118+'Global Template'!AS112+'Global Template'!AS103+'Global Template'!AS139-'Global Template'!AS62,"")</f>
        <v>73682.854</v>
      </c>
      <c r="AT55" s="58" t="n">
        <f aca="false">IFERROR(('Global Template'!AT224*'Global Template'!AT225)+'Global Template'!AT117+'Global Template'!AT118+'Global Template'!AT112+'Global Template'!AT103+'Global Template'!AT139-'Global Template'!AT62,"")</f>
        <v>82314.55523</v>
      </c>
      <c r="AU55" s="58" t="n">
        <f aca="false">IFERROR(('Global Template'!AU224*'Global Template'!AU225)+'Global Template'!AU117+'Global Template'!AU118+'Global Template'!AU112+'Global Template'!AU103+'Global Template'!AU139-'Global Template'!AU62,"")</f>
        <v>82314.55523</v>
      </c>
      <c r="AV55" s="58" t="n">
        <f aca="false">IFERROR(('Global Template'!AV224*'Global Template'!AV225)+'Global Template'!AV117+'Global Template'!AV118+'Global Template'!AV112+'Global Template'!AV103+'Global Template'!AV139-'Global Template'!AV62,"")</f>
        <v>86047.561</v>
      </c>
      <c r="AW55" s="58" t="n">
        <f aca="false">IFERROR(('Global Template'!AW224*'Global Template'!AW225)+'Global Template'!AW117+'Global Template'!AW118+'Global Template'!AW112+'Global Template'!AW103+'Global Template'!AW139-'Global Template'!AW62,"")</f>
        <v>105138.405</v>
      </c>
      <c r="AX55" s="58" t="n">
        <f aca="false">IFERROR(('Global Template'!AX224*'Global Template'!AX225)+'Global Template'!AX117+'Global Template'!AX118+'Global Template'!AX112+'Global Template'!AX103+'Global Template'!AX139-'Global Template'!AX62,"")</f>
        <v>106559.6</v>
      </c>
      <c r="AY55" s="58" t="n">
        <f aca="false">IFERROR(('Global Template'!AY224*'Global Template'!AY225)+'Global Template'!AY117+'Global Template'!AY118+'Global Template'!AY112+'Global Template'!AY103+'Global Template'!AY139-'Global Template'!AY62,"")</f>
        <v>117520.9</v>
      </c>
      <c r="AZ55" s="58" t="n">
        <f aca="false">IFERROR(('Global Template'!AZ224*'Global Template'!AZ225)+'Global Template'!AZ117+'Global Template'!AZ118+'Global Template'!AZ112+'Global Template'!AZ103+'Global Template'!AZ139-'Global Template'!AZ62,"")</f>
        <v>117520.9</v>
      </c>
      <c r="BA55" s="18" t="n">
        <f aca="false">IFERROR(('Global Template'!BA224*'Global Template'!BA225)+'Global Template'!BA117+'Global Template'!BA118+'Global Template'!BA112+'Global Template'!BA103+'Global Template'!BA139-'Global Template'!BA62,"")</f>
        <v>127209.25</v>
      </c>
      <c r="BB55" s="91"/>
      <c r="BC55" s="91"/>
      <c r="BD55" s="91"/>
      <c r="BE55" s="91"/>
      <c r="BF55" s="91"/>
      <c r="BG55" s="91"/>
      <c r="BH55" s="91"/>
      <c r="BI55" s="91"/>
      <c r="BJ55" s="91"/>
      <c r="BK55" s="91"/>
      <c r="BL55" s="91"/>
      <c r="BM55" s="100"/>
      <c r="BN55" s="100"/>
      <c r="BO55" s="100"/>
      <c r="BP55" s="100"/>
      <c r="BQ55" s="100"/>
      <c r="BR55" s="100"/>
      <c r="BS55" s="100"/>
      <c r="BT55" s="100"/>
      <c r="BU55" s="100"/>
      <c r="BV55" s="2"/>
      <c r="BW55" s="58"/>
      <c r="BX55" s="58"/>
      <c r="BY55" s="58"/>
      <c r="BZ55" s="58"/>
      <c r="CA55" s="58"/>
      <c r="CB55" s="92"/>
      <c r="CC55" s="92"/>
      <c r="CD55" s="92"/>
      <c r="CE55" s="92"/>
      <c r="CF55" s="92"/>
    </row>
    <row r="56" customFormat="false" ht="15" hidden="false" customHeight="true" outlineLevel="0" collapsed="false">
      <c r="AA56" s="3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B56" s="85"/>
      <c r="BC56" s="85"/>
      <c r="BD56" s="85"/>
      <c r="BE56" s="85"/>
      <c r="BF56" s="85"/>
      <c r="BG56" s="85"/>
      <c r="BH56" s="85"/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2"/>
      <c r="BW56" s="84"/>
      <c r="BX56" s="84"/>
      <c r="BY56" s="84"/>
      <c r="BZ56" s="84"/>
      <c r="CA56" s="84"/>
      <c r="CB56" s="84"/>
      <c r="CC56" s="84"/>
      <c r="CD56" s="84"/>
      <c r="CE56" s="84"/>
      <c r="CF56" s="84"/>
    </row>
    <row r="57" customFormat="false" ht="15" hidden="false" customHeight="true" outlineLevel="0" collapsed="false">
      <c r="AA57" s="3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2"/>
      <c r="BW57" s="84"/>
      <c r="BX57" s="84"/>
      <c r="BY57" s="84"/>
      <c r="BZ57" s="84"/>
      <c r="CA57" s="84"/>
      <c r="CB57" s="84"/>
      <c r="CC57" s="84"/>
      <c r="CD57" s="84"/>
      <c r="CE57" s="84"/>
      <c r="CF57" s="84"/>
    </row>
    <row r="58" customFormat="false" ht="15" hidden="false" customHeight="true" outlineLevel="0" collapsed="false">
      <c r="AA58" s="3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B58" s="85"/>
      <c r="BC58" s="85"/>
      <c r="BD58" s="85"/>
      <c r="BE58" s="85"/>
      <c r="BF58" s="85"/>
      <c r="BG58" s="85"/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2"/>
      <c r="BW58" s="84"/>
      <c r="BX58" s="84"/>
      <c r="BY58" s="84"/>
      <c r="BZ58" s="84"/>
      <c r="CA58" s="84"/>
      <c r="CB58" s="84"/>
      <c r="CC58" s="84"/>
      <c r="CD58" s="84"/>
      <c r="CE58" s="84"/>
      <c r="CF58" s="84"/>
    </row>
    <row r="59" customFormat="false" ht="15" hidden="false" customHeight="true" outlineLevel="0" collapsed="false">
      <c r="AA59" s="3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B59" s="85"/>
      <c r="BC59" s="85"/>
      <c r="BD59" s="85"/>
      <c r="BE59" s="85"/>
      <c r="BF59" s="85"/>
      <c r="BG59" s="85"/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2"/>
      <c r="BW59" s="84"/>
      <c r="BX59" s="84"/>
      <c r="BY59" s="84"/>
      <c r="BZ59" s="84"/>
      <c r="CA59" s="84"/>
      <c r="CB59" s="84"/>
      <c r="CC59" s="84"/>
      <c r="CD59" s="84"/>
      <c r="CE59" s="84"/>
      <c r="CF59" s="84"/>
    </row>
    <row r="60" customFormat="false" ht="15" hidden="false" customHeight="true" outlineLevel="0" collapsed="false">
      <c r="AA60" s="3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2"/>
      <c r="BW60" s="84"/>
      <c r="BX60" s="84"/>
      <c r="BY60" s="84"/>
      <c r="BZ60" s="84"/>
      <c r="CA60" s="84"/>
      <c r="CB60" s="84"/>
      <c r="CC60" s="84"/>
      <c r="CD60" s="84"/>
      <c r="CE60" s="84"/>
      <c r="CF60" s="84"/>
    </row>
    <row r="61" customFormat="false" ht="15" hidden="false" customHeight="true" outlineLevel="0" collapsed="false">
      <c r="AA61" s="3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2"/>
      <c r="BW61" s="84"/>
      <c r="BX61" s="84"/>
      <c r="BY61" s="84"/>
      <c r="BZ61" s="84"/>
      <c r="CA61" s="84"/>
      <c r="CB61" s="84"/>
      <c r="CC61" s="84"/>
      <c r="CD61" s="84"/>
      <c r="CE61" s="84"/>
      <c r="CF61" s="84"/>
    </row>
    <row r="62" customFormat="false" ht="15" hidden="false" customHeight="true" outlineLevel="0" collapsed="false">
      <c r="AA62" s="3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2"/>
      <c r="BW62" s="84"/>
      <c r="BX62" s="84"/>
      <c r="BY62" s="84"/>
      <c r="BZ62" s="84"/>
      <c r="CA62" s="84"/>
      <c r="CB62" s="84"/>
      <c r="CC62" s="84"/>
      <c r="CD62" s="84"/>
      <c r="CE62" s="84"/>
      <c r="CF62" s="84"/>
    </row>
    <row r="63" customFormat="false" ht="15" hidden="false" customHeight="true" outlineLevel="0" collapsed="false">
      <c r="AA63" s="3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2"/>
      <c r="BW63" s="84"/>
      <c r="BX63" s="84"/>
      <c r="BY63" s="84"/>
      <c r="BZ63" s="84"/>
      <c r="CA63" s="84"/>
      <c r="CB63" s="84"/>
      <c r="CC63" s="84"/>
      <c r="CD63" s="84"/>
      <c r="CE63" s="84"/>
      <c r="CF63" s="84"/>
    </row>
    <row r="64" customFormat="false" ht="15" hidden="false" customHeight="true" outlineLevel="0" collapsed="false">
      <c r="AA64" s="3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2"/>
      <c r="BW64" s="84"/>
      <c r="BX64" s="84"/>
      <c r="BY64" s="84"/>
      <c r="BZ64" s="84"/>
      <c r="CA64" s="84"/>
      <c r="CB64" s="84"/>
      <c r="CC64" s="84"/>
      <c r="CD64" s="84"/>
      <c r="CE64" s="84"/>
      <c r="CF64" s="84"/>
    </row>
    <row r="65" customFormat="false" ht="15" hidden="false" customHeight="true" outlineLevel="0" collapsed="false">
      <c r="AA65" s="3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B65" s="85"/>
      <c r="BC65" s="85"/>
      <c r="BD65" s="85"/>
      <c r="BE65" s="85"/>
      <c r="BF65" s="85"/>
      <c r="BG65" s="85"/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2"/>
      <c r="BW65" s="84"/>
      <c r="BX65" s="84"/>
      <c r="BY65" s="84"/>
      <c r="BZ65" s="84"/>
      <c r="CA65" s="84"/>
      <c r="CB65" s="84"/>
      <c r="CC65" s="84"/>
      <c r="CD65" s="84"/>
      <c r="CE65" s="84"/>
      <c r="CF65" s="84"/>
    </row>
    <row r="66" customFormat="false" ht="15" hidden="false" customHeight="true" outlineLevel="0" collapsed="false">
      <c r="AA66" s="3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2"/>
      <c r="BW66" s="84"/>
      <c r="BX66" s="84"/>
      <c r="BY66" s="84"/>
      <c r="BZ66" s="84"/>
      <c r="CA66" s="84"/>
      <c r="CB66" s="84"/>
      <c r="CC66" s="84"/>
      <c r="CD66" s="84"/>
      <c r="CE66" s="84"/>
      <c r="CF66" s="84"/>
    </row>
    <row r="67" customFormat="false" ht="15" hidden="false" customHeight="true" outlineLevel="0" collapsed="false">
      <c r="AA67" s="3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2"/>
      <c r="BW67" s="84"/>
      <c r="BX67" s="84"/>
      <c r="BY67" s="84"/>
      <c r="BZ67" s="84"/>
      <c r="CA67" s="84"/>
      <c r="CB67" s="84"/>
      <c r="CC67" s="84"/>
      <c r="CD67" s="84"/>
      <c r="CE67" s="84"/>
      <c r="CF67" s="84"/>
    </row>
    <row r="68" customFormat="false" ht="15" hidden="false" customHeight="true" outlineLevel="0" collapsed="false">
      <c r="AA68" s="3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2"/>
      <c r="BW68" s="84"/>
      <c r="BX68" s="84"/>
      <c r="BY68" s="84"/>
      <c r="BZ68" s="84"/>
      <c r="CA68" s="84"/>
      <c r="CB68" s="84"/>
      <c r="CC68" s="84"/>
      <c r="CD68" s="84"/>
      <c r="CE68" s="84"/>
      <c r="CF68" s="84"/>
    </row>
    <row r="69" customFormat="false" ht="15" hidden="false" customHeight="true" outlineLevel="0" collapsed="false">
      <c r="AA69" s="3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2"/>
      <c r="BW69" s="84"/>
      <c r="BX69" s="84"/>
      <c r="BY69" s="84"/>
      <c r="BZ69" s="84"/>
      <c r="CA69" s="84"/>
      <c r="CB69" s="84"/>
      <c r="CC69" s="84"/>
      <c r="CD69" s="84"/>
      <c r="CE69" s="84"/>
      <c r="CF69" s="84"/>
    </row>
    <row r="70" customFormat="false" ht="15" hidden="false" customHeight="true" outlineLevel="0" collapsed="false">
      <c r="AA70" s="3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2"/>
      <c r="BW70" s="84"/>
      <c r="BX70" s="84"/>
      <c r="BY70" s="84"/>
      <c r="BZ70" s="84"/>
      <c r="CA70" s="84"/>
      <c r="CB70" s="84"/>
      <c r="CC70" s="84"/>
      <c r="CD70" s="84"/>
      <c r="CE70" s="84"/>
      <c r="CF70" s="84"/>
    </row>
    <row r="71" customFormat="false" ht="15" hidden="false" customHeight="true" outlineLevel="0" collapsed="false">
      <c r="AA71" s="3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2"/>
      <c r="BW71" s="84"/>
      <c r="BX71" s="84"/>
      <c r="BY71" s="84"/>
      <c r="BZ71" s="84"/>
      <c r="CA71" s="84"/>
      <c r="CB71" s="84"/>
      <c r="CC71" s="84"/>
      <c r="CD71" s="84"/>
      <c r="CE71" s="84"/>
      <c r="CF71" s="84"/>
    </row>
    <row r="72" customFormat="false" ht="15" hidden="false" customHeight="true" outlineLevel="0" collapsed="false">
      <c r="AA72" s="3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2"/>
      <c r="BW72" s="84"/>
      <c r="BX72" s="84"/>
      <c r="BY72" s="84"/>
      <c r="BZ72" s="84"/>
      <c r="CA72" s="84"/>
      <c r="CB72" s="84"/>
      <c r="CC72" s="84"/>
      <c r="CD72" s="84"/>
      <c r="CE72" s="84"/>
      <c r="CF72" s="84"/>
    </row>
    <row r="73" customFormat="false" ht="15" hidden="false" customHeight="true" outlineLevel="0" collapsed="false">
      <c r="AA73" s="3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2"/>
      <c r="BW73" s="84"/>
      <c r="BX73" s="84"/>
      <c r="BY73" s="84"/>
      <c r="BZ73" s="84"/>
      <c r="CA73" s="84"/>
      <c r="CB73" s="84"/>
      <c r="CC73" s="84"/>
      <c r="CD73" s="84"/>
      <c r="CE73" s="84"/>
      <c r="CF73" s="84"/>
    </row>
    <row r="74" customFormat="false" ht="15" hidden="false" customHeight="true" outlineLevel="0" collapsed="false">
      <c r="AA74" s="3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2"/>
      <c r="BW74" s="84"/>
      <c r="BX74" s="84"/>
      <c r="BY74" s="84"/>
      <c r="BZ74" s="84"/>
      <c r="CA74" s="84"/>
      <c r="CB74" s="84"/>
      <c r="CC74" s="84"/>
      <c r="CD74" s="84"/>
      <c r="CE74" s="84"/>
      <c r="CF74" s="84"/>
    </row>
    <row r="75" customFormat="false" ht="15" hidden="false" customHeight="true" outlineLevel="0" collapsed="false">
      <c r="AA75" s="3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2"/>
      <c r="BW75" s="84"/>
      <c r="BX75" s="84"/>
      <c r="BY75" s="84"/>
      <c r="BZ75" s="84"/>
      <c r="CA75" s="84"/>
      <c r="CB75" s="84"/>
      <c r="CC75" s="84"/>
      <c r="CD75" s="84"/>
      <c r="CE75" s="84"/>
      <c r="CF75" s="84"/>
    </row>
    <row r="76" customFormat="false" ht="15" hidden="false" customHeight="true" outlineLevel="0" collapsed="false">
      <c r="AA76" s="3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2"/>
      <c r="BW76" s="84"/>
      <c r="BX76" s="84"/>
      <c r="BY76" s="84"/>
      <c r="BZ76" s="84"/>
      <c r="CA76" s="84"/>
      <c r="CB76" s="84"/>
      <c r="CC76" s="84"/>
      <c r="CD76" s="84"/>
      <c r="CE76" s="84"/>
      <c r="CF76" s="84"/>
    </row>
    <row r="77" customFormat="false" ht="15" hidden="false" customHeight="true" outlineLevel="0" collapsed="false">
      <c r="AA77" s="3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B77" s="85"/>
      <c r="BC77" s="85"/>
      <c r="BD77" s="85"/>
      <c r="BE77" s="85"/>
      <c r="BF77" s="85"/>
      <c r="BG77" s="85"/>
      <c r="BH77" s="85"/>
      <c r="BI77" s="85"/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2"/>
      <c r="BW77" s="84"/>
      <c r="BX77" s="84"/>
      <c r="BY77" s="84"/>
      <c r="BZ77" s="84"/>
      <c r="CA77" s="84"/>
      <c r="CB77" s="84"/>
      <c r="CC77" s="84"/>
      <c r="CD77" s="84"/>
      <c r="CE77" s="84"/>
      <c r="CF77" s="84"/>
    </row>
    <row r="78" customFormat="false" ht="15" hidden="false" customHeight="true" outlineLevel="0" collapsed="false">
      <c r="AA78" s="3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2"/>
      <c r="BW78" s="84"/>
      <c r="BX78" s="84"/>
      <c r="BY78" s="84"/>
      <c r="BZ78" s="84"/>
      <c r="CA78" s="84"/>
      <c r="CB78" s="84"/>
      <c r="CC78" s="84"/>
      <c r="CD78" s="84"/>
      <c r="CE78" s="84"/>
      <c r="CF78" s="84"/>
    </row>
    <row r="79" customFormat="false" ht="15" hidden="false" customHeight="true" outlineLevel="0" collapsed="false">
      <c r="AA79" s="3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2"/>
      <c r="BW79" s="84"/>
      <c r="BX79" s="84"/>
      <c r="BY79" s="84"/>
      <c r="BZ79" s="84"/>
      <c r="CA79" s="84"/>
      <c r="CB79" s="84"/>
      <c r="CC79" s="84"/>
      <c r="CD79" s="84"/>
      <c r="CE79" s="84"/>
      <c r="CF79" s="84"/>
    </row>
    <row r="80" customFormat="false" ht="15" hidden="false" customHeight="true" outlineLevel="0" collapsed="false">
      <c r="AA80" s="3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2"/>
      <c r="BW80" s="84"/>
      <c r="BX80" s="84"/>
      <c r="BY80" s="84"/>
      <c r="BZ80" s="84"/>
      <c r="CA80" s="84"/>
      <c r="CB80" s="84"/>
      <c r="CC80" s="84"/>
      <c r="CD80" s="84"/>
      <c r="CE80" s="84"/>
      <c r="CF80" s="8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2019-08-19T04:09:07Z</dcterms:created>
  <dc:creator>manish.singh</dc:creator>
  <dc:description/>
  <dc:language>en-IN</dc:language>
  <cp:lastModifiedBy/>
  <dcterms:modified xsi:type="dcterms:W3CDTF">2019-10-24T14:22:51Z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