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\"/>
    </mc:Choice>
  </mc:AlternateContent>
  <bookViews>
    <workbookView xWindow="0" yWindow="0" windowWidth="20490" windowHeight="7320" activeTab="3"/>
  </bookViews>
  <sheets>
    <sheet name="Weighted Avg" sheetId="2" r:id="rId1"/>
    <sheet name="Growth" sheetId="3" r:id="rId2"/>
    <sheet name="Revenue and EPS" sheetId="4" r:id="rId3"/>
    <sheet name="Stock Variability" sheetId="5" r:id="rId4"/>
  </sheets>
  <definedNames>
    <definedName name="NNN">Growth!$W$28:$W$32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5" l="1" a="1"/>
  <c r="A11" i="5" s="1"/>
  <c r="A10" i="5" a="1"/>
  <c r="A10" i="5" s="1"/>
  <c r="B10" i="5" a="1"/>
  <c r="B10" i="5"/>
  <c r="B11" i="5"/>
  <c r="B20" i="4"/>
  <c r="B36" i="4" s="1"/>
  <c r="C47" i="4"/>
  <c r="D47" i="4"/>
  <c r="F47" i="4"/>
  <c r="G47" i="4"/>
  <c r="D46" i="4"/>
  <c r="E46" i="4"/>
  <c r="F46" i="4"/>
  <c r="G46" i="4"/>
  <c r="H46" i="4"/>
  <c r="J46" i="4"/>
  <c r="K46" i="4"/>
  <c r="R46" i="4"/>
  <c r="V46" i="4"/>
  <c r="I45" i="4"/>
  <c r="K45" i="4"/>
  <c r="L45" i="4"/>
  <c r="M45" i="4"/>
  <c r="N45" i="4"/>
  <c r="T45" i="4"/>
  <c r="C44" i="4"/>
  <c r="E44" i="4"/>
  <c r="N44" i="4"/>
  <c r="O44" i="4"/>
  <c r="P44" i="4"/>
  <c r="Q44" i="4"/>
  <c r="R44" i="4"/>
  <c r="S44" i="4"/>
  <c r="T44" i="4"/>
  <c r="U44" i="4"/>
  <c r="V44" i="4"/>
  <c r="W44" i="4"/>
  <c r="H43" i="4"/>
  <c r="I43" i="4"/>
  <c r="J43" i="4"/>
  <c r="L43" i="4"/>
  <c r="M43" i="4"/>
  <c r="O43" i="4"/>
  <c r="P43" i="4"/>
  <c r="Q43" i="4"/>
  <c r="S43" i="4"/>
  <c r="U43" i="4"/>
  <c r="W43" i="4"/>
  <c r="B46" i="4"/>
  <c r="B47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B39" i="4"/>
  <c r="C31" i="4" a="1"/>
  <c r="C31" i="4"/>
  <c r="D31" i="4" a="1"/>
  <c r="D31" i="4"/>
  <c r="E31" i="4" a="1"/>
  <c r="E31" i="4"/>
  <c r="F31" i="4" a="1"/>
  <c r="F31" i="4"/>
  <c r="G31" i="4" a="1"/>
  <c r="G31" i="4"/>
  <c r="H31" i="4" a="1"/>
  <c r="H31" i="4"/>
  <c r="I31" i="4" a="1"/>
  <c r="I31" i="4"/>
  <c r="J31" i="4" a="1"/>
  <c r="J31" i="4"/>
  <c r="K31" i="4" a="1"/>
  <c r="K31" i="4" s="1"/>
  <c r="L31" i="4" a="1"/>
  <c r="L31" i="4"/>
  <c r="M31" i="4" a="1"/>
  <c r="M31" i="4" s="1"/>
  <c r="N31" i="4" a="1"/>
  <c r="N31" i="4"/>
  <c r="O31" i="4" a="1"/>
  <c r="O31" i="4" s="1"/>
  <c r="P31" i="4" a="1"/>
  <c r="P31" i="4"/>
  <c r="Q31" i="4" a="1"/>
  <c r="Q31" i="4" s="1"/>
  <c r="R31" i="4" a="1"/>
  <c r="R31" i="4"/>
  <c r="S31" i="4" a="1"/>
  <c r="S31" i="4" s="1"/>
  <c r="T31" i="4" a="1"/>
  <c r="T31" i="4"/>
  <c r="U31" i="4" a="1"/>
  <c r="U31" i="4" s="1"/>
  <c r="V31" i="4" a="1"/>
  <c r="V31" i="4"/>
  <c r="W31" i="4" a="1"/>
  <c r="W31" i="4" s="1"/>
  <c r="C30" i="4" a="1"/>
  <c r="C30" i="4" s="1"/>
  <c r="D30" i="4" a="1"/>
  <c r="D30" i="4"/>
  <c r="E30" i="4" a="1"/>
  <c r="E30" i="4" s="1"/>
  <c r="F30" i="4" a="1"/>
  <c r="F30" i="4"/>
  <c r="G30" i="4" a="1"/>
  <c r="G30" i="4" s="1"/>
  <c r="H30" i="4" a="1"/>
  <c r="H30" i="4"/>
  <c r="I30" i="4" a="1"/>
  <c r="I30" i="4" s="1"/>
  <c r="J30" i="4" a="1"/>
  <c r="J30" i="4"/>
  <c r="K30" i="4" a="1"/>
  <c r="K30" i="4" s="1"/>
  <c r="L30" i="4" a="1"/>
  <c r="L30" i="4"/>
  <c r="M30" i="4" a="1"/>
  <c r="M30" i="4" s="1"/>
  <c r="N30" i="4" a="1"/>
  <c r="N30" i="4"/>
  <c r="O30" i="4" a="1"/>
  <c r="O30" i="4" s="1"/>
  <c r="P30" i="4" a="1"/>
  <c r="P30" i="4"/>
  <c r="Q30" i="4" a="1"/>
  <c r="Q30" i="4" s="1"/>
  <c r="R30" i="4" a="1"/>
  <c r="R30" i="4"/>
  <c r="S30" i="4" a="1"/>
  <c r="S30" i="4" s="1"/>
  <c r="T30" i="4" a="1"/>
  <c r="T30" i="4"/>
  <c r="U30" i="4" a="1"/>
  <c r="U30" i="4" s="1"/>
  <c r="V30" i="4" a="1"/>
  <c r="V30" i="4"/>
  <c r="W30" i="4" a="1"/>
  <c r="W30" i="4" s="1"/>
  <c r="C29" i="4" a="1"/>
  <c r="C29" i="4"/>
  <c r="D29" i="4" a="1"/>
  <c r="D29" i="4"/>
  <c r="E29" i="4" a="1"/>
  <c r="E29" i="4"/>
  <c r="F29" i="4" a="1"/>
  <c r="F29" i="4"/>
  <c r="G29" i="4" a="1"/>
  <c r="G29" i="4"/>
  <c r="H29" i="4" a="1"/>
  <c r="H29" i="4"/>
  <c r="I29" i="4" a="1"/>
  <c r="I29" i="4"/>
  <c r="J29" i="4" a="1"/>
  <c r="J29" i="4"/>
  <c r="K29" i="4" a="1"/>
  <c r="K29" i="4"/>
  <c r="L29" i="4" a="1"/>
  <c r="L29" i="4"/>
  <c r="M29" i="4" a="1"/>
  <c r="M29" i="4"/>
  <c r="N29" i="4" a="1"/>
  <c r="N29" i="4"/>
  <c r="O29" i="4" a="1"/>
  <c r="O29" i="4"/>
  <c r="P29" i="4" a="1"/>
  <c r="P29" i="4"/>
  <c r="Q29" i="4" a="1"/>
  <c r="Q29" i="4"/>
  <c r="R29" i="4" a="1"/>
  <c r="R29" i="4"/>
  <c r="S29" i="4" a="1"/>
  <c r="S29" i="4"/>
  <c r="T29" i="4" a="1"/>
  <c r="T29" i="4"/>
  <c r="U29" i="4" a="1"/>
  <c r="U29" i="4"/>
  <c r="V29" i="4" a="1"/>
  <c r="V29" i="4"/>
  <c r="W29" i="4" a="1"/>
  <c r="W29" i="4"/>
  <c r="C28" i="4" a="1"/>
  <c r="C28" i="4" s="1"/>
  <c r="D28" i="4" a="1"/>
  <c r="D28" i="4"/>
  <c r="E28" i="4" a="1"/>
  <c r="E28" i="4" s="1"/>
  <c r="F28" i="4" a="1"/>
  <c r="F28" i="4"/>
  <c r="G28" i="4" a="1"/>
  <c r="G28" i="4" s="1"/>
  <c r="H28" i="4" a="1"/>
  <c r="H28" i="4"/>
  <c r="I28" i="4" a="1"/>
  <c r="I28" i="4" s="1"/>
  <c r="J28" i="4" a="1"/>
  <c r="J28" i="4"/>
  <c r="K28" i="4" a="1"/>
  <c r="K28" i="4" s="1"/>
  <c r="L28" i="4" a="1"/>
  <c r="L28" i="4"/>
  <c r="M28" i="4" a="1"/>
  <c r="M28" i="4" s="1"/>
  <c r="N28" i="4" a="1"/>
  <c r="N28" i="4"/>
  <c r="O28" i="4" a="1"/>
  <c r="O28" i="4" s="1"/>
  <c r="P28" i="4" a="1"/>
  <c r="P28" i="4"/>
  <c r="Q28" i="4" a="1"/>
  <c r="Q28" i="4" s="1"/>
  <c r="R28" i="4" a="1"/>
  <c r="R28" i="4"/>
  <c r="S28" i="4" a="1"/>
  <c r="S28" i="4" s="1"/>
  <c r="T28" i="4" a="1"/>
  <c r="T28" i="4"/>
  <c r="U28" i="4" a="1"/>
  <c r="U28" i="4" s="1"/>
  <c r="V28" i="4" a="1"/>
  <c r="V28" i="4"/>
  <c r="W28" i="4" a="1"/>
  <c r="W28" i="4" s="1"/>
  <c r="C27" i="4" a="1"/>
  <c r="C27" i="4"/>
  <c r="D27" i="4" a="1"/>
  <c r="D27" i="4"/>
  <c r="E27" i="4" a="1"/>
  <c r="E27" i="4" s="1"/>
  <c r="F27" i="4" a="1"/>
  <c r="F27" i="4"/>
  <c r="G27" i="4" a="1"/>
  <c r="G27" i="4" s="1"/>
  <c r="H27" i="4" a="1"/>
  <c r="H27" i="4"/>
  <c r="I27" i="4" a="1"/>
  <c r="I27" i="4" s="1"/>
  <c r="J27" i="4" a="1"/>
  <c r="J27" i="4"/>
  <c r="K27" i="4" a="1"/>
  <c r="K27" i="4" s="1"/>
  <c r="L27" i="4" a="1"/>
  <c r="L27" i="4"/>
  <c r="M27" i="4" a="1"/>
  <c r="M27" i="4" s="1"/>
  <c r="N27" i="4" a="1"/>
  <c r="N27" i="4"/>
  <c r="O27" i="4" a="1"/>
  <c r="O27" i="4" s="1"/>
  <c r="P27" i="4" a="1"/>
  <c r="P27" i="4"/>
  <c r="Q27" i="4" a="1"/>
  <c r="Q27" i="4" s="1"/>
  <c r="R27" i="4" a="1"/>
  <c r="R27" i="4"/>
  <c r="S27" i="4" a="1"/>
  <c r="S27" i="4" s="1"/>
  <c r="T27" i="4" a="1"/>
  <c r="T27" i="4"/>
  <c r="U27" i="4" a="1"/>
  <c r="U27" i="4" s="1"/>
  <c r="V27" i="4" a="1"/>
  <c r="V27" i="4"/>
  <c r="W27" i="4" a="1"/>
  <c r="W27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W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B23" i="4"/>
  <c r="B22" i="4"/>
  <c r="B21" i="4"/>
  <c r="B19" i="4"/>
  <c r="B39" i="3" l="1"/>
  <c r="B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H47" i="3"/>
  <c r="C47" i="3"/>
  <c r="D47" i="3"/>
  <c r="E47" i="3"/>
  <c r="F47" i="3"/>
  <c r="G47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B16" i="3"/>
  <c r="B43" i="3"/>
  <c r="B40" i="3"/>
  <c r="B41" i="3"/>
  <c r="B42" i="3"/>
  <c r="B35" i="3" l="1" a="1"/>
  <c r="W28" i="3" l="1"/>
  <c r="H32" i="3" l="1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G29" i="3"/>
  <c r="G30" i="3"/>
  <c r="G31" i="3"/>
  <c r="G32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H28" i="3"/>
  <c r="I28" i="3"/>
  <c r="G28" i="3"/>
  <c r="W21" i="3"/>
  <c r="W22" i="3"/>
  <c r="W23" i="3"/>
  <c r="W24" i="3"/>
  <c r="V21" i="3"/>
  <c r="V22" i="3"/>
  <c r="V23" i="3"/>
  <c r="V24" i="3"/>
  <c r="W20" i="3"/>
  <c r="V20" i="3"/>
  <c r="T21" i="3"/>
  <c r="T22" i="3"/>
  <c r="T23" i="3"/>
  <c r="T24" i="3"/>
  <c r="S21" i="3"/>
  <c r="S22" i="3"/>
  <c r="S23" i="3"/>
  <c r="S24" i="3"/>
  <c r="R21" i="3"/>
  <c r="R22" i="3"/>
  <c r="R23" i="3"/>
  <c r="R24" i="3"/>
  <c r="Q21" i="3"/>
  <c r="Q22" i="3"/>
  <c r="Q23" i="3"/>
  <c r="Q24" i="3"/>
  <c r="S20" i="3"/>
  <c r="T20" i="3"/>
  <c r="R20" i="3"/>
  <c r="Q20" i="3"/>
  <c r="O21" i="3"/>
  <c r="O22" i="3"/>
  <c r="O23" i="3"/>
  <c r="O24" i="3"/>
  <c r="N21" i="3"/>
  <c r="N22" i="3"/>
  <c r="N23" i="3"/>
  <c r="N24" i="3"/>
  <c r="M21" i="3"/>
  <c r="M22" i="3"/>
  <c r="M23" i="3"/>
  <c r="M24" i="3"/>
  <c r="L21" i="3"/>
  <c r="L22" i="3"/>
  <c r="L23" i="3"/>
  <c r="L24" i="3"/>
  <c r="N20" i="3"/>
  <c r="O20" i="3"/>
  <c r="M20" i="3"/>
  <c r="L20" i="3"/>
  <c r="J21" i="3"/>
  <c r="J22" i="3"/>
  <c r="J23" i="3"/>
  <c r="J24" i="3"/>
  <c r="I21" i="3"/>
  <c r="I22" i="3"/>
  <c r="I23" i="3"/>
  <c r="I24" i="3"/>
  <c r="H21" i="3"/>
  <c r="H22" i="3"/>
  <c r="H23" i="3"/>
  <c r="H24" i="3"/>
  <c r="G21" i="3"/>
  <c r="G22" i="3"/>
  <c r="G23" i="3"/>
  <c r="G24" i="3"/>
  <c r="I20" i="3"/>
  <c r="J20" i="3"/>
  <c r="H20" i="3"/>
  <c r="G20" i="3"/>
  <c r="D24" i="3"/>
  <c r="E24" i="3"/>
  <c r="D23" i="3"/>
  <c r="E23" i="3"/>
  <c r="D22" i="3"/>
  <c r="E22" i="3"/>
  <c r="D21" i="3"/>
  <c r="E21" i="3"/>
  <c r="C21" i="3"/>
  <c r="C22" i="3"/>
  <c r="C23" i="3"/>
  <c r="C24" i="3"/>
  <c r="D20" i="3"/>
  <c r="E20" i="3"/>
  <c r="C20" i="3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H37" i="2"/>
  <c r="C37" i="2"/>
  <c r="D37" i="2"/>
  <c r="E37" i="2"/>
  <c r="F37" i="2"/>
  <c r="G37" i="2"/>
  <c r="B37" i="2"/>
  <c r="A35" i="3" l="1" a="1"/>
  <c r="B35" i="3"/>
  <c r="B36" i="3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B25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G21" i="2"/>
  <c r="G22" i="2"/>
  <c r="G23" i="2"/>
  <c r="G24" i="2"/>
  <c r="F21" i="2"/>
  <c r="F22" i="2"/>
  <c r="F23" i="2"/>
  <c r="F24" i="2"/>
  <c r="E21" i="2"/>
  <c r="E22" i="2"/>
  <c r="E23" i="2"/>
  <c r="E24" i="2"/>
  <c r="D21" i="2"/>
  <c r="D22" i="2"/>
  <c r="D23" i="2"/>
  <c r="D24" i="2"/>
  <c r="C21" i="2"/>
  <c r="C22" i="2"/>
  <c r="C23" i="2"/>
  <c r="C24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C20" i="2"/>
  <c r="D20" i="2"/>
  <c r="E20" i="2"/>
  <c r="F20" i="2"/>
  <c r="G20" i="2"/>
  <c r="H20" i="2"/>
  <c r="I20" i="2"/>
  <c r="J20" i="2"/>
  <c r="B21" i="2"/>
  <c r="B22" i="2"/>
  <c r="B23" i="2"/>
  <c r="B24" i="2"/>
  <c r="B20" i="2"/>
  <c r="A35" i="3" l="1"/>
  <c r="A36" i="3"/>
</calcChain>
</file>

<file path=xl/sharedStrings.xml><?xml version="1.0" encoding="utf-8"?>
<sst xmlns="http://schemas.openxmlformats.org/spreadsheetml/2006/main" count="657" uniqueCount="46">
  <si>
    <t>Stock Price</t>
  </si>
  <si>
    <t>Total Shares Outstanding</t>
  </si>
  <si>
    <t>LPI</t>
  </si>
  <si>
    <t>EOG</t>
  </si>
  <si>
    <t>ECA</t>
  </si>
  <si>
    <t>CDEV</t>
  </si>
  <si>
    <t>NOV</t>
  </si>
  <si>
    <t>Market Cap</t>
  </si>
  <si>
    <t>Q1 15</t>
  </si>
  <si>
    <t>Revenue</t>
  </si>
  <si>
    <t>Average</t>
  </si>
  <si>
    <t>Q2 15</t>
  </si>
  <si>
    <t>Q3 15</t>
  </si>
  <si>
    <t>Q4 15</t>
  </si>
  <si>
    <t>FY 15</t>
  </si>
  <si>
    <t>Q1 16</t>
  </si>
  <si>
    <t>Q2 16</t>
  </si>
  <si>
    <t xml:space="preserve">Q3 16 </t>
  </si>
  <si>
    <t>Q4 16</t>
  </si>
  <si>
    <t>FY 16</t>
  </si>
  <si>
    <t>Q1 17</t>
  </si>
  <si>
    <t>Q2 17</t>
  </si>
  <si>
    <t>Q3 17</t>
  </si>
  <si>
    <t xml:space="preserve">Q4 17 </t>
  </si>
  <si>
    <t>FY17</t>
  </si>
  <si>
    <t xml:space="preserve">Q1 18 </t>
  </si>
  <si>
    <t>Q2 18</t>
  </si>
  <si>
    <t>Q3 18</t>
  </si>
  <si>
    <t>Q4 18</t>
  </si>
  <si>
    <t xml:space="preserve">FY 18 </t>
  </si>
  <si>
    <t>Q1 19</t>
  </si>
  <si>
    <t>Q2 19</t>
  </si>
  <si>
    <t>Growth for QoQ</t>
  </si>
  <si>
    <t>Growth for YoY</t>
  </si>
  <si>
    <t>NA</t>
  </si>
  <si>
    <t>Top 2 Companies by Growth</t>
  </si>
  <si>
    <t>Companies above 50% for last 3 Years(FY15-FY18)</t>
  </si>
  <si>
    <t>Weighted Avg. For Companies having growth above 50%</t>
  </si>
  <si>
    <t>EPS</t>
  </si>
  <si>
    <t>Top 2 Companies in Revenue</t>
  </si>
  <si>
    <t>Top 2 Companies in EPS</t>
  </si>
  <si>
    <t>Top 2 Companies in Revenue(Euros)</t>
  </si>
  <si>
    <t>Top 2 Companies in EPS(EUROS)</t>
  </si>
  <si>
    <t>Stock Variability</t>
  </si>
  <si>
    <t>Q1 18</t>
  </si>
  <si>
    <t xml:space="preserve">Top 2 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</si>
</sst>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0;\ \(##0.00\)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9" fontId="0" fillId="0" borderId="0" xfId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7"/>
  <sheetViews>
    <sheetView workbookViewId="0">
      <selection activeCell="G44" sqref="G44"/>
    </sheetView>
  </sheetViews>
  <sheetFormatPr defaultRowHeight="15" x14ac:dyDescent="0.25"/>
  <cols>
    <col min="1" max="1" width="8.85546875" customWidth="1"/>
    <col min="2" max="15" width="11.7109375" bestFit="1" customWidth="1"/>
    <col min="16" max="16" width="12.7109375" bestFit="1" customWidth="1"/>
    <col min="17" max="20" width="11.7109375" bestFit="1" customWidth="1"/>
    <col min="21" max="21" width="12.7109375" bestFit="1" customWidth="1"/>
    <col min="22" max="23" width="11.7109375" bestFit="1" customWidth="1"/>
  </cols>
  <sheetData>
    <row r="2" spans="1:23" x14ac:dyDescent="0.25">
      <c r="B2" t="s">
        <v>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25">
      <c r="A3" s="7" t="s">
        <v>0</v>
      </c>
    </row>
    <row r="4" spans="1:23" x14ac:dyDescent="0.25">
      <c r="A4" t="s">
        <v>2</v>
      </c>
      <c r="B4">
        <v>13.04</v>
      </c>
      <c r="C4">
        <v>12.58</v>
      </c>
      <c r="D4">
        <v>9.43</v>
      </c>
      <c r="E4">
        <v>7.99</v>
      </c>
      <c r="F4">
        <v>7.99</v>
      </c>
      <c r="G4">
        <v>7.93</v>
      </c>
      <c r="H4">
        <v>10.48</v>
      </c>
      <c r="I4">
        <v>12.9</v>
      </c>
      <c r="J4">
        <v>14.14</v>
      </c>
      <c r="K4">
        <v>14.14</v>
      </c>
      <c r="L4">
        <v>14.6</v>
      </c>
      <c r="M4">
        <v>10.52</v>
      </c>
      <c r="N4">
        <v>12.93</v>
      </c>
      <c r="O4">
        <v>10.61</v>
      </c>
      <c r="P4">
        <v>10.61</v>
      </c>
      <c r="Q4">
        <v>8.7100000000000009</v>
      </c>
      <c r="R4">
        <v>9.6199999999999992</v>
      </c>
      <c r="S4">
        <v>8.17</v>
      </c>
      <c r="T4">
        <v>3.62</v>
      </c>
      <c r="U4">
        <v>3.62</v>
      </c>
      <c r="V4">
        <v>3.09</v>
      </c>
      <c r="W4">
        <v>2.9</v>
      </c>
    </row>
    <row r="5" spans="1:23" x14ac:dyDescent="0.25">
      <c r="A5" t="s">
        <v>3</v>
      </c>
      <c r="B5">
        <v>91.69</v>
      </c>
      <c r="C5">
        <v>85.77</v>
      </c>
      <c r="D5">
        <v>77.06</v>
      </c>
      <c r="E5">
        <v>70.790000000000006</v>
      </c>
      <c r="F5">
        <v>70.790000000000006</v>
      </c>
      <c r="G5">
        <v>72.58</v>
      </c>
      <c r="H5">
        <v>83.42</v>
      </c>
      <c r="I5">
        <v>96.71</v>
      </c>
      <c r="J5">
        <v>101.1</v>
      </c>
      <c r="K5">
        <v>101.1</v>
      </c>
      <c r="L5">
        <v>97.55</v>
      </c>
      <c r="M5">
        <v>90.52</v>
      </c>
      <c r="N5">
        <v>97.18</v>
      </c>
      <c r="O5">
        <v>107.91</v>
      </c>
      <c r="P5">
        <v>107.91</v>
      </c>
      <c r="Q5">
        <v>105.27</v>
      </c>
      <c r="R5">
        <v>124.43</v>
      </c>
      <c r="S5">
        <v>130</v>
      </c>
      <c r="T5">
        <v>87.21</v>
      </c>
      <c r="U5">
        <v>87.21</v>
      </c>
      <c r="V5">
        <v>95.18</v>
      </c>
      <c r="W5">
        <v>93.16</v>
      </c>
    </row>
    <row r="6" spans="1:23" x14ac:dyDescent="0.25">
      <c r="A6" t="s">
        <v>4</v>
      </c>
      <c r="B6">
        <v>11.15</v>
      </c>
      <c r="C6">
        <v>11.02</v>
      </c>
      <c r="D6">
        <v>6.44</v>
      </c>
      <c r="E6">
        <v>5.09</v>
      </c>
      <c r="F6">
        <v>5.09</v>
      </c>
      <c r="G6">
        <v>6.09</v>
      </c>
      <c r="H6">
        <v>7.79</v>
      </c>
      <c r="I6">
        <v>10.47</v>
      </c>
      <c r="J6">
        <v>11.74</v>
      </c>
      <c r="K6">
        <v>11.74</v>
      </c>
      <c r="L6">
        <v>11.71</v>
      </c>
      <c r="M6">
        <v>8.8000000000000007</v>
      </c>
      <c r="N6">
        <v>11.78</v>
      </c>
      <c r="O6">
        <v>13.33</v>
      </c>
      <c r="P6">
        <v>13.33</v>
      </c>
      <c r="Q6">
        <v>11</v>
      </c>
      <c r="R6">
        <v>13.05</v>
      </c>
      <c r="S6">
        <v>13.11</v>
      </c>
      <c r="T6">
        <v>5.78</v>
      </c>
      <c r="U6">
        <v>5.78</v>
      </c>
      <c r="V6">
        <v>7.24</v>
      </c>
      <c r="W6">
        <v>5.13</v>
      </c>
    </row>
    <row r="7" spans="1:23" x14ac:dyDescent="0.25">
      <c r="A7" t="s">
        <v>5</v>
      </c>
      <c r="H7">
        <v>9.8000000000000007</v>
      </c>
      <c r="I7">
        <v>15.75</v>
      </c>
      <c r="J7">
        <v>19.8</v>
      </c>
      <c r="K7">
        <v>19.72</v>
      </c>
      <c r="L7">
        <v>18.23</v>
      </c>
      <c r="M7">
        <v>16.73</v>
      </c>
      <c r="N7">
        <v>17.97</v>
      </c>
      <c r="O7">
        <v>19.8</v>
      </c>
      <c r="P7">
        <v>19.8</v>
      </c>
      <c r="Q7">
        <v>18.350000000000001</v>
      </c>
      <c r="R7">
        <v>18.059999999999999</v>
      </c>
      <c r="S7">
        <v>21.85</v>
      </c>
      <c r="T7">
        <v>11.02</v>
      </c>
      <c r="U7">
        <v>11.02</v>
      </c>
      <c r="V7">
        <v>8.7899999999999991</v>
      </c>
      <c r="W7">
        <v>7.59</v>
      </c>
    </row>
    <row r="8" spans="1:23" x14ac:dyDescent="0.25">
      <c r="A8" t="s">
        <v>6</v>
      </c>
      <c r="B8" s="2">
        <v>49.99</v>
      </c>
      <c r="C8" s="2">
        <v>48.28</v>
      </c>
      <c r="D8" s="2">
        <v>37.65</v>
      </c>
      <c r="E8" s="2">
        <v>33.49</v>
      </c>
      <c r="F8" s="2">
        <v>33.49</v>
      </c>
      <c r="G8" s="2">
        <v>31.1</v>
      </c>
      <c r="H8" s="2">
        <v>33.65</v>
      </c>
      <c r="I8">
        <v>36.74</v>
      </c>
      <c r="J8">
        <v>37.44</v>
      </c>
      <c r="K8">
        <v>37.44</v>
      </c>
      <c r="L8">
        <v>40.090000000000003</v>
      </c>
      <c r="M8">
        <v>32.94</v>
      </c>
      <c r="N8">
        <v>35.729999999999997</v>
      </c>
      <c r="O8">
        <v>36.020000000000003</v>
      </c>
      <c r="P8">
        <v>36.020000000000003</v>
      </c>
      <c r="Q8">
        <v>36.81</v>
      </c>
      <c r="R8">
        <v>43.4</v>
      </c>
      <c r="S8">
        <v>43.08</v>
      </c>
      <c r="T8">
        <v>25.7</v>
      </c>
      <c r="U8">
        <v>25.7</v>
      </c>
      <c r="V8">
        <v>26.64</v>
      </c>
      <c r="W8">
        <v>22.23</v>
      </c>
    </row>
    <row r="10" spans="1:23" x14ac:dyDescent="0.25">
      <c r="B10" t="s">
        <v>8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</row>
    <row r="11" spans="1:23" x14ac:dyDescent="0.25">
      <c r="A11" s="7" t="s">
        <v>1</v>
      </c>
    </row>
    <row r="12" spans="1:23" x14ac:dyDescent="0.25">
      <c r="A12" t="s">
        <v>2</v>
      </c>
      <c r="B12">
        <v>213.88327000000001</v>
      </c>
      <c r="C12">
        <v>213.91080199999999</v>
      </c>
      <c r="D12">
        <v>213.83989299999999</v>
      </c>
      <c r="E12">
        <v>213.80800300000001</v>
      </c>
      <c r="F12">
        <v>213.80800300000001</v>
      </c>
      <c r="G12">
        <v>213.44764799999999</v>
      </c>
      <c r="H12">
        <v>213.80800300000001</v>
      </c>
      <c r="I12">
        <v>241.967107</v>
      </c>
      <c r="J12">
        <v>241.92907</v>
      </c>
      <c r="K12">
        <v>241.92907</v>
      </c>
      <c r="L12">
        <v>242.573453</v>
      </c>
      <c r="M12">
        <v>242.53418500000001</v>
      </c>
      <c r="N12">
        <v>242.52693199999999</v>
      </c>
      <c r="O12">
        <v>242.521143</v>
      </c>
      <c r="P12">
        <v>242.521143</v>
      </c>
      <c r="Q12">
        <v>238.32033200000001</v>
      </c>
      <c r="R12">
        <v>235.19358800000001</v>
      </c>
      <c r="S12">
        <v>233.95781099999999</v>
      </c>
      <c r="T12">
        <v>233.93635800000001</v>
      </c>
      <c r="U12">
        <v>233.93635800000001</v>
      </c>
      <c r="V12">
        <v>239.191487</v>
      </c>
      <c r="W12">
        <v>239.191487</v>
      </c>
    </row>
    <row r="13" spans="1:23" x14ac:dyDescent="0.25">
      <c r="A13" t="s">
        <v>3</v>
      </c>
      <c r="B13" s="2">
        <v>548.82408499999997</v>
      </c>
      <c r="C13" s="2">
        <v>549.171469</v>
      </c>
      <c r="D13" s="2">
        <v>549.70719299999996</v>
      </c>
      <c r="E13" s="2">
        <v>549.58900000000006</v>
      </c>
      <c r="F13" s="2">
        <v>549.85900000000004</v>
      </c>
      <c r="G13" s="2">
        <v>550.192454</v>
      </c>
      <c r="H13" s="2">
        <v>550.628962</v>
      </c>
      <c r="I13" s="2">
        <v>551.22860400000002</v>
      </c>
      <c r="J13" s="2">
        <v>576.70011699999998</v>
      </c>
      <c r="K13" s="2">
        <v>576.70011699999998</v>
      </c>
      <c r="L13" s="2">
        <v>577.25814600000001</v>
      </c>
      <c r="M13" s="2">
        <v>577.39505999999994</v>
      </c>
      <c r="N13" s="2">
        <v>578.47680700000001</v>
      </c>
      <c r="O13" s="2">
        <v>578.47680700000001</v>
      </c>
      <c r="P13">
        <v>578.47680700000001</v>
      </c>
      <c r="Q13">
        <v>578.81262600000002</v>
      </c>
      <c r="R13">
        <v>579.18693099999996</v>
      </c>
      <c r="S13">
        <v>579.83089500000006</v>
      </c>
      <c r="T13">
        <v>580.02307499999995</v>
      </c>
      <c r="U13">
        <v>580.02307499999995</v>
      </c>
      <c r="V13">
        <v>580.31475799999998</v>
      </c>
      <c r="W13">
        <v>580.62588100000005</v>
      </c>
    </row>
    <row r="14" spans="1:23" x14ac:dyDescent="0.25">
      <c r="A14" t="s">
        <v>4</v>
      </c>
      <c r="B14">
        <v>840.9</v>
      </c>
      <c r="C14">
        <v>842.5</v>
      </c>
      <c r="D14">
        <v>845.7</v>
      </c>
      <c r="E14">
        <v>849.8</v>
      </c>
      <c r="F14">
        <v>849.8</v>
      </c>
      <c r="G14">
        <v>849.9</v>
      </c>
      <c r="H14">
        <v>849.9</v>
      </c>
      <c r="I14">
        <v>849.8</v>
      </c>
      <c r="J14">
        <v>973</v>
      </c>
      <c r="K14">
        <v>973</v>
      </c>
      <c r="L14">
        <v>973</v>
      </c>
      <c r="M14">
        <v>973</v>
      </c>
      <c r="N14">
        <v>973.1</v>
      </c>
      <c r="O14">
        <v>973.1</v>
      </c>
      <c r="P14">
        <v>973.1</v>
      </c>
      <c r="Q14">
        <v>963.1</v>
      </c>
      <c r="R14">
        <v>956.3</v>
      </c>
      <c r="S14">
        <v>952.4</v>
      </c>
      <c r="T14">
        <v>952.5</v>
      </c>
      <c r="U14">
        <v>952.5</v>
      </c>
      <c r="V14">
        <v>1440</v>
      </c>
      <c r="W14">
        <v>1346.5</v>
      </c>
    </row>
    <row r="15" spans="1:23" x14ac:dyDescent="0.25">
      <c r="A15" t="s">
        <v>5</v>
      </c>
      <c r="H15">
        <v>183.505</v>
      </c>
      <c r="I15">
        <v>183.505</v>
      </c>
      <c r="J15">
        <v>220.24757</v>
      </c>
      <c r="K15">
        <v>200.835049</v>
      </c>
      <c r="L15">
        <v>201.091646</v>
      </c>
      <c r="M15">
        <v>256.670839</v>
      </c>
      <c r="N15">
        <v>256.670839</v>
      </c>
      <c r="O15">
        <v>260.32792000000001</v>
      </c>
      <c r="P15">
        <v>260.32792000000001</v>
      </c>
      <c r="Q15">
        <v>263.73877599999997</v>
      </c>
      <c r="R15">
        <v>263.77543300000002</v>
      </c>
      <c r="S15">
        <v>264.21481199999999</v>
      </c>
      <c r="T15">
        <v>264.323328</v>
      </c>
      <c r="U15">
        <v>264.323328</v>
      </c>
      <c r="V15">
        <v>264.416875</v>
      </c>
      <c r="W15">
        <v>264.43156699999997</v>
      </c>
    </row>
    <row r="16" spans="1:23" x14ac:dyDescent="0.25">
      <c r="A16" t="s">
        <v>6</v>
      </c>
      <c r="B16" s="2">
        <v>395.06224700000001</v>
      </c>
      <c r="C16" s="2">
        <v>386.54233399999998</v>
      </c>
      <c r="D16" s="2">
        <v>375.73508500000003</v>
      </c>
      <c r="E16" s="2">
        <v>375.76479399999999</v>
      </c>
      <c r="F16" s="2">
        <v>375.76479399999999</v>
      </c>
      <c r="G16" s="2">
        <v>377.066012</v>
      </c>
      <c r="H16" s="2">
        <v>377.08585199999999</v>
      </c>
      <c r="I16" s="2">
        <v>377.67448000000002</v>
      </c>
      <c r="J16" s="2">
        <v>378.63740300000001</v>
      </c>
      <c r="K16" s="2">
        <v>378.63740300000001</v>
      </c>
      <c r="L16" s="2">
        <v>380.06004100000001</v>
      </c>
      <c r="M16" s="2">
        <v>380.05228199999999</v>
      </c>
      <c r="N16" s="2">
        <v>380.053721</v>
      </c>
      <c r="O16" s="2">
        <v>380.10496999999998</v>
      </c>
      <c r="P16">
        <v>380.10496999999998</v>
      </c>
      <c r="Q16">
        <v>381.90060999999997</v>
      </c>
      <c r="R16">
        <v>382.52958999999998</v>
      </c>
      <c r="S16">
        <v>383.34573399999999</v>
      </c>
      <c r="T16">
        <v>383.42665399999998</v>
      </c>
      <c r="U16">
        <v>383.42665399999998</v>
      </c>
      <c r="V16">
        <v>385.932098</v>
      </c>
      <c r="W16">
        <v>385.904225</v>
      </c>
    </row>
    <row r="18" spans="1:23" x14ac:dyDescent="0.25">
      <c r="B18" t="s">
        <v>8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</row>
    <row r="19" spans="1:23" x14ac:dyDescent="0.25">
      <c r="A19" s="7" t="s">
        <v>7</v>
      </c>
    </row>
    <row r="20" spans="1:23" x14ac:dyDescent="0.25">
      <c r="A20" t="s">
        <v>2</v>
      </c>
      <c r="B20">
        <f t="shared" ref="B20:W20" si="0">B4*B12</f>
        <v>2789.0378408000001</v>
      </c>
      <c r="C20">
        <f t="shared" si="0"/>
        <v>2690.9978891599999</v>
      </c>
      <c r="D20">
        <f t="shared" si="0"/>
        <v>2016.5101909899997</v>
      </c>
      <c r="E20">
        <f t="shared" si="0"/>
        <v>1708.3259439700003</v>
      </c>
      <c r="F20">
        <f t="shared" si="0"/>
        <v>1708.3259439700003</v>
      </c>
      <c r="G20">
        <f t="shared" si="0"/>
        <v>1692.6398486399999</v>
      </c>
      <c r="H20">
        <f t="shared" si="0"/>
        <v>2240.7078714400004</v>
      </c>
      <c r="I20">
        <f t="shared" si="0"/>
        <v>3121.3756803000001</v>
      </c>
      <c r="J20">
        <f t="shared" si="0"/>
        <v>3420.8770497999999</v>
      </c>
      <c r="K20">
        <f t="shared" si="0"/>
        <v>3420.8770497999999</v>
      </c>
      <c r="L20">
        <f t="shared" si="0"/>
        <v>3541.5724138</v>
      </c>
      <c r="M20">
        <f t="shared" si="0"/>
        <v>2551.4596262</v>
      </c>
      <c r="N20">
        <f t="shared" si="0"/>
        <v>3135.8732307599998</v>
      </c>
      <c r="O20">
        <f t="shared" si="0"/>
        <v>2573.1493272299999</v>
      </c>
      <c r="P20">
        <f t="shared" si="0"/>
        <v>2573.1493272299999</v>
      </c>
      <c r="Q20">
        <f t="shared" si="0"/>
        <v>2075.7700917200004</v>
      </c>
      <c r="R20">
        <f t="shared" si="0"/>
        <v>2262.56231656</v>
      </c>
      <c r="S20">
        <f t="shared" si="0"/>
        <v>1911.4353158699998</v>
      </c>
      <c r="T20">
        <f t="shared" si="0"/>
        <v>846.84961596000005</v>
      </c>
      <c r="U20">
        <f t="shared" si="0"/>
        <v>846.84961596000005</v>
      </c>
      <c r="V20">
        <f t="shared" si="0"/>
        <v>739.10169482999993</v>
      </c>
      <c r="W20">
        <f t="shared" si="0"/>
        <v>693.65531229999999</v>
      </c>
    </row>
    <row r="21" spans="1:23" x14ac:dyDescent="0.25">
      <c r="A21" t="s">
        <v>3</v>
      </c>
      <c r="B21">
        <f t="shared" ref="B21:Q24" si="1">B5*B13</f>
        <v>50321.680353649994</v>
      </c>
      <c r="C21">
        <f t="shared" si="1"/>
        <v>47102.436896129999</v>
      </c>
      <c r="D21">
        <f t="shared" si="1"/>
        <v>42360.436292580001</v>
      </c>
      <c r="E21">
        <f t="shared" si="1"/>
        <v>38905.405310000009</v>
      </c>
      <c r="F21">
        <f t="shared" si="1"/>
        <v>38924.518610000006</v>
      </c>
      <c r="G21">
        <f t="shared" si="1"/>
        <v>39932.968311320001</v>
      </c>
      <c r="H21">
        <f t="shared" si="1"/>
        <v>45933.46801004</v>
      </c>
      <c r="I21">
        <f t="shared" si="1"/>
        <v>53309.318292839998</v>
      </c>
      <c r="J21">
        <f t="shared" si="1"/>
        <v>58304.381828699996</v>
      </c>
      <c r="K21">
        <f t="shared" si="1"/>
        <v>58304.381828699996</v>
      </c>
      <c r="L21">
        <f t="shared" si="1"/>
        <v>56311.532142299999</v>
      </c>
      <c r="M21">
        <f t="shared" si="1"/>
        <v>52265.800831199995</v>
      </c>
      <c r="N21">
        <f t="shared" si="1"/>
        <v>56216.376104260002</v>
      </c>
      <c r="O21">
        <f t="shared" si="1"/>
        <v>62423.43224337</v>
      </c>
      <c r="P21">
        <f t="shared" si="1"/>
        <v>62423.43224337</v>
      </c>
      <c r="Q21">
        <f t="shared" si="1"/>
        <v>60931.605139020001</v>
      </c>
      <c r="R21">
        <f t="shared" ref="R21:W24" si="2">R5*R13</f>
        <v>72068.229824330003</v>
      </c>
      <c r="S21">
        <f t="shared" si="2"/>
        <v>75378.016350000005</v>
      </c>
      <c r="T21">
        <f t="shared" si="2"/>
        <v>50583.812370749991</v>
      </c>
      <c r="U21">
        <f t="shared" si="2"/>
        <v>50583.812370749991</v>
      </c>
      <c r="V21">
        <f t="shared" si="2"/>
        <v>55234.358666439999</v>
      </c>
      <c r="W21">
        <f t="shared" si="2"/>
        <v>54091.107073960004</v>
      </c>
    </row>
    <row r="22" spans="1:23" x14ac:dyDescent="0.25">
      <c r="A22" t="s">
        <v>4</v>
      </c>
      <c r="B22">
        <f t="shared" si="1"/>
        <v>9376.0349999999999</v>
      </c>
      <c r="C22">
        <f t="shared" si="1"/>
        <v>9284.35</v>
      </c>
      <c r="D22">
        <f t="shared" si="1"/>
        <v>5446.3080000000009</v>
      </c>
      <c r="E22">
        <f t="shared" si="1"/>
        <v>4325.482</v>
      </c>
      <c r="F22">
        <f t="shared" si="1"/>
        <v>4325.482</v>
      </c>
      <c r="G22">
        <f t="shared" si="1"/>
        <v>5175.8909999999996</v>
      </c>
      <c r="H22">
        <f t="shared" si="1"/>
        <v>6620.7209999999995</v>
      </c>
      <c r="I22">
        <f t="shared" si="1"/>
        <v>8897.4060000000009</v>
      </c>
      <c r="J22">
        <f t="shared" si="1"/>
        <v>11423.02</v>
      </c>
      <c r="K22">
        <f t="shared" si="1"/>
        <v>11423.02</v>
      </c>
      <c r="L22">
        <f t="shared" si="1"/>
        <v>11393.83</v>
      </c>
      <c r="M22">
        <f t="shared" si="1"/>
        <v>8562.4000000000015</v>
      </c>
      <c r="N22">
        <f t="shared" si="1"/>
        <v>11463.118</v>
      </c>
      <c r="O22">
        <f t="shared" si="1"/>
        <v>12971.423000000001</v>
      </c>
      <c r="P22">
        <f t="shared" si="1"/>
        <v>12971.423000000001</v>
      </c>
      <c r="Q22">
        <f t="shared" si="1"/>
        <v>10594.1</v>
      </c>
      <c r="R22">
        <f t="shared" si="2"/>
        <v>12479.715</v>
      </c>
      <c r="S22">
        <f t="shared" si="2"/>
        <v>12485.964</v>
      </c>
      <c r="T22">
        <f t="shared" si="2"/>
        <v>5505.45</v>
      </c>
      <c r="U22">
        <f t="shared" si="2"/>
        <v>5505.45</v>
      </c>
      <c r="V22">
        <f t="shared" si="2"/>
        <v>10425.6</v>
      </c>
      <c r="W22">
        <f t="shared" si="2"/>
        <v>6907.5450000000001</v>
      </c>
    </row>
    <row r="23" spans="1:23" x14ac:dyDescent="0.25">
      <c r="A23" t="s">
        <v>5</v>
      </c>
      <c r="B23">
        <f t="shared" si="1"/>
        <v>0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1798.3490000000002</v>
      </c>
      <c r="I23">
        <f t="shared" si="1"/>
        <v>2890.2037500000001</v>
      </c>
      <c r="J23">
        <f t="shared" si="1"/>
        <v>4360.9018859999996</v>
      </c>
      <c r="K23">
        <f t="shared" si="1"/>
        <v>3960.4671662799997</v>
      </c>
      <c r="L23">
        <f t="shared" si="1"/>
        <v>3665.9007065800001</v>
      </c>
      <c r="M23">
        <f t="shared" si="1"/>
        <v>4294.1031364700002</v>
      </c>
      <c r="N23">
        <f t="shared" si="1"/>
        <v>4612.3749768299995</v>
      </c>
      <c r="O23">
        <f t="shared" si="1"/>
        <v>5154.4928159999999</v>
      </c>
      <c r="P23">
        <f t="shared" si="1"/>
        <v>5154.4928159999999</v>
      </c>
      <c r="Q23">
        <f t="shared" si="1"/>
        <v>4839.6065395999995</v>
      </c>
      <c r="R23">
        <f t="shared" si="2"/>
        <v>4763.78431998</v>
      </c>
      <c r="S23">
        <f t="shared" si="2"/>
        <v>5773.0936422000004</v>
      </c>
      <c r="T23">
        <f t="shared" si="2"/>
        <v>2912.8430745599999</v>
      </c>
      <c r="U23">
        <f t="shared" si="2"/>
        <v>2912.8430745599999</v>
      </c>
      <c r="V23">
        <f t="shared" si="2"/>
        <v>2324.22433125</v>
      </c>
      <c r="W23">
        <f t="shared" si="2"/>
        <v>2007.0355935299997</v>
      </c>
    </row>
    <row r="24" spans="1:23" x14ac:dyDescent="0.25">
      <c r="A24" t="s">
        <v>6</v>
      </c>
      <c r="B24">
        <f t="shared" si="1"/>
        <v>19749.161727530001</v>
      </c>
      <c r="C24">
        <f t="shared" si="1"/>
        <v>18662.263885519998</v>
      </c>
      <c r="D24">
        <f t="shared" si="1"/>
        <v>14146.425950250001</v>
      </c>
      <c r="E24">
        <f t="shared" si="1"/>
        <v>12584.36295106</v>
      </c>
      <c r="F24">
        <f t="shared" si="1"/>
        <v>12584.36295106</v>
      </c>
      <c r="G24">
        <f t="shared" si="1"/>
        <v>11726.7529732</v>
      </c>
      <c r="H24">
        <f t="shared" si="1"/>
        <v>12688.938919799999</v>
      </c>
      <c r="I24">
        <f t="shared" si="1"/>
        <v>13875.760395200001</v>
      </c>
      <c r="J24">
        <f t="shared" si="1"/>
        <v>14176.184368319999</v>
      </c>
      <c r="K24">
        <f t="shared" si="1"/>
        <v>14176.184368319999</v>
      </c>
      <c r="L24">
        <f t="shared" si="1"/>
        <v>15236.607043690003</v>
      </c>
      <c r="M24">
        <f t="shared" si="1"/>
        <v>12518.922169079999</v>
      </c>
      <c r="N24">
        <f t="shared" si="1"/>
        <v>13579.319451329999</v>
      </c>
      <c r="O24">
        <f t="shared" si="1"/>
        <v>13691.3810194</v>
      </c>
      <c r="P24">
        <f t="shared" si="1"/>
        <v>13691.3810194</v>
      </c>
      <c r="Q24">
        <f t="shared" si="1"/>
        <v>14057.7614541</v>
      </c>
      <c r="R24">
        <f t="shared" si="2"/>
        <v>16601.784206</v>
      </c>
      <c r="S24">
        <f t="shared" si="2"/>
        <v>16514.534220719997</v>
      </c>
      <c r="T24">
        <f t="shared" si="2"/>
        <v>9854.0650077999999</v>
      </c>
      <c r="U24">
        <f t="shared" si="2"/>
        <v>9854.0650077999999</v>
      </c>
      <c r="V24">
        <f t="shared" si="2"/>
        <v>10281.231090720001</v>
      </c>
      <c r="W24">
        <f t="shared" si="2"/>
        <v>8578.6509217500006</v>
      </c>
    </row>
    <row r="25" spans="1:23" x14ac:dyDescent="0.25">
      <c r="B25">
        <f>B20+B21+B22+B23+B24</f>
        <v>82235.914921980002</v>
      </c>
      <c r="C25">
        <f t="shared" ref="C25:W25" si="3">C20+C21+C22+C23+C24</f>
        <v>77740.048670809992</v>
      </c>
      <c r="D25">
        <f t="shared" si="3"/>
        <v>63969.680433819995</v>
      </c>
      <c r="E25">
        <f t="shared" si="3"/>
        <v>57523.576205030011</v>
      </c>
      <c r="F25">
        <f t="shared" si="3"/>
        <v>57542.689505030008</v>
      </c>
      <c r="G25">
        <f t="shared" si="3"/>
        <v>58528.25213316</v>
      </c>
      <c r="H25">
        <f t="shared" si="3"/>
        <v>69282.184801280004</v>
      </c>
      <c r="I25">
        <f t="shared" si="3"/>
        <v>82094.06411834</v>
      </c>
      <c r="J25">
        <f t="shared" si="3"/>
        <v>91685.365132819992</v>
      </c>
      <c r="K25">
        <f t="shared" si="3"/>
        <v>91284.930413099995</v>
      </c>
      <c r="L25">
        <f t="shared" si="3"/>
        <v>90149.442306369994</v>
      </c>
      <c r="M25">
        <f t="shared" si="3"/>
        <v>80192.685762950001</v>
      </c>
      <c r="N25">
        <f t="shared" si="3"/>
        <v>89007.061763179998</v>
      </c>
      <c r="O25">
        <f t="shared" si="3"/>
        <v>96813.878405999989</v>
      </c>
      <c r="P25">
        <f t="shared" si="3"/>
        <v>96813.878405999989</v>
      </c>
      <c r="Q25">
        <f t="shared" si="3"/>
        <v>92498.843224440003</v>
      </c>
      <c r="R25">
        <f t="shared" si="3"/>
        <v>108176.07566686999</v>
      </c>
      <c r="S25">
        <f t="shared" si="3"/>
        <v>112063.04352879</v>
      </c>
      <c r="T25">
        <f t="shared" si="3"/>
        <v>69703.020069069986</v>
      </c>
      <c r="U25">
        <f t="shared" si="3"/>
        <v>69703.020069069986</v>
      </c>
      <c r="V25">
        <f t="shared" si="3"/>
        <v>79004.515783240015</v>
      </c>
      <c r="W25">
        <f t="shared" si="3"/>
        <v>72277.993901540001</v>
      </c>
    </row>
    <row r="27" spans="1:23" x14ac:dyDescent="0.25">
      <c r="B27" t="s">
        <v>8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</row>
    <row r="28" spans="1:23" x14ac:dyDescent="0.25">
      <c r="A28" s="7" t="s">
        <v>9</v>
      </c>
    </row>
    <row r="29" spans="1:23" x14ac:dyDescent="0.25">
      <c r="A29" t="s">
        <v>2</v>
      </c>
      <c r="B29">
        <v>150.69399999999999</v>
      </c>
      <c r="C29">
        <v>182.33099999999999</v>
      </c>
      <c r="D29">
        <v>150.34</v>
      </c>
      <c r="E29">
        <v>123.27500000000001</v>
      </c>
      <c r="F29">
        <v>606.64</v>
      </c>
      <c r="G29">
        <v>106.557</v>
      </c>
      <c r="H29">
        <v>146.773</v>
      </c>
      <c r="I29">
        <v>159.73400000000001</v>
      </c>
      <c r="J29">
        <v>184.31399999999999</v>
      </c>
      <c r="K29">
        <v>597.37800000000004</v>
      </c>
      <c r="L29">
        <v>189.006</v>
      </c>
      <c r="M29">
        <v>187.001</v>
      </c>
      <c r="N29">
        <v>205.81800000000001</v>
      </c>
      <c r="O29">
        <v>240.33699999999999</v>
      </c>
      <c r="P29">
        <v>822.16200000000003</v>
      </c>
      <c r="Q29">
        <v>259.69600000000003</v>
      </c>
      <c r="R29">
        <v>351.04599999999999</v>
      </c>
      <c r="S29">
        <v>279.74599999999998</v>
      </c>
      <c r="T29">
        <v>215.28700000000001</v>
      </c>
      <c r="U29">
        <v>1105.7750000000001</v>
      </c>
      <c r="V29">
        <v>208.947</v>
      </c>
      <c r="W29">
        <v>216.643</v>
      </c>
    </row>
    <row r="30" spans="1:23" x14ac:dyDescent="0.25">
      <c r="A30" t="s">
        <v>3</v>
      </c>
      <c r="B30">
        <v>2240.723</v>
      </c>
      <c r="C30">
        <v>2523.7579999999998</v>
      </c>
      <c r="D30">
        <v>2144.3739999999998</v>
      </c>
      <c r="E30">
        <v>1795.4470000000001</v>
      </c>
      <c r="F30">
        <v>8704.3019999999997</v>
      </c>
      <c r="G30">
        <v>1339.7670000000001</v>
      </c>
      <c r="H30">
        <v>1835.663</v>
      </c>
      <c r="I30">
        <v>2005.1830000000002</v>
      </c>
      <c r="J30">
        <v>2363.7919999999999</v>
      </c>
      <c r="K30">
        <v>7544.4050000000007</v>
      </c>
      <c r="L30">
        <v>2565.3030000000003</v>
      </c>
      <c r="M30">
        <v>2611.942</v>
      </c>
      <c r="N30">
        <v>2659.6520000000005</v>
      </c>
      <c r="O30">
        <v>3450.6909999999998</v>
      </c>
      <c r="P30">
        <v>11287.588000000002</v>
      </c>
      <c r="Q30">
        <v>3755.902</v>
      </c>
      <c r="R30">
        <v>4430.2769999999991</v>
      </c>
      <c r="S30">
        <v>4717.7609999999995</v>
      </c>
      <c r="T30">
        <v>4362.5370000000003</v>
      </c>
      <c r="U30">
        <v>17266.476999999999</v>
      </c>
      <c r="V30">
        <v>4083.058</v>
      </c>
      <c r="W30">
        <v>4512.3209999999999</v>
      </c>
    </row>
    <row r="31" spans="1:23" x14ac:dyDescent="0.25">
      <c r="A31" t="s">
        <v>4</v>
      </c>
      <c r="B31">
        <v>1249</v>
      </c>
      <c r="C31">
        <v>830</v>
      </c>
      <c r="D31">
        <v>1312</v>
      </c>
      <c r="E31">
        <v>1031</v>
      </c>
      <c r="F31">
        <v>4422</v>
      </c>
      <c r="G31">
        <v>753</v>
      </c>
      <c r="H31">
        <v>364</v>
      </c>
      <c r="I31">
        <v>979</v>
      </c>
      <c r="J31">
        <v>822</v>
      </c>
      <c r="K31">
        <v>2918</v>
      </c>
      <c r="L31">
        <v>1289</v>
      </c>
      <c r="M31">
        <v>1083</v>
      </c>
      <c r="N31">
        <v>861</v>
      </c>
      <c r="O31">
        <v>1210</v>
      </c>
      <c r="P31">
        <v>4443</v>
      </c>
      <c r="Q31">
        <v>1313</v>
      </c>
      <c r="R31">
        <v>983</v>
      </c>
      <c r="S31">
        <v>1262</v>
      </c>
      <c r="T31">
        <v>2381</v>
      </c>
      <c r="U31">
        <v>5939</v>
      </c>
      <c r="V31">
        <v>1235</v>
      </c>
      <c r="W31">
        <v>2055</v>
      </c>
    </row>
    <row r="32" spans="1:23" x14ac:dyDescent="0.25">
      <c r="A32" t="s">
        <v>5</v>
      </c>
      <c r="B32">
        <v>24.416</v>
      </c>
      <c r="C32">
        <v>22.431000000000001</v>
      </c>
      <c r="D32">
        <v>21.893000000000001</v>
      </c>
      <c r="E32">
        <v>21.72</v>
      </c>
      <c r="F32">
        <v>90.46</v>
      </c>
      <c r="G32">
        <v>15.121</v>
      </c>
      <c r="H32">
        <v>23.347000000000001</v>
      </c>
      <c r="I32">
        <v>27.321000000000002</v>
      </c>
      <c r="J32">
        <v>33.043999999999997</v>
      </c>
      <c r="K32">
        <v>98.832999999999998</v>
      </c>
      <c r="L32">
        <v>61.097000000000001</v>
      </c>
      <c r="M32">
        <v>91.063999999999993</v>
      </c>
      <c r="N32">
        <v>111.611</v>
      </c>
      <c r="O32">
        <v>166.13</v>
      </c>
      <c r="P32">
        <v>429.90199999999999</v>
      </c>
      <c r="Q32">
        <v>215.898</v>
      </c>
      <c r="R32">
        <v>217.76300000000001</v>
      </c>
      <c r="S32">
        <v>234.88</v>
      </c>
      <c r="T32">
        <v>222.50399999999999</v>
      </c>
      <c r="U32">
        <v>891.04499999999996</v>
      </c>
      <c r="V32">
        <v>214.56899999999999</v>
      </c>
      <c r="W32">
        <v>244.239</v>
      </c>
    </row>
    <row r="33" spans="1:23" x14ac:dyDescent="0.25">
      <c r="A33" t="s">
        <v>6</v>
      </c>
      <c r="B33">
        <v>4820</v>
      </c>
      <c r="C33">
        <v>3909</v>
      </c>
      <c r="D33">
        <v>3306</v>
      </c>
      <c r="E33">
        <v>2722</v>
      </c>
      <c r="F33">
        <v>14757</v>
      </c>
      <c r="G33">
        <v>2189</v>
      </c>
      <c r="H33">
        <v>1724</v>
      </c>
      <c r="I33">
        <v>1646</v>
      </c>
      <c r="J33">
        <v>1692</v>
      </c>
      <c r="K33">
        <v>7251</v>
      </c>
      <c r="L33">
        <v>1741</v>
      </c>
      <c r="M33">
        <v>1759</v>
      </c>
      <c r="N33">
        <v>1835</v>
      </c>
      <c r="O33">
        <v>1969</v>
      </c>
      <c r="P33">
        <v>7304</v>
      </c>
      <c r="Q33">
        <v>1795</v>
      </c>
      <c r="R33">
        <v>2106</v>
      </c>
      <c r="S33">
        <v>2154</v>
      </c>
      <c r="T33">
        <v>2398</v>
      </c>
      <c r="U33">
        <v>8453</v>
      </c>
      <c r="V33">
        <v>1940</v>
      </c>
      <c r="W33">
        <v>2132</v>
      </c>
    </row>
    <row r="35" spans="1:23" x14ac:dyDescent="0.25">
      <c r="B35" t="s">
        <v>8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</row>
    <row r="36" spans="1:23" x14ac:dyDescent="0.25">
      <c r="A36" s="7" t="s">
        <v>10</v>
      </c>
    </row>
    <row r="37" spans="1:23" x14ac:dyDescent="0.25">
      <c r="B37">
        <f t="shared" ref="B37:G37" si="4">((B29*B20+B30*B21+B31*B22+B33*B24)/B25)/4</f>
        <v>669.04729304083287</v>
      </c>
      <c r="C37">
        <f t="shared" si="4"/>
        <v>643.24182876359021</v>
      </c>
      <c r="D37">
        <f t="shared" si="4"/>
        <v>566.88348159785744</v>
      </c>
      <c r="E37">
        <f t="shared" si="4"/>
        <v>472.75135778866979</v>
      </c>
      <c r="F37">
        <f t="shared" si="4"/>
        <v>2366.4249715938727</v>
      </c>
      <c r="G37">
        <f t="shared" si="4"/>
        <v>355.59127825924332</v>
      </c>
      <c r="H37">
        <f>((H29*H20+H30*H21+H31*H22+H32*H23+H33*H24)/H25)/5</f>
        <v>314.58275345252616</v>
      </c>
      <c r="I37">
        <f t="shared" ref="I37:W37" si="5">((I29*I20+I30*I21+I31*I22+I32*I23+I33*I24)/I25)/5</f>
        <v>338.69087963791975</v>
      </c>
      <c r="J37">
        <f t="shared" si="5"/>
        <v>375.13047943513675</v>
      </c>
      <c r="K37">
        <f t="shared" si="5"/>
        <v>1267.3082707717845</v>
      </c>
      <c r="L37">
        <f t="shared" si="5"/>
        <v>413.897349268977</v>
      </c>
      <c r="M37">
        <f t="shared" si="5"/>
        <v>420.67993048205733</v>
      </c>
      <c r="N37">
        <f t="shared" si="5"/>
        <v>416.73997589819828</v>
      </c>
      <c r="O37">
        <f t="shared" si="5"/>
        <v>536.14723434899895</v>
      </c>
      <c r="P37">
        <f t="shared" si="5"/>
        <v>1790.1882471797071</v>
      </c>
      <c r="Q37">
        <f t="shared" si="5"/>
        <v>582.88470186222253</v>
      </c>
      <c r="R37">
        <f t="shared" si="5"/>
        <v>681.00968823171957</v>
      </c>
      <c r="S37">
        <f t="shared" si="5"/>
        <v>729.65314311911038</v>
      </c>
      <c r="T37">
        <f t="shared" si="5"/>
        <v>740.97998078130502</v>
      </c>
      <c r="U37">
        <f t="shared" si="5"/>
        <v>2849.0283788000897</v>
      </c>
      <c r="V37">
        <f t="shared" si="5"/>
        <v>655.65729084863176</v>
      </c>
      <c r="W37">
        <f t="shared" si="5"/>
        <v>767.04286899554859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opLeftCell="A22" workbookViewId="0">
      <selection activeCell="A38" sqref="A38"/>
    </sheetView>
  </sheetViews>
  <sheetFormatPr defaultRowHeight="15" x14ac:dyDescent="0.25"/>
  <cols>
    <col min="1" max="1" width="15.28515625" style="6" bestFit="1" customWidth="1"/>
    <col min="2" max="2" width="12" style="3" bestFit="1" customWidth="1"/>
    <col min="3" max="16384" width="9.140625" style="3"/>
  </cols>
  <sheetData>
    <row r="1" spans="1:23" x14ac:dyDescent="0.25">
      <c r="B1" s="3" t="s">
        <v>8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 spans="1:23" x14ac:dyDescent="0.25">
      <c r="A2" s="7" t="s">
        <v>9</v>
      </c>
    </row>
    <row r="3" spans="1:23" x14ac:dyDescent="0.25">
      <c r="A3" s="6" t="s">
        <v>2</v>
      </c>
      <c r="B3" s="3">
        <v>150.69399999999999</v>
      </c>
      <c r="C3" s="3">
        <v>182.33099999999999</v>
      </c>
      <c r="D3" s="3">
        <v>150.34</v>
      </c>
      <c r="E3" s="3">
        <v>123.27500000000001</v>
      </c>
      <c r="F3" s="3">
        <v>606.64</v>
      </c>
      <c r="G3" s="3">
        <v>106.557</v>
      </c>
      <c r="H3" s="3">
        <v>146.773</v>
      </c>
      <c r="I3" s="3">
        <v>159.73400000000001</v>
      </c>
      <c r="J3" s="3">
        <v>184.31399999999999</v>
      </c>
      <c r="K3" s="3">
        <v>597.37800000000004</v>
      </c>
      <c r="L3" s="3">
        <v>189.006</v>
      </c>
      <c r="M3" s="3">
        <v>187.001</v>
      </c>
      <c r="N3" s="3">
        <v>205.81800000000001</v>
      </c>
      <c r="O3" s="3">
        <v>240.33699999999999</v>
      </c>
      <c r="P3" s="3">
        <v>822.16200000000003</v>
      </c>
      <c r="Q3" s="3">
        <v>259.69600000000003</v>
      </c>
      <c r="R3" s="3">
        <v>351.04599999999999</v>
      </c>
      <c r="S3" s="3">
        <v>279.74599999999998</v>
      </c>
      <c r="T3" s="3">
        <v>215.28700000000001</v>
      </c>
      <c r="U3" s="3">
        <v>1105.7750000000001</v>
      </c>
      <c r="V3" s="3">
        <v>208.947</v>
      </c>
      <c r="W3" s="3">
        <v>216.643</v>
      </c>
    </row>
    <row r="4" spans="1:23" x14ac:dyDescent="0.25">
      <c r="A4" s="6" t="s">
        <v>3</v>
      </c>
      <c r="B4">
        <v>2240.723</v>
      </c>
      <c r="C4">
        <v>2523.7579999999998</v>
      </c>
      <c r="D4">
        <v>2144.3739999999998</v>
      </c>
      <c r="E4">
        <v>1795.4470000000001</v>
      </c>
      <c r="F4">
        <v>8704.3019999999997</v>
      </c>
      <c r="G4">
        <v>1339.7670000000001</v>
      </c>
      <c r="H4">
        <v>1835.663</v>
      </c>
      <c r="I4">
        <v>2005.1830000000002</v>
      </c>
      <c r="J4">
        <v>2363.7919999999999</v>
      </c>
      <c r="K4">
        <v>7544.4050000000007</v>
      </c>
      <c r="L4">
        <v>2565.3030000000003</v>
      </c>
      <c r="M4">
        <v>2611.942</v>
      </c>
      <c r="N4">
        <v>2659.6520000000005</v>
      </c>
      <c r="O4">
        <v>3450.6909999999998</v>
      </c>
      <c r="P4">
        <v>11287.588000000002</v>
      </c>
      <c r="Q4">
        <v>3755.902</v>
      </c>
      <c r="R4">
        <v>4430.2769999999991</v>
      </c>
      <c r="S4">
        <v>4717.7609999999995</v>
      </c>
      <c r="T4">
        <v>4362.5370000000003</v>
      </c>
      <c r="U4">
        <v>17266.476999999999</v>
      </c>
      <c r="V4">
        <v>4083.058</v>
      </c>
      <c r="W4">
        <v>4512.3209999999999</v>
      </c>
    </row>
    <row r="5" spans="1:23" x14ac:dyDescent="0.25">
      <c r="A5" s="6" t="s">
        <v>4</v>
      </c>
      <c r="B5" s="3">
        <v>1249</v>
      </c>
      <c r="C5" s="3">
        <v>830</v>
      </c>
      <c r="D5" s="3">
        <v>1312</v>
      </c>
      <c r="E5" s="3">
        <v>1031</v>
      </c>
      <c r="F5" s="3">
        <v>4422</v>
      </c>
      <c r="G5" s="3">
        <v>753</v>
      </c>
      <c r="H5" s="3">
        <v>364</v>
      </c>
      <c r="I5" s="3">
        <v>979</v>
      </c>
      <c r="J5" s="3">
        <v>822</v>
      </c>
      <c r="K5" s="3">
        <v>2918</v>
      </c>
      <c r="L5" s="3">
        <v>1289</v>
      </c>
      <c r="M5" s="3">
        <v>1083</v>
      </c>
      <c r="N5" s="3">
        <v>861</v>
      </c>
      <c r="O5" s="3">
        <v>1210</v>
      </c>
      <c r="P5" s="3">
        <v>4443</v>
      </c>
      <c r="Q5" s="3">
        <v>1313</v>
      </c>
      <c r="R5" s="3">
        <v>983</v>
      </c>
      <c r="S5" s="3">
        <v>1262</v>
      </c>
      <c r="T5" s="3">
        <v>2381</v>
      </c>
      <c r="U5" s="3">
        <v>5939</v>
      </c>
      <c r="V5" s="3">
        <v>1235</v>
      </c>
      <c r="W5" s="3">
        <v>2055</v>
      </c>
    </row>
    <row r="6" spans="1:23" x14ac:dyDescent="0.25">
      <c r="A6" s="6" t="s">
        <v>5</v>
      </c>
      <c r="B6" s="3">
        <v>24.416</v>
      </c>
      <c r="C6" s="3">
        <v>22.431000000000001</v>
      </c>
      <c r="D6" s="3">
        <v>21.893000000000001</v>
      </c>
      <c r="E6" s="3">
        <v>21.72</v>
      </c>
      <c r="F6" s="3">
        <v>90.46</v>
      </c>
      <c r="G6" s="3">
        <v>15.121</v>
      </c>
      <c r="H6" s="3">
        <v>23.347000000000001</v>
      </c>
      <c r="I6" s="3">
        <v>27.321000000000002</v>
      </c>
      <c r="J6" s="3">
        <v>33.043999999999997</v>
      </c>
      <c r="K6" s="3">
        <v>98.832999999999998</v>
      </c>
      <c r="L6" s="3">
        <v>61.097000000000001</v>
      </c>
      <c r="M6" s="3">
        <v>91.063999999999993</v>
      </c>
      <c r="N6" s="3">
        <v>111.611</v>
      </c>
      <c r="O6" s="3">
        <v>166.13</v>
      </c>
      <c r="P6" s="3">
        <v>429.90199999999999</v>
      </c>
      <c r="Q6" s="3">
        <v>215.898</v>
      </c>
      <c r="R6" s="3">
        <v>217.76300000000001</v>
      </c>
      <c r="S6" s="3">
        <v>234.88</v>
      </c>
      <c r="T6" s="3">
        <v>222.50399999999999</v>
      </c>
      <c r="U6" s="3">
        <v>891.04499999999996</v>
      </c>
      <c r="V6" s="3">
        <v>214.56899999999999</v>
      </c>
      <c r="W6" s="3">
        <v>244.239</v>
      </c>
    </row>
    <row r="7" spans="1:23" x14ac:dyDescent="0.25">
      <c r="A7" s="6" t="s">
        <v>6</v>
      </c>
      <c r="B7" s="3">
        <v>4820</v>
      </c>
      <c r="C7" s="3">
        <v>3909</v>
      </c>
      <c r="D7" s="3">
        <v>3306</v>
      </c>
      <c r="E7" s="3">
        <v>2722</v>
      </c>
      <c r="F7" s="3">
        <v>14757</v>
      </c>
      <c r="G7" s="3">
        <v>2189</v>
      </c>
      <c r="H7" s="3">
        <v>1724</v>
      </c>
      <c r="I7" s="3">
        <v>1646</v>
      </c>
      <c r="J7" s="3">
        <v>1692</v>
      </c>
      <c r="K7" s="3">
        <v>7251</v>
      </c>
      <c r="L7" s="3">
        <v>1741</v>
      </c>
      <c r="M7" s="3">
        <v>1759</v>
      </c>
      <c r="N7" s="3">
        <v>1835</v>
      </c>
      <c r="O7" s="3">
        <v>1969</v>
      </c>
      <c r="P7" s="3">
        <v>7304</v>
      </c>
      <c r="Q7" s="3">
        <v>1795</v>
      </c>
      <c r="R7" s="3">
        <v>2106</v>
      </c>
      <c r="S7" s="3">
        <v>2154</v>
      </c>
      <c r="T7" s="3">
        <v>2398</v>
      </c>
      <c r="U7" s="3">
        <v>8453</v>
      </c>
      <c r="V7" s="3">
        <v>1940</v>
      </c>
      <c r="W7" s="3">
        <v>2132</v>
      </c>
    </row>
    <row r="9" spans="1:23" x14ac:dyDescent="0.25">
      <c r="A9"/>
      <c r="B9" t="s">
        <v>8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</row>
    <row r="10" spans="1:23" x14ac:dyDescent="0.25">
      <c r="A10" s="1" t="s">
        <v>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t="s">
        <v>2</v>
      </c>
      <c r="B11">
        <v>2789.0378408000001</v>
      </c>
      <c r="C11">
        <v>2690.9978891599999</v>
      </c>
      <c r="D11">
        <v>2016.5101909899997</v>
      </c>
      <c r="E11">
        <v>1708.3259439700003</v>
      </c>
      <c r="F11">
        <v>1708.3259439700003</v>
      </c>
      <c r="G11">
        <v>1692.6398486399999</v>
      </c>
      <c r="H11">
        <v>2240.7078714400004</v>
      </c>
      <c r="I11">
        <v>3121.3756803000001</v>
      </c>
      <c r="J11">
        <v>3420.8770497999999</v>
      </c>
      <c r="K11">
        <v>3420.8770497999999</v>
      </c>
      <c r="L11">
        <v>3541.5724138</v>
      </c>
      <c r="M11">
        <v>2551.4596262</v>
      </c>
      <c r="N11">
        <v>3135.8732307599998</v>
      </c>
      <c r="O11">
        <v>2573.1493272299999</v>
      </c>
      <c r="P11">
        <v>2573.1493272299999</v>
      </c>
      <c r="Q11">
        <v>2075.7700917200004</v>
      </c>
      <c r="R11">
        <v>2262.56231656</v>
      </c>
      <c r="S11">
        <v>1911.4353158699998</v>
      </c>
      <c r="T11">
        <v>846.84961596000005</v>
      </c>
      <c r="U11">
        <v>846.84961596000005</v>
      </c>
      <c r="V11">
        <v>739.10169482999993</v>
      </c>
      <c r="W11">
        <v>693.65531229999999</v>
      </c>
    </row>
    <row r="12" spans="1:23" x14ac:dyDescent="0.25">
      <c r="A12" t="s">
        <v>3</v>
      </c>
      <c r="B12">
        <v>50321.680353649994</v>
      </c>
      <c r="C12">
        <v>47102.436896129999</v>
      </c>
      <c r="D12">
        <v>42360.436292580001</v>
      </c>
      <c r="E12">
        <v>38905.405310000009</v>
      </c>
      <c r="F12">
        <v>38924.518610000006</v>
      </c>
      <c r="G12">
        <v>39932.968311320001</v>
      </c>
      <c r="H12">
        <v>45933.46801004</v>
      </c>
      <c r="I12">
        <v>53309.318292839998</v>
      </c>
      <c r="J12">
        <v>58304.381828699996</v>
      </c>
      <c r="K12">
        <v>58304.381828699996</v>
      </c>
      <c r="L12">
        <v>56311.532142299999</v>
      </c>
      <c r="M12">
        <v>52265.800831199995</v>
      </c>
      <c r="N12">
        <v>56216.376104260002</v>
      </c>
      <c r="O12">
        <v>62423.43224337</v>
      </c>
      <c r="P12">
        <v>62423.43224337</v>
      </c>
      <c r="Q12">
        <v>60931.605139020001</v>
      </c>
      <c r="R12">
        <v>72068.229824330003</v>
      </c>
      <c r="S12">
        <v>75378.016350000005</v>
      </c>
      <c r="T12">
        <v>50583.812370749991</v>
      </c>
      <c r="U12">
        <v>50583.812370749991</v>
      </c>
      <c r="V12">
        <v>55234.358666439999</v>
      </c>
      <c r="W12">
        <v>54091.107073960004</v>
      </c>
    </row>
    <row r="13" spans="1:23" x14ac:dyDescent="0.25">
      <c r="A13" t="s">
        <v>4</v>
      </c>
      <c r="B13">
        <v>9376.0349999999999</v>
      </c>
      <c r="C13">
        <v>9284.35</v>
      </c>
      <c r="D13">
        <v>5446.3080000000009</v>
      </c>
      <c r="E13">
        <v>4325.482</v>
      </c>
      <c r="F13">
        <v>4325.482</v>
      </c>
      <c r="G13">
        <v>5175.8909999999996</v>
      </c>
      <c r="H13">
        <v>6620.7209999999995</v>
      </c>
      <c r="I13">
        <v>8897.4060000000009</v>
      </c>
      <c r="J13">
        <v>11423.02</v>
      </c>
      <c r="K13">
        <v>11423.02</v>
      </c>
      <c r="L13">
        <v>11393.83</v>
      </c>
      <c r="M13">
        <v>8562.4000000000015</v>
      </c>
      <c r="N13">
        <v>11463.118</v>
      </c>
      <c r="O13">
        <v>12971.423000000001</v>
      </c>
      <c r="P13">
        <v>12971.423000000001</v>
      </c>
      <c r="Q13">
        <v>10594.1</v>
      </c>
      <c r="R13">
        <v>12479.715</v>
      </c>
      <c r="S13">
        <v>12485.964</v>
      </c>
      <c r="T13">
        <v>5505.45</v>
      </c>
      <c r="U13">
        <v>5505.45</v>
      </c>
      <c r="V13">
        <v>10425.6</v>
      </c>
      <c r="W13">
        <v>6907.5450000000001</v>
      </c>
    </row>
    <row r="14" spans="1:23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1798.3490000000002</v>
      </c>
      <c r="I14">
        <v>2890.2037500000001</v>
      </c>
      <c r="J14">
        <v>4360.9018859999996</v>
      </c>
      <c r="K14">
        <v>3960.4671662799997</v>
      </c>
      <c r="L14">
        <v>3665.9007065800001</v>
      </c>
      <c r="M14">
        <v>4294.1031364700002</v>
      </c>
      <c r="N14">
        <v>4612.3749768299995</v>
      </c>
      <c r="O14">
        <v>5154.4928159999999</v>
      </c>
      <c r="P14">
        <v>5154.4928159999999</v>
      </c>
      <c r="Q14">
        <v>4839.6065395999995</v>
      </c>
      <c r="R14">
        <v>4763.78431998</v>
      </c>
      <c r="S14">
        <v>5773.0936422000004</v>
      </c>
      <c r="T14">
        <v>2912.8430745599999</v>
      </c>
      <c r="U14">
        <v>2912.8430745599999</v>
      </c>
      <c r="V14">
        <v>2324.22433125</v>
      </c>
      <c r="W14">
        <v>2007.0355935299997</v>
      </c>
    </row>
    <row r="15" spans="1:23" x14ac:dyDescent="0.25">
      <c r="A15" t="s">
        <v>6</v>
      </c>
      <c r="B15">
        <v>19749.161727530001</v>
      </c>
      <c r="C15">
        <v>18662.263885519998</v>
      </c>
      <c r="D15">
        <v>14146.425950250001</v>
      </c>
      <c r="E15">
        <v>12584.36295106</v>
      </c>
      <c r="F15">
        <v>12584.36295106</v>
      </c>
      <c r="G15">
        <v>11726.7529732</v>
      </c>
      <c r="H15">
        <v>12688.938919799999</v>
      </c>
      <c r="I15">
        <v>13875.760395200001</v>
      </c>
      <c r="J15">
        <v>14176.184368319999</v>
      </c>
      <c r="K15">
        <v>14176.184368319999</v>
      </c>
      <c r="L15">
        <v>15236.607043690003</v>
      </c>
      <c r="M15">
        <v>12518.922169079999</v>
      </c>
      <c r="N15">
        <v>13579.319451329999</v>
      </c>
      <c r="O15">
        <v>13691.3810194</v>
      </c>
      <c r="P15">
        <v>13691.3810194</v>
      </c>
      <c r="Q15">
        <v>14057.7614541</v>
      </c>
      <c r="R15">
        <v>16601.784206</v>
      </c>
      <c r="S15">
        <v>16514.534220719997</v>
      </c>
      <c r="T15">
        <v>9854.0650077999999</v>
      </c>
      <c r="U15">
        <v>9854.0650077999999</v>
      </c>
      <c r="V15">
        <v>10281.231090720001</v>
      </c>
      <c r="W15">
        <v>8578.6509217500006</v>
      </c>
    </row>
    <row r="16" spans="1:23" x14ac:dyDescent="0.25">
      <c r="A16"/>
      <c r="B16">
        <f>B11+B12+B14</f>
        <v>53110.718194449997</v>
      </c>
      <c r="C16">
        <f t="shared" ref="C16:W16" si="0">C11+C12+C14</f>
        <v>49793.434785289995</v>
      </c>
      <c r="D16">
        <f t="shared" si="0"/>
        <v>44376.946483569998</v>
      </c>
      <c r="E16">
        <f t="shared" si="0"/>
        <v>40613.731253970007</v>
      </c>
      <c r="F16">
        <f t="shared" si="0"/>
        <v>40632.844553970004</v>
      </c>
      <c r="G16">
        <f t="shared" si="0"/>
        <v>41625.60815996</v>
      </c>
      <c r="H16">
        <f t="shared" si="0"/>
        <v>49972.52488148</v>
      </c>
      <c r="I16">
        <f t="shared" si="0"/>
        <v>59320.897723139999</v>
      </c>
      <c r="J16">
        <f t="shared" si="0"/>
        <v>66086.160764500004</v>
      </c>
      <c r="K16">
        <f t="shared" si="0"/>
        <v>65685.726044779993</v>
      </c>
      <c r="L16">
        <f t="shared" si="0"/>
        <v>63519.005262680002</v>
      </c>
      <c r="M16">
        <f t="shared" si="0"/>
        <v>59111.363593869995</v>
      </c>
      <c r="N16">
        <f t="shared" si="0"/>
        <v>63964.624311849999</v>
      </c>
      <c r="O16">
        <f t="shared" si="0"/>
        <v>70151.074386599998</v>
      </c>
      <c r="P16">
        <f t="shared" si="0"/>
        <v>70151.074386599998</v>
      </c>
      <c r="Q16">
        <f t="shared" si="0"/>
        <v>67846.981770340004</v>
      </c>
      <c r="R16">
        <f t="shared" si="0"/>
        <v>79094.576460869997</v>
      </c>
      <c r="S16">
        <f t="shared" si="0"/>
        <v>83062.545308069995</v>
      </c>
      <c r="T16">
        <f t="shared" si="0"/>
        <v>54343.505061269992</v>
      </c>
      <c r="U16">
        <f t="shared" si="0"/>
        <v>54343.505061269992</v>
      </c>
      <c r="V16">
        <f t="shared" si="0"/>
        <v>58297.684692520001</v>
      </c>
      <c r="W16">
        <f t="shared" si="0"/>
        <v>56791.797979790004</v>
      </c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5" x14ac:dyDescent="0.25">
      <c r="B18" s="3" t="s">
        <v>8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20</v>
      </c>
      <c r="M18" s="3" t="s">
        <v>21</v>
      </c>
      <c r="N18" s="3" t="s">
        <v>22</v>
      </c>
      <c r="O18" s="3" t="s">
        <v>23</v>
      </c>
      <c r="P18" s="3" t="s">
        <v>24</v>
      </c>
      <c r="Q18" s="3" t="s">
        <v>25</v>
      </c>
      <c r="R18" s="3" t="s">
        <v>26</v>
      </c>
      <c r="S18" s="3" t="s">
        <v>27</v>
      </c>
      <c r="T18" s="3" t="s">
        <v>28</v>
      </c>
      <c r="U18" s="3" t="s">
        <v>29</v>
      </c>
      <c r="V18" s="3" t="s">
        <v>30</v>
      </c>
      <c r="W18" s="3" t="s">
        <v>31</v>
      </c>
    </row>
    <row r="19" spans="1:25" x14ac:dyDescent="0.25">
      <c r="A19" s="7" t="s">
        <v>32</v>
      </c>
    </row>
    <row r="20" spans="1:25" x14ac:dyDescent="0.25">
      <c r="A20" s="6" t="s">
        <v>2</v>
      </c>
      <c r="B20" s="4" t="s">
        <v>34</v>
      </c>
      <c r="C20" s="4">
        <f>C3/B3-1</f>
        <v>0.20994200167226307</v>
      </c>
      <c r="D20" s="4">
        <f>D3/C3-1</f>
        <v>-0.17545562740290999</v>
      </c>
      <c r="E20" s="4">
        <f>E3/D3-1</f>
        <v>-0.18002527604097374</v>
      </c>
      <c r="F20" s="4" t="s">
        <v>34</v>
      </c>
      <c r="G20" s="4">
        <f>G3/E3-1</f>
        <v>-0.13561549381464211</v>
      </c>
      <c r="H20" s="4">
        <f>H3/G3-1</f>
        <v>0.37741302776917518</v>
      </c>
      <c r="I20" s="4">
        <f>I3/H3-1</f>
        <v>8.8306432381977773E-2</v>
      </c>
      <c r="J20" s="4">
        <f>J3/I3-1</f>
        <v>0.15388082687467897</v>
      </c>
      <c r="K20" s="4" t="s">
        <v>34</v>
      </c>
      <c r="L20" s="4">
        <f>L3/J3-1</f>
        <v>2.5456557830658699E-2</v>
      </c>
      <c r="M20" s="4">
        <f>M3/L3-1</f>
        <v>-1.0608128842470532E-2</v>
      </c>
      <c r="N20" s="4">
        <f>N3/M3-1</f>
        <v>0.10062513034689657</v>
      </c>
      <c r="O20" s="4">
        <f>O3/N3-1</f>
        <v>0.16771613755842529</v>
      </c>
      <c r="P20" s="4" t="s">
        <v>34</v>
      </c>
      <c r="Q20" s="4">
        <f>Q3/O3-1</f>
        <v>8.0549395224206233E-2</v>
      </c>
      <c r="R20" s="4">
        <f>R3/Q3-1</f>
        <v>0.35175743946768523</v>
      </c>
      <c r="S20" s="4">
        <f>S3/R3-1</f>
        <v>-0.20310728508514553</v>
      </c>
      <c r="T20" s="4">
        <f>T3/S3-1</f>
        <v>-0.23041973790509951</v>
      </c>
      <c r="U20" s="4" t="s">
        <v>34</v>
      </c>
      <c r="V20" s="4">
        <f>V3/T3-1</f>
        <v>-2.944906102086986E-2</v>
      </c>
      <c r="W20" s="4">
        <f>W3/V3-1</f>
        <v>3.6832306757215827E-2</v>
      </c>
    </row>
    <row r="21" spans="1:25" x14ac:dyDescent="0.25">
      <c r="A21" s="6" t="s">
        <v>3</v>
      </c>
      <c r="B21" s="4" t="s">
        <v>34</v>
      </c>
      <c r="C21" s="4">
        <f t="shared" ref="C21:E24" si="1">C4/B4-1</f>
        <v>0.12631414056980717</v>
      </c>
      <c r="D21" s="4">
        <f t="shared" si="1"/>
        <v>-0.15032503116384377</v>
      </c>
      <c r="E21" s="4">
        <f t="shared" si="1"/>
        <v>-0.16271741776387871</v>
      </c>
      <c r="F21" s="4" t="s">
        <v>34</v>
      </c>
      <c r="G21" s="4">
        <f>G4/E4-1</f>
        <v>-0.25379752228832153</v>
      </c>
      <c r="H21" s="4">
        <f t="shared" ref="H21:J24" si="2">H4/G4-1</f>
        <v>0.37013600125992063</v>
      </c>
      <c r="I21" s="4">
        <f t="shared" si="2"/>
        <v>9.2348105289478566E-2</v>
      </c>
      <c r="J21" s="4">
        <f t="shared" si="2"/>
        <v>0.17884103346178359</v>
      </c>
      <c r="K21" s="4" t="s">
        <v>34</v>
      </c>
      <c r="L21" s="4">
        <f>L4/J4-1</f>
        <v>8.524904052471638E-2</v>
      </c>
      <c r="M21" s="4">
        <f t="shared" ref="M21:O24" si="3">M4/L4-1</f>
        <v>1.8180698342456836E-2</v>
      </c>
      <c r="N21" s="4">
        <f t="shared" si="3"/>
        <v>1.8266102386653493E-2</v>
      </c>
      <c r="O21" s="4">
        <f t="shared" si="3"/>
        <v>0.29742199355404364</v>
      </c>
      <c r="P21" s="4" t="s">
        <v>34</v>
      </c>
      <c r="Q21" s="4">
        <f>Q4/O4-1</f>
        <v>8.844924103607088E-2</v>
      </c>
      <c r="R21" s="4">
        <f t="shared" ref="R21:T24" si="4">R4/Q4-1</f>
        <v>0.1795507444017439</v>
      </c>
      <c r="S21" s="4">
        <f t="shared" si="4"/>
        <v>6.489075062349392E-2</v>
      </c>
      <c r="T21" s="4">
        <f t="shared" si="4"/>
        <v>-7.5295039320558921E-2</v>
      </c>
      <c r="U21" s="4" t="s">
        <v>34</v>
      </c>
      <c r="V21" s="4">
        <f>V4/T4-1</f>
        <v>-6.4063410808894106E-2</v>
      </c>
      <c r="W21" s="4">
        <f>W4/V4-1</f>
        <v>0.10513272160228926</v>
      </c>
    </row>
    <row r="22" spans="1:25" x14ac:dyDescent="0.25">
      <c r="A22" s="6" t="s">
        <v>4</v>
      </c>
      <c r="B22" s="4" t="s">
        <v>34</v>
      </c>
      <c r="C22" s="4">
        <f t="shared" si="1"/>
        <v>-0.33546837469975976</v>
      </c>
      <c r="D22" s="4">
        <f t="shared" si="1"/>
        <v>0.580722891566265</v>
      </c>
      <c r="E22" s="4">
        <f t="shared" si="1"/>
        <v>-0.21417682926829273</v>
      </c>
      <c r="F22" s="4" t="s">
        <v>34</v>
      </c>
      <c r="G22" s="4">
        <f>G5/E5-1</f>
        <v>-0.2696411251212415</v>
      </c>
      <c r="H22" s="4">
        <f t="shared" si="2"/>
        <v>-0.51660026560424965</v>
      </c>
      <c r="I22" s="4">
        <f t="shared" si="2"/>
        <v>1.6895604395604398</v>
      </c>
      <c r="J22" s="4">
        <f t="shared" si="2"/>
        <v>-0.16036772216547501</v>
      </c>
      <c r="K22" s="4" t="s">
        <v>34</v>
      </c>
      <c r="L22" s="4">
        <f>L5/J5-1</f>
        <v>0.56812652068126512</v>
      </c>
      <c r="M22" s="4">
        <f t="shared" si="3"/>
        <v>-0.15981380915438326</v>
      </c>
      <c r="N22" s="4">
        <f t="shared" si="3"/>
        <v>-0.20498614958448758</v>
      </c>
      <c r="O22" s="4">
        <f t="shared" si="3"/>
        <v>0.40534262485481998</v>
      </c>
      <c r="P22" s="4" t="s">
        <v>34</v>
      </c>
      <c r="Q22" s="4">
        <f>Q5/O5-1</f>
        <v>8.5123966942148854E-2</v>
      </c>
      <c r="R22" s="4">
        <f t="shared" si="4"/>
        <v>-0.25133282559025139</v>
      </c>
      <c r="S22" s="4">
        <f t="shared" si="4"/>
        <v>0.28382502543235</v>
      </c>
      <c r="T22" s="4">
        <f t="shared" si="4"/>
        <v>0.88668779714738499</v>
      </c>
      <c r="U22" s="4" t="s">
        <v>34</v>
      </c>
      <c r="V22" s="4">
        <f>V5/T5-1</f>
        <v>-0.48131037379252417</v>
      </c>
      <c r="W22" s="4">
        <f>W5/V5-1</f>
        <v>0.66396761133603244</v>
      </c>
    </row>
    <row r="23" spans="1:25" x14ac:dyDescent="0.25">
      <c r="A23" s="6" t="s">
        <v>5</v>
      </c>
      <c r="B23" s="4" t="s">
        <v>34</v>
      </c>
      <c r="C23" s="4">
        <f t="shared" si="1"/>
        <v>-8.1299148099606811E-2</v>
      </c>
      <c r="D23" s="4">
        <f t="shared" si="1"/>
        <v>-2.398466408095945E-2</v>
      </c>
      <c r="E23" s="4">
        <f t="shared" si="1"/>
        <v>-7.9020691545244048E-3</v>
      </c>
      <c r="F23" s="4" t="s">
        <v>34</v>
      </c>
      <c r="G23" s="4">
        <f>G6/E6-1</f>
        <v>-0.30382136279926331</v>
      </c>
      <c r="H23" s="4">
        <f t="shared" si="2"/>
        <v>0.54401163944183595</v>
      </c>
      <c r="I23" s="4">
        <f t="shared" si="2"/>
        <v>0.17021458859810679</v>
      </c>
      <c r="J23" s="4">
        <f t="shared" si="2"/>
        <v>0.20947256688993798</v>
      </c>
      <c r="K23" s="4" t="s">
        <v>34</v>
      </c>
      <c r="L23" s="4">
        <f>L6/J6-1</f>
        <v>0.8489589638058348</v>
      </c>
      <c r="M23" s="4">
        <f t="shared" si="3"/>
        <v>0.49048234774211474</v>
      </c>
      <c r="N23" s="4">
        <f t="shared" si="3"/>
        <v>0.22563252218220176</v>
      </c>
      <c r="O23" s="4">
        <f t="shared" si="3"/>
        <v>0.48847335836073502</v>
      </c>
      <c r="P23" s="4" t="s">
        <v>34</v>
      </c>
      <c r="Q23" s="4">
        <f>Q6/O6-1</f>
        <v>0.29957262384879302</v>
      </c>
      <c r="R23" s="4">
        <f t="shared" si="4"/>
        <v>8.6383384746500091E-3</v>
      </c>
      <c r="S23" s="4">
        <f t="shared" si="4"/>
        <v>7.8603803217259127E-2</v>
      </c>
      <c r="T23" s="4">
        <f t="shared" si="4"/>
        <v>-5.2690735694822854E-2</v>
      </c>
      <c r="U23" s="4" t="s">
        <v>34</v>
      </c>
      <c r="V23" s="4">
        <f>V6/T6-1</f>
        <v>-3.5662280228670018E-2</v>
      </c>
      <c r="W23" s="4">
        <f>W6/V6-1</f>
        <v>0.1382771975448458</v>
      </c>
    </row>
    <row r="24" spans="1:25" x14ac:dyDescent="0.25">
      <c r="A24" s="6" t="s">
        <v>6</v>
      </c>
      <c r="B24" s="4" t="s">
        <v>34</v>
      </c>
      <c r="C24" s="4">
        <f t="shared" si="1"/>
        <v>-0.18900414937759336</v>
      </c>
      <c r="D24" s="4">
        <f t="shared" si="1"/>
        <v>-0.15425940138142746</v>
      </c>
      <c r="E24" s="4">
        <f t="shared" si="1"/>
        <v>-0.17664851784633995</v>
      </c>
      <c r="F24" s="4" t="s">
        <v>34</v>
      </c>
      <c r="G24" s="4">
        <f>G7/E7-1</f>
        <v>-0.19581190301249085</v>
      </c>
      <c r="H24" s="4">
        <f t="shared" si="2"/>
        <v>-0.21242576518958434</v>
      </c>
      <c r="I24" s="4">
        <f t="shared" si="2"/>
        <v>-4.5243619489559128E-2</v>
      </c>
      <c r="J24" s="4">
        <f t="shared" si="2"/>
        <v>2.7946537059538201E-2</v>
      </c>
      <c r="K24" s="4" t="s">
        <v>34</v>
      </c>
      <c r="L24" s="4">
        <f>L7/J7-1</f>
        <v>2.895981087470445E-2</v>
      </c>
      <c r="M24" s="4">
        <f t="shared" si="3"/>
        <v>1.0338885697874778E-2</v>
      </c>
      <c r="N24" s="4">
        <f t="shared" si="3"/>
        <v>4.3206367254121636E-2</v>
      </c>
      <c r="O24" s="4">
        <f t="shared" si="3"/>
        <v>7.3024523160762911E-2</v>
      </c>
      <c r="P24" s="4" t="s">
        <v>34</v>
      </c>
      <c r="Q24" s="4">
        <f>Q7/O7-1</f>
        <v>-8.8369730827831394E-2</v>
      </c>
      <c r="R24" s="4">
        <f t="shared" si="4"/>
        <v>0.17325905292479105</v>
      </c>
      <c r="S24" s="4">
        <f t="shared" si="4"/>
        <v>2.2792022792022859E-2</v>
      </c>
      <c r="T24" s="4">
        <f t="shared" si="4"/>
        <v>0.11327762302692657</v>
      </c>
      <c r="U24" s="4" t="s">
        <v>34</v>
      </c>
      <c r="V24" s="4">
        <f>V7/T7-1</f>
        <v>-0.19099249374478733</v>
      </c>
      <c r="W24" s="4">
        <f>W7/V7-1</f>
        <v>9.8969072164948546E-2</v>
      </c>
    </row>
    <row r="26" spans="1:25" x14ac:dyDescent="0.25">
      <c r="B26" s="3" t="s">
        <v>8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3" t="s">
        <v>17</v>
      </c>
      <c r="J26" s="3" t="s">
        <v>18</v>
      </c>
      <c r="K26" s="3" t="s">
        <v>19</v>
      </c>
      <c r="L26" s="3" t="s">
        <v>20</v>
      </c>
      <c r="M26" s="3" t="s">
        <v>21</v>
      </c>
      <c r="N26" s="3" t="s">
        <v>22</v>
      </c>
      <c r="O26" s="3" t="s">
        <v>23</v>
      </c>
      <c r="P26" s="3" t="s">
        <v>24</v>
      </c>
      <c r="Q26" s="3" t="s">
        <v>25</v>
      </c>
      <c r="R26" s="3" t="s">
        <v>26</v>
      </c>
      <c r="S26" s="3" t="s">
        <v>27</v>
      </c>
      <c r="T26" s="3" t="s">
        <v>28</v>
      </c>
      <c r="U26" s="3" t="s">
        <v>29</v>
      </c>
      <c r="V26" s="3" t="s">
        <v>30</v>
      </c>
      <c r="W26" s="3" t="s">
        <v>31</v>
      </c>
    </row>
    <row r="27" spans="1:25" x14ac:dyDescent="0.25">
      <c r="A27" s="7" t="s">
        <v>33</v>
      </c>
    </row>
    <row r="28" spans="1:25" x14ac:dyDescent="0.25">
      <c r="A28" s="6" t="s">
        <v>2</v>
      </c>
      <c r="B28" s="4" t="s">
        <v>34</v>
      </c>
      <c r="C28" s="4" t="s">
        <v>34</v>
      </c>
      <c r="D28" s="4" t="s">
        <v>34</v>
      </c>
      <c r="E28" s="4" t="s">
        <v>34</v>
      </c>
      <c r="F28" s="4" t="s">
        <v>34</v>
      </c>
      <c r="G28" s="4">
        <f>G3/B3-1</f>
        <v>-0.29289155507186737</v>
      </c>
      <c r="H28" s="4">
        <f t="shared" ref="H28:I32" si="5">H3/C3-1</f>
        <v>-0.19501894905419259</v>
      </c>
      <c r="I28" s="4">
        <f t="shared" si="5"/>
        <v>6.2485033923107558E-2</v>
      </c>
      <c r="J28" s="4">
        <f t="shared" ref="J28:W32" si="6">J3/E3-1</f>
        <v>0.49514500101399306</v>
      </c>
      <c r="K28" s="4">
        <f t="shared" si="6"/>
        <v>-1.5267704074904298E-2</v>
      </c>
      <c r="L28" s="4">
        <f t="shared" si="6"/>
        <v>0.77375489174807854</v>
      </c>
      <c r="M28" s="4">
        <f t="shared" si="6"/>
        <v>0.27408310792856994</v>
      </c>
      <c r="N28" s="4">
        <f t="shared" si="6"/>
        <v>0.28850463896227474</v>
      </c>
      <c r="O28" s="4">
        <f t="shared" si="6"/>
        <v>0.30395412177045689</v>
      </c>
      <c r="P28" s="4">
        <f t="shared" si="6"/>
        <v>0.37628436266484533</v>
      </c>
      <c r="Q28" s="4">
        <f t="shared" si="6"/>
        <v>0.37400929071034805</v>
      </c>
      <c r="R28" s="4">
        <f t="shared" si="6"/>
        <v>0.87724129817487606</v>
      </c>
      <c r="S28" s="4">
        <f t="shared" si="6"/>
        <v>0.35919113002749992</v>
      </c>
      <c r="T28" s="4">
        <f t="shared" si="6"/>
        <v>-0.10422864561012235</v>
      </c>
      <c r="U28" s="4">
        <f t="shared" si="6"/>
        <v>0.34495999571860536</v>
      </c>
      <c r="V28" s="4">
        <f t="shared" si="6"/>
        <v>-0.19541694904811791</v>
      </c>
      <c r="W28" s="4">
        <f t="shared" si="6"/>
        <v>-0.38286435395931018</v>
      </c>
      <c r="Y28" s="5"/>
    </row>
    <row r="29" spans="1:25" x14ac:dyDescent="0.25">
      <c r="A29" s="6" t="s">
        <v>3</v>
      </c>
      <c r="B29" s="4" t="s">
        <v>34</v>
      </c>
      <c r="C29" s="4" t="s">
        <v>34</v>
      </c>
      <c r="D29" s="4" t="s">
        <v>34</v>
      </c>
      <c r="E29" s="4" t="s">
        <v>34</v>
      </c>
      <c r="F29" s="4" t="s">
        <v>34</v>
      </c>
      <c r="G29" s="4">
        <f>G4/B4-1</f>
        <v>-0.40208272062187067</v>
      </c>
      <c r="H29" s="4">
        <f t="shared" si="5"/>
        <v>-0.27264698120818232</v>
      </c>
      <c r="I29" s="4">
        <f t="shared" si="5"/>
        <v>-6.4909852479091645E-2</v>
      </c>
      <c r="J29" s="4">
        <f t="shared" si="6"/>
        <v>0.31654791258110082</v>
      </c>
      <c r="K29" s="4">
        <f t="shared" si="6"/>
        <v>-0.13325560165536521</v>
      </c>
      <c r="L29" s="4">
        <f t="shared" si="6"/>
        <v>0.91473815969493222</v>
      </c>
      <c r="M29" s="4">
        <f t="shared" si="6"/>
        <v>0.42288753436769166</v>
      </c>
      <c r="N29" s="4">
        <f t="shared" si="6"/>
        <v>0.32638866377781994</v>
      </c>
      <c r="O29" s="4">
        <f t="shared" si="6"/>
        <v>0.4598116077895178</v>
      </c>
      <c r="P29" s="4">
        <f t="shared" si="6"/>
        <v>0.49615350713542039</v>
      </c>
      <c r="Q29" s="4">
        <f t="shared" si="6"/>
        <v>0.46411632466028352</v>
      </c>
      <c r="R29" s="4">
        <f t="shared" si="6"/>
        <v>0.69616208935726709</v>
      </c>
      <c r="S29" s="4">
        <f t="shared" si="6"/>
        <v>0.77382642541204594</v>
      </c>
      <c r="T29" s="4">
        <f t="shared" si="6"/>
        <v>0.26425026175916666</v>
      </c>
      <c r="U29" s="4">
        <f t="shared" si="6"/>
        <v>0.52968703322623023</v>
      </c>
      <c r="V29" s="4">
        <f t="shared" si="6"/>
        <v>8.7104509116584961E-2</v>
      </c>
      <c r="W29" s="4">
        <f t="shared" si="6"/>
        <v>1.8518932337639571E-2</v>
      </c>
    </row>
    <row r="30" spans="1:25" x14ac:dyDescent="0.25">
      <c r="A30" s="6" t="s">
        <v>4</v>
      </c>
      <c r="B30" s="4" t="s">
        <v>34</v>
      </c>
      <c r="C30" s="4" t="s">
        <v>34</v>
      </c>
      <c r="D30" s="4" t="s">
        <v>34</v>
      </c>
      <c r="E30" s="4" t="s">
        <v>34</v>
      </c>
      <c r="F30" s="4" t="s">
        <v>34</v>
      </c>
      <c r="G30" s="4">
        <f>G5/B5-1</f>
        <v>-0.39711769415532427</v>
      </c>
      <c r="H30" s="4">
        <f t="shared" si="5"/>
        <v>-0.56144578313253013</v>
      </c>
      <c r="I30" s="4">
        <f t="shared" si="5"/>
        <v>-0.25381097560975607</v>
      </c>
      <c r="J30" s="4">
        <f t="shared" si="6"/>
        <v>-0.20271580989330751</v>
      </c>
      <c r="K30" s="4">
        <f t="shared" si="6"/>
        <v>-0.34011759384893714</v>
      </c>
      <c r="L30" s="4">
        <f t="shared" si="6"/>
        <v>0.7118193891102258</v>
      </c>
      <c r="M30" s="4">
        <f t="shared" si="6"/>
        <v>1.9752747252747254</v>
      </c>
      <c r="N30" s="4">
        <f t="shared" si="6"/>
        <v>-0.12053115423901939</v>
      </c>
      <c r="O30" s="4">
        <f t="shared" si="6"/>
        <v>0.47201946472019474</v>
      </c>
      <c r="P30" s="4">
        <f t="shared" si="6"/>
        <v>0.52261823166552435</v>
      </c>
      <c r="Q30" s="4">
        <f t="shared" si="6"/>
        <v>1.8619084561675825E-2</v>
      </c>
      <c r="R30" s="4">
        <f t="shared" si="6"/>
        <v>-9.2336103416435833E-2</v>
      </c>
      <c r="S30" s="4">
        <f t="shared" si="6"/>
        <v>0.46573751451800227</v>
      </c>
      <c r="T30" s="4">
        <f t="shared" si="6"/>
        <v>0.9677685950413224</v>
      </c>
      <c r="U30" s="4">
        <f t="shared" si="6"/>
        <v>0.33670943056493363</v>
      </c>
      <c r="V30" s="4">
        <f t="shared" si="6"/>
        <v>-5.9405940594059459E-2</v>
      </c>
      <c r="W30" s="4">
        <f t="shared" si="6"/>
        <v>1.0905391658189219</v>
      </c>
    </row>
    <row r="31" spans="1:25" x14ac:dyDescent="0.25">
      <c r="A31" s="6" t="s">
        <v>5</v>
      </c>
      <c r="B31" s="4" t="s">
        <v>34</v>
      </c>
      <c r="C31" s="4" t="s">
        <v>34</v>
      </c>
      <c r="D31" s="4" t="s">
        <v>34</v>
      </c>
      <c r="E31" s="4" t="s">
        <v>34</v>
      </c>
      <c r="F31" s="4" t="s">
        <v>34</v>
      </c>
      <c r="G31" s="4">
        <f>G6/B6-1</f>
        <v>-0.38069298820445607</v>
      </c>
      <c r="H31" s="4">
        <f t="shared" si="5"/>
        <v>4.0836342561633376E-2</v>
      </c>
      <c r="I31" s="4">
        <f t="shared" si="5"/>
        <v>0.24793312931073852</v>
      </c>
      <c r="J31" s="4">
        <f t="shared" si="6"/>
        <v>0.52136279926335161</v>
      </c>
      <c r="K31" s="4">
        <f t="shared" si="6"/>
        <v>9.2560247623258984E-2</v>
      </c>
      <c r="L31" s="4">
        <f t="shared" si="6"/>
        <v>3.0405396468487531</v>
      </c>
      <c r="M31" s="4">
        <f t="shared" si="6"/>
        <v>2.9004583029939601</v>
      </c>
      <c r="N31" s="4">
        <f t="shared" si="6"/>
        <v>3.0851725778705026</v>
      </c>
      <c r="O31" s="4">
        <f t="shared" si="6"/>
        <v>4.0275390388572818</v>
      </c>
      <c r="P31" s="4">
        <f t="shared" si="6"/>
        <v>3.3497819554197488</v>
      </c>
      <c r="Q31" s="4">
        <f t="shared" si="6"/>
        <v>2.5336923253187553</v>
      </c>
      <c r="R31" s="4">
        <f t="shared" si="6"/>
        <v>1.391318193797769</v>
      </c>
      <c r="S31" s="4">
        <f t="shared" si="6"/>
        <v>1.104452070136456</v>
      </c>
      <c r="T31" s="4">
        <f t="shared" si="6"/>
        <v>0.33933666405826757</v>
      </c>
      <c r="U31" s="4">
        <f t="shared" si="6"/>
        <v>1.0726700503835755</v>
      </c>
      <c r="V31" s="4">
        <f t="shared" si="6"/>
        <v>-6.1556846288525202E-3</v>
      </c>
      <c r="W31" s="4">
        <f t="shared" si="6"/>
        <v>0.12158171957586927</v>
      </c>
    </row>
    <row r="32" spans="1:25" x14ac:dyDescent="0.25">
      <c r="A32" s="6" t="s">
        <v>6</v>
      </c>
      <c r="B32" s="4" t="s">
        <v>34</v>
      </c>
      <c r="C32" s="4" t="s">
        <v>34</v>
      </c>
      <c r="D32" s="4" t="s">
        <v>34</v>
      </c>
      <c r="E32" s="4" t="s">
        <v>34</v>
      </c>
      <c r="F32" s="4" t="s">
        <v>34</v>
      </c>
      <c r="G32" s="4">
        <f>G7/B7-1</f>
        <v>-0.54585062240663906</v>
      </c>
      <c r="H32" s="4">
        <f t="shared" si="5"/>
        <v>-0.55896648759273471</v>
      </c>
      <c r="I32" s="4">
        <f t="shared" si="5"/>
        <v>-0.50211736237144589</v>
      </c>
      <c r="J32" s="4">
        <f t="shared" si="6"/>
        <v>-0.37839823659074212</v>
      </c>
      <c r="K32" s="4">
        <f t="shared" si="6"/>
        <v>-0.50863996747306361</v>
      </c>
      <c r="L32" s="4">
        <f t="shared" si="6"/>
        <v>-0.20465966194609408</v>
      </c>
      <c r="M32" s="4">
        <f t="shared" si="6"/>
        <v>2.0301624129930307E-2</v>
      </c>
      <c r="N32" s="4">
        <f t="shared" si="6"/>
        <v>0.11482381530984198</v>
      </c>
      <c r="O32" s="4">
        <f t="shared" si="6"/>
        <v>0.16371158392434992</v>
      </c>
      <c r="P32" s="4">
        <f t="shared" si="6"/>
        <v>7.3093366432215312E-3</v>
      </c>
      <c r="Q32" s="4">
        <f t="shared" si="6"/>
        <v>3.1016657093624334E-2</v>
      </c>
      <c r="R32" s="4">
        <f t="shared" si="6"/>
        <v>0.19727117680500283</v>
      </c>
      <c r="S32" s="4">
        <f t="shared" si="6"/>
        <v>0.17384196185286105</v>
      </c>
      <c r="T32" s="4">
        <f t="shared" si="6"/>
        <v>0.21787709497206698</v>
      </c>
      <c r="U32" s="4">
        <f t="shared" si="6"/>
        <v>0.15731106243154436</v>
      </c>
      <c r="V32" s="4">
        <f t="shared" si="6"/>
        <v>8.0779944289693484E-2</v>
      </c>
      <c r="W32" s="4">
        <f t="shared" si="6"/>
        <v>1.2345679012345734E-2</v>
      </c>
    </row>
    <row r="34" spans="1:24" x14ac:dyDescent="0.25">
      <c r="A34" s="7" t="s">
        <v>35</v>
      </c>
    </row>
    <row r="35" spans="1:24" x14ac:dyDescent="0.25">
      <c r="A35" s="6" t="str">
        <f t="array" ref="A35:A36">INDEX(A28:A32,MATCH(LARGE(G28:G32,{1;2}),G28:G32,0))</f>
        <v>LPI</v>
      </c>
      <c r="B35" s="5">
        <f t="array" ref="B35:B36">LARGE(G28:G32,{1;2})</f>
        <v>-0.29289155507186737</v>
      </c>
    </row>
    <row r="36" spans="1:24" x14ac:dyDescent="0.25">
      <c r="A36" s="6" t="str">
        <v>CDEV</v>
      </c>
      <c r="B36" s="5">
        <v>-0.38069298820445607</v>
      </c>
    </row>
    <row r="37" spans="1:24" x14ac:dyDescent="0.25">
      <c r="C37" t="s">
        <v>8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</row>
    <row r="38" spans="1:24" x14ac:dyDescent="0.25">
      <c r="A38" s="7" t="s">
        <v>36</v>
      </c>
    </row>
    <row r="39" spans="1:24" x14ac:dyDescent="0.25">
      <c r="A39" s="6" t="s">
        <v>2</v>
      </c>
      <c r="B39" s="5">
        <f>(U3/F3)^1/3</f>
        <v>0.60759538880829933</v>
      </c>
    </row>
    <row r="40" spans="1:24" x14ac:dyDescent="0.25">
      <c r="A40" s="6" t="s">
        <v>3</v>
      </c>
      <c r="B40" s="5">
        <f>(U4/F4)^1/3</f>
        <v>0.6612238791040721</v>
      </c>
    </row>
    <row r="41" spans="1:24" x14ac:dyDescent="0.25">
      <c r="A41" s="6" t="s">
        <v>4</v>
      </c>
      <c r="B41" s="5">
        <f>(U5/F5)^1/3</f>
        <v>0.44768581335745511</v>
      </c>
    </row>
    <row r="42" spans="1:24" x14ac:dyDescent="0.25">
      <c r="A42" s="6" t="s">
        <v>5</v>
      </c>
      <c r="B42" s="5">
        <f>(U6/F6)^1/3</f>
        <v>3.2833849215122708</v>
      </c>
    </row>
    <row r="43" spans="1:24" x14ac:dyDescent="0.25">
      <c r="A43" s="6" t="s">
        <v>6</v>
      </c>
      <c r="B43" s="5">
        <f>(U7/F7)^1/3</f>
        <v>0.19093763411714215</v>
      </c>
    </row>
    <row r="44" spans="1:24" x14ac:dyDescent="0.25">
      <c r="B44" s="5"/>
    </row>
    <row r="45" spans="1:24" x14ac:dyDescent="0.25">
      <c r="B45" t="s">
        <v>8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</row>
    <row r="46" spans="1:24" x14ac:dyDescent="0.25">
      <c r="A46" s="7" t="s">
        <v>37</v>
      </c>
    </row>
    <row r="47" spans="1:24" x14ac:dyDescent="0.25">
      <c r="B47" s="3">
        <f>((B3*B11+B4*B12)/B16)/2</f>
        <v>1065.4839708727577</v>
      </c>
      <c r="C47" s="3">
        <f t="shared" ref="C47:G47" si="7">((C3*C11+C4*C12)/C16)/2</f>
        <v>1198.6098648038515</v>
      </c>
      <c r="D47" s="3">
        <f t="shared" si="7"/>
        <v>1026.8820590249682</v>
      </c>
      <c r="E47" s="3">
        <f t="shared" si="7"/>
        <v>862.55540878822603</v>
      </c>
      <c r="F47" s="3">
        <f t="shared" si="7"/>
        <v>4181.9260719651693</v>
      </c>
      <c r="G47" s="3">
        <f t="shared" si="7"/>
        <v>644.81022804058637</v>
      </c>
      <c r="H47" s="3">
        <f>((H3*H11+H4*H12+H6*H14)/H16)/3</f>
        <v>564.90527784410631</v>
      </c>
      <c r="I47" s="3">
        <f t="shared" ref="I47:W47" si="8">((I3*I11+I4*I12+I6*I14)/I16)/3</f>
        <v>603.90461589412496</v>
      </c>
      <c r="J47" s="3">
        <f t="shared" si="8"/>
        <v>699.05734626239553</v>
      </c>
      <c r="K47" s="3">
        <f t="shared" si="8"/>
        <v>2244.5609721992441</v>
      </c>
      <c r="L47" s="3">
        <f t="shared" si="8"/>
        <v>762.7611909709276</v>
      </c>
      <c r="M47" s="3">
        <f t="shared" si="8"/>
        <v>774.71513491117014</v>
      </c>
      <c r="N47" s="3">
        <f t="shared" si="8"/>
        <v>785.20593583100697</v>
      </c>
      <c r="O47" s="3">
        <f t="shared" si="8"/>
        <v>1030.5316851717128</v>
      </c>
      <c r="P47" s="3">
        <f t="shared" si="8"/>
        <v>3368.6414797198213</v>
      </c>
      <c r="Q47" s="3">
        <f t="shared" si="8"/>
        <v>1132.1410923741307</v>
      </c>
      <c r="R47" s="3">
        <f t="shared" si="8"/>
        <v>1353.2906839959162</v>
      </c>
      <c r="S47" s="3">
        <f t="shared" si="8"/>
        <v>1434.6866171188387</v>
      </c>
      <c r="T47" s="3">
        <f t="shared" si="8"/>
        <v>1358.6670432063045</v>
      </c>
      <c r="U47" s="3">
        <f t="shared" si="8"/>
        <v>5378.9692762402265</v>
      </c>
      <c r="V47" s="3">
        <f t="shared" si="8"/>
        <v>1293.2373489225895</v>
      </c>
      <c r="W47" s="3">
        <f t="shared" si="8"/>
        <v>1436.3395126429716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A49" workbookViewId="0">
      <selection activeCell="D19" sqref="D19"/>
    </sheetView>
  </sheetViews>
  <sheetFormatPr defaultRowHeight="15" x14ac:dyDescent="0.25"/>
  <cols>
    <col min="1" max="1" width="8.85546875" style="6" customWidth="1"/>
    <col min="2" max="16384" width="9.140625" style="3"/>
  </cols>
  <sheetData>
    <row r="1" spans="1:23" x14ac:dyDescent="0.25">
      <c r="B1" s="3" t="s">
        <v>8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 spans="1:23" x14ac:dyDescent="0.25">
      <c r="A2" s="7" t="s">
        <v>9</v>
      </c>
    </row>
    <row r="3" spans="1:23" x14ac:dyDescent="0.25">
      <c r="A3" s="6" t="s">
        <v>2</v>
      </c>
      <c r="B3" s="3">
        <v>150.69399999999999</v>
      </c>
      <c r="C3" s="3">
        <v>182.33099999999999</v>
      </c>
      <c r="D3" s="3">
        <v>150.34</v>
      </c>
      <c r="E3" s="3">
        <v>123.27500000000001</v>
      </c>
      <c r="F3" s="3">
        <v>606.64</v>
      </c>
      <c r="G3" s="3">
        <v>106.557</v>
      </c>
      <c r="H3" s="3">
        <v>146.773</v>
      </c>
      <c r="I3" s="3">
        <v>159.73400000000001</v>
      </c>
      <c r="J3" s="3">
        <v>184.31399999999999</v>
      </c>
      <c r="K3" s="3">
        <v>597.37800000000004</v>
      </c>
      <c r="L3" s="3">
        <v>189.006</v>
      </c>
      <c r="M3" s="3">
        <v>187.001</v>
      </c>
      <c r="N3" s="3">
        <v>205.81800000000001</v>
      </c>
      <c r="O3" s="3">
        <v>240.33699999999999</v>
      </c>
      <c r="P3" s="3">
        <v>822.16200000000003</v>
      </c>
      <c r="Q3" s="3">
        <v>259.69600000000003</v>
      </c>
      <c r="R3" s="3">
        <v>351.04599999999999</v>
      </c>
      <c r="S3" s="3">
        <v>279.74599999999998</v>
      </c>
      <c r="T3" s="3">
        <v>215.28700000000001</v>
      </c>
      <c r="U3" s="3">
        <v>1105.7750000000001</v>
      </c>
      <c r="V3" s="3">
        <v>208.947</v>
      </c>
      <c r="W3" s="3">
        <v>216.643</v>
      </c>
    </row>
    <row r="4" spans="1:23" x14ac:dyDescent="0.25">
      <c r="A4" s="6" t="s">
        <v>3</v>
      </c>
      <c r="B4" s="3">
        <v>2240.723</v>
      </c>
      <c r="C4" s="3">
        <v>2523.7579999999998</v>
      </c>
      <c r="D4" s="3">
        <v>2144.3739999999998</v>
      </c>
      <c r="E4" s="3">
        <v>1795.4470000000001</v>
      </c>
      <c r="F4" s="3">
        <v>8704.3019999999997</v>
      </c>
      <c r="G4" s="3">
        <v>1339.7670000000001</v>
      </c>
      <c r="H4" s="3">
        <v>1835.663</v>
      </c>
      <c r="I4" s="3">
        <v>2005.1830000000002</v>
      </c>
      <c r="J4" s="3">
        <v>2363.7919999999999</v>
      </c>
      <c r="K4" s="3">
        <v>7544.4050000000007</v>
      </c>
      <c r="L4" s="3">
        <v>2565.3030000000003</v>
      </c>
      <c r="M4" s="3">
        <v>2611.942</v>
      </c>
      <c r="N4" s="3">
        <v>2659.6520000000005</v>
      </c>
      <c r="O4" s="3">
        <v>3450.6909999999998</v>
      </c>
      <c r="P4" s="3">
        <v>11287.588000000002</v>
      </c>
      <c r="Q4" s="3">
        <v>3755.902</v>
      </c>
      <c r="R4" s="3">
        <v>4430.2769999999991</v>
      </c>
      <c r="S4" s="3">
        <v>4717.7609999999995</v>
      </c>
      <c r="T4" s="3">
        <v>4362.5370000000003</v>
      </c>
      <c r="U4" s="3">
        <v>17266.476999999999</v>
      </c>
      <c r="V4" s="3">
        <v>4083.058</v>
      </c>
      <c r="W4" s="3">
        <v>4512.3209999999999</v>
      </c>
    </row>
    <row r="5" spans="1:23" x14ac:dyDescent="0.25">
      <c r="A5" s="6" t="s">
        <v>4</v>
      </c>
      <c r="B5" s="3">
        <v>1249</v>
      </c>
      <c r="C5" s="3">
        <v>830</v>
      </c>
      <c r="D5" s="3">
        <v>1312</v>
      </c>
      <c r="E5" s="3">
        <v>1031</v>
      </c>
      <c r="F5" s="3">
        <v>4422</v>
      </c>
      <c r="G5" s="3">
        <v>753</v>
      </c>
      <c r="H5" s="3">
        <v>364</v>
      </c>
      <c r="I5" s="3">
        <v>979</v>
      </c>
      <c r="J5" s="3">
        <v>822</v>
      </c>
      <c r="K5" s="3">
        <v>2918</v>
      </c>
      <c r="L5" s="3">
        <v>1289</v>
      </c>
      <c r="M5" s="3">
        <v>1083</v>
      </c>
      <c r="N5" s="3">
        <v>861</v>
      </c>
      <c r="O5" s="3">
        <v>1210</v>
      </c>
      <c r="P5" s="3">
        <v>4443</v>
      </c>
      <c r="Q5" s="3">
        <v>1313</v>
      </c>
      <c r="R5" s="3">
        <v>983</v>
      </c>
      <c r="S5" s="3">
        <v>1262</v>
      </c>
      <c r="T5" s="3">
        <v>2381</v>
      </c>
      <c r="U5" s="3">
        <v>5939</v>
      </c>
      <c r="V5" s="3">
        <v>1235</v>
      </c>
      <c r="W5" s="3">
        <v>2055</v>
      </c>
    </row>
    <row r="6" spans="1:23" x14ac:dyDescent="0.25">
      <c r="A6" s="6" t="s">
        <v>5</v>
      </c>
      <c r="B6" s="3">
        <v>24.416</v>
      </c>
      <c r="C6" s="3">
        <v>22.431000000000001</v>
      </c>
      <c r="D6" s="3">
        <v>21.893000000000001</v>
      </c>
      <c r="E6" s="3">
        <v>21.72</v>
      </c>
      <c r="F6" s="3">
        <v>90.46</v>
      </c>
      <c r="G6" s="3">
        <v>15.121</v>
      </c>
      <c r="H6" s="3">
        <v>23.347000000000001</v>
      </c>
      <c r="I6" s="3">
        <v>27.321000000000002</v>
      </c>
      <c r="J6" s="3">
        <v>33.043999999999997</v>
      </c>
      <c r="K6" s="3">
        <v>98.832999999999998</v>
      </c>
      <c r="L6" s="3">
        <v>61.097000000000001</v>
      </c>
      <c r="M6" s="3">
        <v>91.063999999999993</v>
      </c>
      <c r="N6" s="3">
        <v>111.611</v>
      </c>
      <c r="O6" s="3">
        <v>166.13</v>
      </c>
      <c r="P6" s="3">
        <v>429.90199999999999</v>
      </c>
      <c r="Q6" s="3">
        <v>215.898</v>
      </c>
      <c r="R6" s="3">
        <v>217.76300000000001</v>
      </c>
      <c r="S6" s="3">
        <v>234.88</v>
      </c>
      <c r="T6" s="3">
        <v>222.50399999999999</v>
      </c>
      <c r="U6" s="3">
        <v>891.04499999999996</v>
      </c>
      <c r="V6" s="3">
        <v>214.56899999999999</v>
      </c>
      <c r="W6" s="3">
        <v>244.239</v>
      </c>
    </row>
    <row r="7" spans="1:23" x14ac:dyDescent="0.25">
      <c r="A7" s="6" t="s">
        <v>6</v>
      </c>
      <c r="B7" s="3">
        <v>4820</v>
      </c>
      <c r="C7" s="3">
        <v>3909</v>
      </c>
      <c r="D7" s="3">
        <v>3306</v>
      </c>
      <c r="E7" s="3">
        <v>2722</v>
      </c>
      <c r="F7" s="3">
        <v>14757</v>
      </c>
      <c r="G7" s="3">
        <v>2189</v>
      </c>
      <c r="H7" s="3">
        <v>1724</v>
      </c>
      <c r="I7" s="3">
        <v>1646</v>
      </c>
      <c r="J7" s="3">
        <v>1692</v>
      </c>
      <c r="K7" s="3">
        <v>7251</v>
      </c>
      <c r="L7" s="3">
        <v>1741</v>
      </c>
      <c r="M7" s="3">
        <v>1759</v>
      </c>
      <c r="N7" s="3">
        <v>1835</v>
      </c>
      <c r="O7" s="3">
        <v>1969</v>
      </c>
      <c r="P7" s="3">
        <v>7304</v>
      </c>
      <c r="Q7" s="3">
        <v>1795</v>
      </c>
      <c r="R7" s="3">
        <v>2106</v>
      </c>
      <c r="S7" s="3">
        <v>2154</v>
      </c>
      <c r="T7" s="3">
        <v>2398</v>
      </c>
      <c r="U7" s="3">
        <v>8453</v>
      </c>
      <c r="V7" s="3">
        <v>1940</v>
      </c>
      <c r="W7" s="3">
        <v>2132</v>
      </c>
    </row>
    <row r="9" spans="1:23" x14ac:dyDescent="0.25">
      <c r="B9" s="3" t="s">
        <v>8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  <c r="P9" s="3" t="s">
        <v>24</v>
      </c>
      <c r="Q9" s="3" t="s">
        <v>25</v>
      </c>
      <c r="R9" s="3" t="s">
        <v>26</v>
      </c>
      <c r="S9" s="3" t="s">
        <v>27</v>
      </c>
      <c r="T9" s="3" t="s">
        <v>28</v>
      </c>
      <c r="U9" s="3" t="s">
        <v>29</v>
      </c>
      <c r="V9" s="3" t="s">
        <v>30</v>
      </c>
      <c r="W9" s="3" t="s">
        <v>31</v>
      </c>
    </row>
    <row r="10" spans="1:23" x14ac:dyDescent="0.25">
      <c r="A10" s="7" t="s">
        <v>38</v>
      </c>
    </row>
    <row r="11" spans="1:23" x14ac:dyDescent="0.25">
      <c r="A11" s="6" t="s">
        <v>2</v>
      </c>
      <c r="B11" s="3">
        <v>-2.9059387043947529E-3</v>
      </c>
      <c r="C11" s="3">
        <v>-1.8809823856583821</v>
      </c>
      <c r="D11" s="3">
        <v>-4.0140480293933836</v>
      </c>
      <c r="E11" s="3">
        <v>-4.5662682540058226</v>
      </c>
      <c r="F11" s="3">
        <v>-11.096395826429266</v>
      </c>
      <c r="G11" s="3">
        <v>-0.85257610134240869</v>
      </c>
      <c r="H11" s="3">
        <v>-0.32832637752569366</v>
      </c>
      <c r="I11" s="3">
        <v>4.0423799965052722E-2</v>
      </c>
      <c r="J11" s="3">
        <v>-7.7383877973677531E-2</v>
      </c>
      <c r="K11" s="3">
        <v>-1.15620898222711</v>
      </c>
      <c r="L11" s="3">
        <v>0.28626653529276119</v>
      </c>
      <c r="M11" s="3">
        <v>0.25544348349503204</v>
      </c>
      <c r="N11" s="3">
        <v>4.6079078669151605E-2</v>
      </c>
      <c r="O11" s="3">
        <v>1.7070888974311835</v>
      </c>
      <c r="P11" s="3">
        <v>2.2960400843175965</v>
      </c>
      <c r="Q11" s="3">
        <v>0.36318149000117522</v>
      </c>
      <c r="R11" s="3">
        <v>0.14485586728618247</v>
      </c>
      <c r="S11" s="3">
        <v>0.23871988898766278</v>
      </c>
      <c r="T11" s="3">
        <v>0.65116673922507617</v>
      </c>
      <c r="U11" s="3">
        <v>1.3970749637383304</v>
      </c>
      <c r="V11" s="3">
        <v>-4.1179992710737821E-2</v>
      </c>
      <c r="W11" s="3">
        <v>0.74925455692592258</v>
      </c>
    </row>
    <row r="12" spans="1:23" x14ac:dyDescent="0.25">
      <c r="A12" s="6" t="s">
        <v>3</v>
      </c>
      <c r="B12" s="3">
        <v>-0.31146536317564499</v>
      </c>
      <c r="C12" s="3">
        <v>9.6571244207187268E-3</v>
      </c>
      <c r="D12" s="3">
        <v>-7.465817335873389</v>
      </c>
      <c r="E12" s="3">
        <v>-0.52027699695479024</v>
      </c>
      <c r="F12" s="3">
        <v>-8.2912587021735522</v>
      </c>
      <c r="G12" s="3">
        <v>-0.8629285825338614</v>
      </c>
      <c r="H12" s="3">
        <v>-0.53451359770524443</v>
      </c>
      <c r="I12" s="3">
        <v>-0.34681785491331379</v>
      </c>
      <c r="J12" s="3">
        <v>-0.25091259692211132</v>
      </c>
      <c r="K12" s="3">
        <v>-1.9817811863010115</v>
      </c>
      <c r="L12" s="3">
        <v>4.9686811224267706E-2</v>
      </c>
      <c r="M12" s="3">
        <v>4.0131328130576314E-2</v>
      </c>
      <c r="N12" s="3">
        <v>0.17491992630262287</v>
      </c>
      <c r="O12" s="3">
        <v>4.2240065068457433</v>
      </c>
      <c r="P12" s="3">
        <v>4.4944119592078255</v>
      </c>
      <c r="Q12" s="3">
        <v>1.109094698449915</v>
      </c>
      <c r="R12" s="3">
        <v>1.2093189964157693</v>
      </c>
      <c r="S12" s="3">
        <v>2.0631333866893935</v>
      </c>
      <c r="T12" s="3">
        <v>1.5483906774105158</v>
      </c>
      <c r="U12" s="3">
        <v>5.929882860601686</v>
      </c>
      <c r="V12" s="3">
        <v>1.1008632951436832</v>
      </c>
      <c r="W12" s="3">
        <v>1.4682246389360298</v>
      </c>
    </row>
    <row r="13" spans="1:23" x14ac:dyDescent="0.25">
      <c r="A13" s="6" t="s">
        <v>4</v>
      </c>
      <c r="B13" s="3">
        <v>-2.2525732383214572</v>
      </c>
      <c r="C13" s="3">
        <v>-1.9139324774132191</v>
      </c>
      <c r="D13" s="3">
        <v>-1.466018265923378</v>
      </c>
      <c r="E13" s="3">
        <v>-0.72297696396928535</v>
      </c>
      <c r="F13" s="3">
        <v>-6.2826906702347642</v>
      </c>
      <c r="G13" s="3">
        <v>-0.4459348158606895</v>
      </c>
      <c r="H13" s="3">
        <v>-0.70714201670784804</v>
      </c>
      <c r="I13" s="3">
        <v>0.36933473144588141</v>
      </c>
      <c r="J13" s="3">
        <v>-0.28897573015220074</v>
      </c>
      <c r="K13" s="3">
        <v>-1.0695671878540676</v>
      </c>
      <c r="L13" s="3">
        <v>0.44295991778006166</v>
      </c>
      <c r="M13" s="3">
        <v>0.34018499486125386</v>
      </c>
      <c r="N13" s="3">
        <v>0.30212722227931355</v>
      </c>
      <c r="O13" s="3">
        <v>-0.23533038742164217</v>
      </c>
      <c r="P13" s="3">
        <v>0.84986126811221863</v>
      </c>
      <c r="Q13" s="3">
        <v>0.15542974781266083</v>
      </c>
      <c r="R13" s="3">
        <v>-0.15729166666666666</v>
      </c>
      <c r="S13" s="3">
        <v>4.0833420584232019E-2</v>
      </c>
      <c r="T13" s="3">
        <v>1.0813648293963254</v>
      </c>
      <c r="U13" s="3">
        <v>1.1137737028547614</v>
      </c>
      <c r="V13" s="3">
        <v>-0.20060591173339884</v>
      </c>
      <c r="W13" s="3">
        <v>0.24330195510499639</v>
      </c>
    </row>
    <row r="14" spans="1:23" x14ac:dyDescent="0.25">
      <c r="A14" s="6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-0.04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0.04</v>
      </c>
      <c r="M14" s="3">
        <v>0.09</v>
      </c>
      <c r="N14" s="3">
        <v>0.06</v>
      </c>
      <c r="O14" s="3">
        <v>0.12</v>
      </c>
      <c r="P14" s="3">
        <v>0.32</v>
      </c>
      <c r="Q14" s="3">
        <v>0.25</v>
      </c>
      <c r="R14" s="3">
        <v>0.24</v>
      </c>
      <c r="S14" s="3">
        <v>0.15</v>
      </c>
      <c r="T14" s="3">
        <v>0.12</v>
      </c>
      <c r="U14" s="3">
        <v>0.76</v>
      </c>
      <c r="V14" s="3">
        <v>-0.03</v>
      </c>
      <c r="W14" s="3">
        <v>7.0000000000000007E-2</v>
      </c>
    </row>
    <row r="15" spans="1:23" x14ac:dyDescent="0.25">
      <c r="A15" s="6" t="s">
        <v>6</v>
      </c>
      <c r="B15" s="3">
        <v>0.76167076167076164</v>
      </c>
      <c r="C15" s="3">
        <v>0.74677002583979324</v>
      </c>
      <c r="D15" s="3">
        <v>0.40789473684210525</v>
      </c>
      <c r="E15" s="3">
        <v>-4.0613333333333337</v>
      </c>
      <c r="F15" s="3">
        <v>-1.9870801033591732</v>
      </c>
      <c r="G15" s="3">
        <v>-0.31733333333333336</v>
      </c>
      <c r="H15" s="3">
        <v>-0.57866666666666666</v>
      </c>
      <c r="I15" s="3">
        <v>-3.6223404255319149</v>
      </c>
      <c r="J15" s="3">
        <v>-1.8989361702127661</v>
      </c>
      <c r="K15" s="3">
        <v>-6.4148936170212769</v>
      </c>
      <c r="L15" s="3">
        <v>-0.32446808510638298</v>
      </c>
      <c r="M15" s="3">
        <v>-0.19893899204244031</v>
      </c>
      <c r="N15" s="3">
        <v>-6.8965517241379309E-2</v>
      </c>
      <c r="O15" s="3">
        <v>-3.7135278514588858E-2</v>
      </c>
      <c r="P15" s="3">
        <v>-0.62864721485411146</v>
      </c>
      <c r="Q15" s="3">
        <v>-0.18037135278514588</v>
      </c>
      <c r="R15" s="3">
        <v>6.3492063492063489E-2</v>
      </c>
      <c r="S15" s="3">
        <v>2.6385224274406332E-3</v>
      </c>
      <c r="T15" s="3">
        <v>3.1662269129287601E-2</v>
      </c>
      <c r="U15" s="3">
        <v>-8.2010582010582006E-2</v>
      </c>
      <c r="V15" s="3">
        <v>-0.20263157894736841</v>
      </c>
      <c r="W15" s="3">
        <v>-14.107329842931938</v>
      </c>
    </row>
    <row r="17" spans="1:23" x14ac:dyDescent="0.25">
      <c r="B17" s="3" t="s">
        <v>8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20</v>
      </c>
      <c r="M17" s="3" t="s">
        <v>21</v>
      </c>
      <c r="N17" s="3" t="s">
        <v>22</v>
      </c>
      <c r="O17" s="3" t="s">
        <v>23</v>
      </c>
      <c r="P17" s="3" t="s">
        <v>24</v>
      </c>
      <c r="Q17" s="3" t="s">
        <v>25</v>
      </c>
      <c r="R17" s="3" t="s">
        <v>26</v>
      </c>
      <c r="S17" s="3" t="s">
        <v>27</v>
      </c>
      <c r="T17" s="3" t="s">
        <v>28</v>
      </c>
      <c r="U17" s="3" t="s">
        <v>29</v>
      </c>
      <c r="V17" s="3" t="s">
        <v>30</v>
      </c>
      <c r="W17" s="3" t="s">
        <v>31</v>
      </c>
    </row>
    <row r="18" spans="1:23" x14ac:dyDescent="0.25">
      <c r="A18" s="7" t="s">
        <v>39</v>
      </c>
    </row>
    <row r="19" spans="1:23" x14ac:dyDescent="0.25">
      <c r="A19" s="6" t="s">
        <v>2</v>
      </c>
      <c r="B19" s="3" t="str">
        <f>IF(B3&gt;=LARGE(B3:B7,2),B3,"NA")</f>
        <v>NA</v>
      </c>
      <c r="C19" s="3" t="str">
        <f t="shared" ref="C19:W19" si="0">IF(C3&gt;=LARGE(C3:C7,2),C3,"NA")</f>
        <v>NA</v>
      </c>
      <c r="D19" s="3" t="str">
        <f t="shared" si="0"/>
        <v>NA</v>
      </c>
      <c r="E19" s="3" t="str">
        <f t="shared" si="0"/>
        <v>NA</v>
      </c>
      <c r="F19" s="3" t="str">
        <f t="shared" si="0"/>
        <v>NA</v>
      </c>
      <c r="G19" s="3" t="str">
        <f t="shared" si="0"/>
        <v>NA</v>
      </c>
      <c r="H19" s="3" t="str">
        <f t="shared" si="0"/>
        <v>NA</v>
      </c>
      <c r="I19" s="3" t="str">
        <f t="shared" si="0"/>
        <v>NA</v>
      </c>
      <c r="J19" s="3" t="str">
        <f t="shared" si="0"/>
        <v>NA</v>
      </c>
      <c r="K19" s="3" t="str">
        <f t="shared" si="0"/>
        <v>NA</v>
      </c>
      <c r="L19" s="3" t="str">
        <f t="shared" si="0"/>
        <v>NA</v>
      </c>
      <c r="M19" s="3" t="str">
        <f t="shared" si="0"/>
        <v>NA</v>
      </c>
      <c r="N19" s="3" t="str">
        <f t="shared" si="0"/>
        <v>NA</v>
      </c>
      <c r="O19" s="3" t="str">
        <f t="shared" si="0"/>
        <v>NA</v>
      </c>
      <c r="P19" s="3" t="str">
        <f t="shared" si="0"/>
        <v>NA</v>
      </c>
      <c r="Q19" s="3" t="str">
        <f t="shared" si="0"/>
        <v>NA</v>
      </c>
      <c r="R19" s="3" t="str">
        <f t="shared" si="0"/>
        <v>NA</v>
      </c>
      <c r="S19" s="3" t="str">
        <f t="shared" si="0"/>
        <v>NA</v>
      </c>
      <c r="T19" s="3" t="str">
        <f t="shared" si="0"/>
        <v>NA</v>
      </c>
      <c r="U19" s="3" t="str">
        <f t="shared" si="0"/>
        <v>NA</v>
      </c>
      <c r="V19" s="3" t="str">
        <f t="shared" si="0"/>
        <v>NA</v>
      </c>
      <c r="W19" s="3" t="str">
        <f t="shared" si="0"/>
        <v>NA</v>
      </c>
    </row>
    <row r="20" spans="1:23" x14ac:dyDescent="0.25">
      <c r="A20" s="6" t="s">
        <v>3</v>
      </c>
      <c r="B20" s="3">
        <f>IF(B4&gt;=LARGE(B3:B7,2),B4,"NA")</f>
        <v>2240.723</v>
      </c>
      <c r="C20" s="3">
        <f t="shared" ref="C20:W20" si="1">IF(C4&gt;=LARGE(C3:C7,2),C4,"NA")</f>
        <v>2523.7579999999998</v>
      </c>
      <c r="D20" s="3">
        <f t="shared" si="1"/>
        <v>2144.3739999999998</v>
      </c>
      <c r="E20" s="3">
        <f t="shared" si="1"/>
        <v>1795.4470000000001</v>
      </c>
      <c r="F20" s="3">
        <f t="shared" si="1"/>
        <v>8704.3019999999997</v>
      </c>
      <c r="G20" s="3">
        <f t="shared" si="1"/>
        <v>1339.7670000000001</v>
      </c>
      <c r="H20" s="3">
        <f t="shared" si="1"/>
        <v>1835.663</v>
      </c>
      <c r="I20" s="3">
        <f t="shared" si="1"/>
        <v>2005.1830000000002</v>
      </c>
      <c r="J20" s="3">
        <f t="shared" si="1"/>
        <v>2363.7919999999999</v>
      </c>
      <c r="K20" s="3">
        <f t="shared" si="1"/>
        <v>7544.4050000000007</v>
      </c>
      <c r="L20" s="3">
        <f t="shared" si="1"/>
        <v>2565.3030000000003</v>
      </c>
      <c r="M20" s="3">
        <f t="shared" si="1"/>
        <v>2611.942</v>
      </c>
      <c r="N20" s="3">
        <f t="shared" si="1"/>
        <v>2659.6520000000005</v>
      </c>
      <c r="O20" s="3">
        <f t="shared" si="1"/>
        <v>3450.6909999999998</v>
      </c>
      <c r="P20" s="3">
        <f t="shared" si="1"/>
        <v>11287.588000000002</v>
      </c>
      <c r="Q20" s="3">
        <f t="shared" si="1"/>
        <v>3755.902</v>
      </c>
      <c r="R20" s="3">
        <f t="shared" si="1"/>
        <v>4430.2769999999991</v>
      </c>
      <c r="S20" s="3">
        <f t="shared" si="1"/>
        <v>4717.7609999999995</v>
      </c>
      <c r="T20" s="3">
        <f t="shared" si="1"/>
        <v>4362.5370000000003</v>
      </c>
      <c r="U20" s="3">
        <f t="shared" si="1"/>
        <v>17266.476999999999</v>
      </c>
      <c r="V20" s="3">
        <f t="shared" si="1"/>
        <v>4083.058</v>
      </c>
      <c r="W20" s="3">
        <f t="shared" si="1"/>
        <v>4512.3209999999999</v>
      </c>
    </row>
    <row r="21" spans="1:23" x14ac:dyDescent="0.25">
      <c r="A21" s="6" t="s">
        <v>4</v>
      </c>
      <c r="B21" s="3" t="str">
        <f>IF(B5&gt;=LARGE(B3:B7,2),B5,"NA")</f>
        <v>NA</v>
      </c>
      <c r="C21" s="3" t="str">
        <f t="shared" ref="C21:W21" si="2">IF(C5&gt;=LARGE(C3:C7,2),C5,"NA")</f>
        <v>NA</v>
      </c>
      <c r="D21" s="3" t="str">
        <f t="shared" si="2"/>
        <v>NA</v>
      </c>
      <c r="E21" s="3" t="str">
        <f t="shared" si="2"/>
        <v>NA</v>
      </c>
      <c r="F21" s="3" t="str">
        <f t="shared" si="2"/>
        <v>NA</v>
      </c>
      <c r="G21" s="3" t="str">
        <f t="shared" si="2"/>
        <v>NA</v>
      </c>
      <c r="H21" s="3" t="str">
        <f t="shared" si="2"/>
        <v>NA</v>
      </c>
      <c r="I21" s="3" t="str">
        <f t="shared" si="2"/>
        <v>NA</v>
      </c>
      <c r="J21" s="3" t="str">
        <f t="shared" si="2"/>
        <v>NA</v>
      </c>
      <c r="K21" s="3" t="str">
        <f t="shared" si="2"/>
        <v>NA</v>
      </c>
      <c r="L21" s="3" t="str">
        <f t="shared" si="2"/>
        <v>NA</v>
      </c>
      <c r="M21" s="3" t="str">
        <f t="shared" si="2"/>
        <v>NA</v>
      </c>
      <c r="N21" s="3" t="str">
        <f t="shared" si="2"/>
        <v>NA</v>
      </c>
      <c r="O21" s="3" t="str">
        <f t="shared" si="2"/>
        <v>NA</v>
      </c>
      <c r="P21" s="3" t="str">
        <f t="shared" si="2"/>
        <v>NA</v>
      </c>
      <c r="Q21" s="3" t="str">
        <f t="shared" si="2"/>
        <v>NA</v>
      </c>
      <c r="R21" s="3" t="str">
        <f t="shared" si="2"/>
        <v>NA</v>
      </c>
      <c r="S21" s="3" t="str">
        <f t="shared" si="2"/>
        <v>NA</v>
      </c>
      <c r="T21" s="3" t="str">
        <f t="shared" si="2"/>
        <v>NA</v>
      </c>
      <c r="U21" s="3" t="str">
        <f t="shared" si="2"/>
        <v>NA</v>
      </c>
      <c r="V21" s="3" t="str">
        <f t="shared" si="2"/>
        <v>NA</v>
      </c>
      <c r="W21" s="3" t="str">
        <f t="shared" si="2"/>
        <v>NA</v>
      </c>
    </row>
    <row r="22" spans="1:23" x14ac:dyDescent="0.25">
      <c r="A22" s="6" t="s">
        <v>5</v>
      </c>
      <c r="B22" s="3" t="str">
        <f>IF(B6&gt;=LARGE(B3:B7,2),B6,"NA")</f>
        <v>NA</v>
      </c>
      <c r="C22" s="3" t="str">
        <f t="shared" ref="C22:V22" si="3">IF(C6&gt;=LARGE(C3:C7,2),C6,"NA")</f>
        <v>NA</v>
      </c>
      <c r="D22" s="3" t="str">
        <f t="shared" si="3"/>
        <v>NA</v>
      </c>
      <c r="E22" s="3" t="str">
        <f t="shared" si="3"/>
        <v>NA</v>
      </c>
      <c r="F22" s="3" t="str">
        <f t="shared" si="3"/>
        <v>NA</v>
      </c>
      <c r="G22" s="3" t="str">
        <f t="shared" si="3"/>
        <v>NA</v>
      </c>
      <c r="H22" s="3" t="str">
        <f t="shared" si="3"/>
        <v>NA</v>
      </c>
      <c r="I22" s="3" t="str">
        <f t="shared" si="3"/>
        <v>NA</v>
      </c>
      <c r="J22" s="3" t="str">
        <f t="shared" si="3"/>
        <v>NA</v>
      </c>
      <c r="K22" s="3" t="str">
        <f t="shared" si="3"/>
        <v>NA</v>
      </c>
      <c r="L22" s="3" t="str">
        <f t="shared" si="3"/>
        <v>NA</v>
      </c>
      <c r="M22" s="3" t="str">
        <f t="shared" si="3"/>
        <v>NA</v>
      </c>
      <c r="N22" s="3" t="str">
        <f t="shared" si="3"/>
        <v>NA</v>
      </c>
      <c r="O22" s="3" t="str">
        <f t="shared" si="3"/>
        <v>NA</v>
      </c>
      <c r="P22" s="3" t="str">
        <f t="shared" si="3"/>
        <v>NA</v>
      </c>
      <c r="Q22" s="3" t="str">
        <f t="shared" si="3"/>
        <v>NA</v>
      </c>
      <c r="R22" s="3" t="str">
        <f t="shared" si="3"/>
        <v>NA</v>
      </c>
      <c r="S22" s="3" t="str">
        <f t="shared" si="3"/>
        <v>NA</v>
      </c>
      <c r="T22" s="3" t="str">
        <f t="shared" si="3"/>
        <v>NA</v>
      </c>
      <c r="U22" s="3" t="str">
        <f t="shared" si="3"/>
        <v>NA</v>
      </c>
      <c r="V22" s="3" t="str">
        <f t="shared" si="3"/>
        <v>NA</v>
      </c>
      <c r="W22" s="3" t="str">
        <f>IF(W6&gt;=LARGE(W3:W7,2),W6,"NA")</f>
        <v>NA</v>
      </c>
    </row>
    <row r="23" spans="1:23" x14ac:dyDescent="0.25">
      <c r="A23" s="6" t="s">
        <v>6</v>
      </c>
      <c r="B23" s="3">
        <f>IF(B7&gt;=LARGE(B3:B7,2),B7,"NA")</f>
        <v>4820</v>
      </c>
      <c r="C23" s="3">
        <f t="shared" ref="C23:W23" si="4">IF(C7&gt;=LARGE(C3:C7,2),C7,"NA")</f>
        <v>3909</v>
      </c>
      <c r="D23" s="3">
        <f t="shared" si="4"/>
        <v>3306</v>
      </c>
      <c r="E23" s="3">
        <f t="shared" si="4"/>
        <v>2722</v>
      </c>
      <c r="F23" s="3">
        <f t="shared" si="4"/>
        <v>14757</v>
      </c>
      <c r="G23" s="3">
        <f t="shared" si="4"/>
        <v>2189</v>
      </c>
      <c r="H23" s="3">
        <f t="shared" si="4"/>
        <v>1724</v>
      </c>
      <c r="I23" s="3">
        <f t="shared" si="4"/>
        <v>1646</v>
      </c>
      <c r="J23" s="3">
        <f t="shared" si="4"/>
        <v>1692</v>
      </c>
      <c r="K23" s="3">
        <f t="shared" si="4"/>
        <v>7251</v>
      </c>
      <c r="L23" s="3">
        <f t="shared" si="4"/>
        <v>1741</v>
      </c>
      <c r="M23" s="3">
        <f t="shared" si="4"/>
        <v>1759</v>
      </c>
      <c r="N23" s="3">
        <f t="shared" si="4"/>
        <v>1835</v>
      </c>
      <c r="O23" s="3">
        <f t="shared" si="4"/>
        <v>1969</v>
      </c>
      <c r="P23" s="3">
        <f t="shared" si="4"/>
        <v>7304</v>
      </c>
      <c r="Q23" s="3">
        <f t="shared" si="4"/>
        <v>1795</v>
      </c>
      <c r="R23" s="3">
        <f t="shared" si="4"/>
        <v>2106</v>
      </c>
      <c r="S23" s="3">
        <f t="shared" si="4"/>
        <v>2154</v>
      </c>
      <c r="T23" s="3">
        <f t="shared" si="4"/>
        <v>2398</v>
      </c>
      <c r="U23" s="3">
        <f t="shared" si="4"/>
        <v>8453</v>
      </c>
      <c r="V23" s="3">
        <f t="shared" si="4"/>
        <v>1940</v>
      </c>
      <c r="W23" s="3">
        <f t="shared" si="4"/>
        <v>2132</v>
      </c>
    </row>
    <row r="25" spans="1:23" x14ac:dyDescent="0.25">
      <c r="B25" s="3" t="s">
        <v>8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3" t="s">
        <v>17</v>
      </c>
      <c r="J25" s="3" t="s">
        <v>18</v>
      </c>
      <c r="K25" s="3" t="s">
        <v>19</v>
      </c>
      <c r="L25" s="3" t="s">
        <v>20</v>
      </c>
      <c r="M25" s="3" t="s">
        <v>21</v>
      </c>
      <c r="N25" s="3" t="s">
        <v>22</v>
      </c>
      <c r="O25" s="3" t="s">
        <v>23</v>
      </c>
      <c r="P25" s="3" t="s">
        <v>24</v>
      </c>
      <c r="Q25" s="3" t="s">
        <v>25</v>
      </c>
      <c r="R25" s="3" t="s">
        <v>26</v>
      </c>
      <c r="S25" s="3" t="s">
        <v>27</v>
      </c>
      <c r="T25" s="3" t="s">
        <v>28</v>
      </c>
      <c r="U25" s="3" t="s">
        <v>29</v>
      </c>
      <c r="V25" s="3" t="s">
        <v>30</v>
      </c>
      <c r="W25" s="3" t="s">
        <v>31</v>
      </c>
    </row>
    <row r="26" spans="1:23" x14ac:dyDescent="0.25">
      <c r="A26" s="7" t="s">
        <v>40</v>
      </c>
    </row>
    <row r="27" spans="1:23" x14ac:dyDescent="0.25">
      <c r="A27" s="6" t="s">
        <v>2</v>
      </c>
      <c r="B27" s="3" t="str">
        <f t="array" ref="B27">IF(B11&gt;=LARGE(B11:B15,2),B11,"NA")</f>
        <v>NA</v>
      </c>
      <c r="C27" s="3" t="str">
        <f t="array" ref="C27">IF(C11&gt;=LARGE(C11:C15,2),C11,"NA")</f>
        <v>NA</v>
      </c>
      <c r="D27" s="3" t="str">
        <f t="array" ref="D27">IF(D11&gt;=LARGE(D11:D15,2),D11,"NA")</f>
        <v>NA</v>
      </c>
      <c r="E27" s="3" t="str">
        <f t="array" ref="E27">IF(E11&gt;=LARGE(E11:E15,2),E11,"NA")</f>
        <v>NA</v>
      </c>
      <c r="F27" s="3" t="str">
        <f t="array" ref="F27">IF(F11&gt;=LARGE(F11:F15,2),F11,"NA")</f>
        <v>NA</v>
      </c>
      <c r="G27" s="3" t="str">
        <f t="array" ref="G27">IF(G11&gt;=LARGE(G11:G15,2),G11,"NA")</f>
        <v>NA</v>
      </c>
      <c r="H27" s="3">
        <f t="array" ref="H27">IF(H11&gt;=LARGE(H11:H15,2),H11,"NA")</f>
        <v>-0.32832637752569366</v>
      </c>
      <c r="I27" s="3">
        <f t="array" ref="I27">IF(I11&gt;=LARGE(I11:I15,2),I11,"NA")</f>
        <v>4.0423799965052722E-2</v>
      </c>
      <c r="J27" s="3">
        <f t="array" ref="J27">IF(J11&gt;=LARGE(J11:J15,2),J11,"NA")</f>
        <v>-7.7383877973677531E-2</v>
      </c>
      <c r="K27" s="3" t="str">
        <f t="array" ref="K27">IF(K11&gt;=LARGE(K11:K15,2),K11,"NA")</f>
        <v>NA</v>
      </c>
      <c r="L27" s="3">
        <f t="array" ref="L27">IF(L11&gt;=LARGE(L11:L15,2),L11,"NA")</f>
        <v>0.28626653529276119</v>
      </c>
      <c r="M27" s="3">
        <f t="array" ref="M27">IF(M11&gt;=LARGE(M11:M15,2),M11,"NA")</f>
        <v>0.25544348349503204</v>
      </c>
      <c r="N27" s="3" t="str">
        <f t="array" ref="N27">IF(N11&gt;=LARGE(N11:N15,2),N11,"NA")</f>
        <v>NA</v>
      </c>
      <c r="O27" s="3">
        <f t="array" ref="O27">IF(O11&gt;=LARGE(O11:O15,2),O11,"NA")</f>
        <v>1.7070888974311835</v>
      </c>
      <c r="P27" s="3">
        <f t="array" ref="P27">IF(P11&gt;=LARGE(P11:P15,2),P11,"NA")</f>
        <v>2.2960400843175965</v>
      </c>
      <c r="Q27" s="3">
        <f t="array" ref="Q27">IF(Q11&gt;=LARGE(Q11:Q15,2),Q11,"NA")</f>
        <v>0.36318149000117522</v>
      </c>
      <c r="R27" s="3" t="str">
        <f t="array" ref="R27">IF(R11&gt;=LARGE(R11:R15,2),R11,"NA")</f>
        <v>NA</v>
      </c>
      <c r="S27" s="3">
        <f t="array" ref="S27">IF(S11&gt;=LARGE(S11:S15,2),S11,"NA")</f>
        <v>0.23871988898766278</v>
      </c>
      <c r="T27" s="3" t="str">
        <f t="array" ref="T27">IF(T11&gt;=LARGE(T11:T15,2),T11,"NA")</f>
        <v>NA</v>
      </c>
      <c r="U27" s="3">
        <f t="array" ref="U27">IF(U11&gt;=LARGE(U11:U15,2),U11,"NA")</f>
        <v>1.3970749637383304</v>
      </c>
      <c r="V27" s="3" t="str">
        <f t="array" ref="V27">IF(V11&gt;=LARGE(V11:V15,2),V11,"NA")</f>
        <v>NA</v>
      </c>
      <c r="W27" s="3">
        <f t="array" ref="W27">IF(W11&gt;=LARGE(W11:W15,2),W11,"NA")</f>
        <v>0.74925455692592258</v>
      </c>
    </row>
    <row r="28" spans="1:23" x14ac:dyDescent="0.25">
      <c r="A28" s="6" t="s">
        <v>3</v>
      </c>
      <c r="B28" s="3" t="str">
        <f t="array" ref="B28">IF(B12&gt;=LARGE(B11:B15,2),B12,"NA")</f>
        <v>NA</v>
      </c>
      <c r="C28" s="3">
        <f t="array" ref="C28">IF(C12&gt;=LARGE(C11:C15,2),C12,"NA")</f>
        <v>9.6571244207187268E-3</v>
      </c>
      <c r="D28" s="3" t="str">
        <f t="array" ref="D28">IF(D12&gt;=LARGE(D11:D15,2),D12,"NA")</f>
        <v>NA</v>
      </c>
      <c r="E28" s="3">
        <f t="array" ref="E28">IF(E12&gt;=LARGE(E11:E15,2),E12,"NA")</f>
        <v>-0.52027699695479024</v>
      </c>
      <c r="F28" s="3" t="str">
        <f t="array" ref="F28">IF(F12&gt;=LARGE(F11:F15,2),F12,"NA")</f>
        <v>NA</v>
      </c>
      <c r="G28" s="3" t="str">
        <f t="array" ref="G28">IF(G12&gt;=LARGE(G11:G15,2),G12,"NA")</f>
        <v>NA</v>
      </c>
      <c r="H28" s="3" t="str">
        <f t="array" ref="H28">IF(H12&gt;=LARGE(H11:H15,2),H12,"NA")</f>
        <v>NA</v>
      </c>
      <c r="I28" s="3" t="str">
        <f t="array" ref="I28">IF(I12&gt;=LARGE(I11:I15,2),I12,"NA")</f>
        <v>NA</v>
      </c>
      <c r="J28" s="3" t="str">
        <f t="array" ref="J28">IF(J12&gt;=LARGE(J11:J15,2),J12,"NA")</f>
        <v>NA</v>
      </c>
      <c r="K28" s="3" t="str">
        <f t="array" ref="K28">IF(K12&gt;=LARGE(K11:K15,2),K12,"NA")</f>
        <v>NA</v>
      </c>
      <c r="L28" s="3" t="str">
        <f t="array" ref="L28">IF(L12&gt;=LARGE(L11:L15,2),L12,"NA")</f>
        <v>NA</v>
      </c>
      <c r="M28" s="3" t="str">
        <f t="array" ref="M28">IF(M12&gt;=LARGE(M11:M15,2),M12,"NA")</f>
        <v>NA</v>
      </c>
      <c r="N28" s="3">
        <f t="array" ref="N28">IF(N12&gt;=LARGE(N11:N15,2),N12,"NA")</f>
        <v>0.17491992630262287</v>
      </c>
      <c r="O28" s="3">
        <f t="array" ref="O28">IF(O12&gt;=LARGE(O11:O15,2),O12,"NA")</f>
        <v>4.2240065068457433</v>
      </c>
      <c r="P28" s="3">
        <f t="array" ref="P28">IF(P12&gt;=LARGE(P11:P15,2),P12,"NA")</f>
        <v>4.4944119592078255</v>
      </c>
      <c r="Q28" s="3">
        <f t="array" ref="Q28">IF(Q12&gt;=LARGE(Q11:Q15,2),Q12,"NA")</f>
        <v>1.109094698449915</v>
      </c>
      <c r="R28" s="3">
        <f t="array" ref="R28">IF(R12&gt;=LARGE(R11:R15,2),R12,"NA")</f>
        <v>1.2093189964157693</v>
      </c>
      <c r="S28" s="3">
        <f t="array" ref="S28">IF(S12&gt;=LARGE(S11:S15,2),S12,"NA")</f>
        <v>2.0631333866893935</v>
      </c>
      <c r="T28" s="3">
        <f t="array" ref="T28">IF(T12&gt;=LARGE(T11:T15,2),T12,"NA")</f>
        <v>1.5483906774105158</v>
      </c>
      <c r="U28" s="3">
        <f t="array" ref="U28">IF(U12&gt;=LARGE(U11:U15,2),U12,"NA")</f>
        <v>5.929882860601686</v>
      </c>
      <c r="V28" s="3">
        <f t="array" ref="V28">IF(V12&gt;=LARGE(V11:V15,2),V12,"NA")</f>
        <v>1.1008632951436832</v>
      </c>
      <c r="W28" s="3">
        <f t="array" ref="W28">IF(W12&gt;=LARGE(W11:W15,2),W12,"NA")</f>
        <v>1.4682246389360298</v>
      </c>
    </row>
    <row r="29" spans="1:23" x14ac:dyDescent="0.25">
      <c r="A29" s="6" t="s">
        <v>4</v>
      </c>
      <c r="B29" s="3" t="str">
        <f t="array" ref="B29">IF(B13&gt;=LARGE(B11:B15,2),B13,"NA")</f>
        <v>NA</v>
      </c>
      <c r="C29" s="3" t="str">
        <f t="array" ref="C29">IF(C13&gt;=LARGE(C11:C15,2),C13,"NA")</f>
        <v>NA</v>
      </c>
      <c r="D29" s="3" t="str">
        <f t="array" ref="D29">IF(D13&gt;=LARGE(D11:D15,2),D13,"NA")</f>
        <v>NA</v>
      </c>
      <c r="E29" s="3" t="str">
        <f t="array" ref="E29">IF(E13&gt;=LARGE(E11:E15,2),E13,"NA")</f>
        <v>NA</v>
      </c>
      <c r="F29" s="3" t="str">
        <f t="array" ref="F29">IF(F13&gt;=LARGE(F11:F15,2),F13,"NA")</f>
        <v>NA</v>
      </c>
      <c r="G29" s="3" t="str">
        <f t="array" ref="G29">IF(G13&gt;=LARGE(G11:G15,2),G13,"NA")</f>
        <v>NA</v>
      </c>
      <c r="H29" s="3" t="str">
        <f t="array" ref="H29">IF(H13&gt;=LARGE(H11:H15,2),H13,"NA")</f>
        <v>NA</v>
      </c>
      <c r="I29" s="3">
        <f t="array" ref="I29">IF(I13&gt;=LARGE(I11:I15,2),I13,"NA")</f>
        <v>0.36933473144588141</v>
      </c>
      <c r="J29" s="3" t="str">
        <f t="array" ref="J29">IF(J13&gt;=LARGE(J11:J15,2),J13,"NA")</f>
        <v>NA</v>
      </c>
      <c r="K29" s="3">
        <f t="array" ref="K29">IF(K13&gt;=LARGE(K11:K15,2),K13,"NA")</f>
        <v>-1.0695671878540676</v>
      </c>
      <c r="L29" s="3">
        <f t="array" ref="L29">IF(L13&gt;=LARGE(L11:L15,2),L13,"NA")</f>
        <v>0.44295991778006166</v>
      </c>
      <c r="M29" s="3">
        <f t="array" ref="M29">IF(M13&gt;=LARGE(M11:M15,2),M13,"NA")</f>
        <v>0.34018499486125386</v>
      </c>
      <c r="N29" s="3">
        <f t="array" ref="N29">IF(N13&gt;=LARGE(N11:N15,2),N13,"NA")</f>
        <v>0.30212722227931355</v>
      </c>
      <c r="O29" s="3" t="str">
        <f t="array" ref="O29">IF(O13&gt;=LARGE(O11:O15,2),O13,"NA")</f>
        <v>NA</v>
      </c>
      <c r="P29" s="3" t="str">
        <f t="array" ref="P29">IF(P13&gt;=LARGE(P11:P15,2),P13,"NA")</f>
        <v>NA</v>
      </c>
      <c r="Q29" s="3" t="str">
        <f t="array" ref="Q29">IF(Q13&gt;=LARGE(Q11:Q15,2),Q13,"NA")</f>
        <v>NA</v>
      </c>
      <c r="R29" s="3" t="str">
        <f t="array" ref="R29">IF(R13&gt;=LARGE(R11:R15,2),R13,"NA")</f>
        <v>NA</v>
      </c>
      <c r="S29" s="3" t="str">
        <f t="array" ref="S29">IF(S13&gt;=LARGE(S11:S15,2),S13,"NA")</f>
        <v>NA</v>
      </c>
      <c r="T29" s="3">
        <f t="array" ref="T29">IF(T13&gt;=LARGE(T11:T15,2),T13,"NA")</f>
        <v>1.0813648293963254</v>
      </c>
      <c r="U29" s="3" t="str">
        <f t="array" ref="U29">IF(U13&gt;=LARGE(U11:U15,2),U13,"NA")</f>
        <v>NA</v>
      </c>
      <c r="V29" s="3" t="str">
        <f t="array" ref="V29">IF(V13&gt;=LARGE(V11:V15,2),V13,"NA")</f>
        <v>NA</v>
      </c>
      <c r="W29" s="3" t="str">
        <f t="array" ref="W29">IF(W13&gt;=LARGE(W11:W15,2),W13,"NA")</f>
        <v>NA</v>
      </c>
    </row>
    <row r="30" spans="1:23" x14ac:dyDescent="0.25">
      <c r="A30" s="6" t="s">
        <v>5</v>
      </c>
      <c r="B30" s="3">
        <f t="array" ref="B30">IF(B14&gt;=LARGE(B11:B15,2),B14,"NA")</f>
        <v>0</v>
      </c>
      <c r="C30" s="3" t="str">
        <f t="array" ref="C30">IF(C14&gt;=LARGE(C11:C15,2),C14,"NA")</f>
        <v>NA</v>
      </c>
      <c r="D30" s="3">
        <f t="array" ref="D30">IF(D14&gt;=LARGE(D11:D15,2),D14,"NA")</f>
        <v>0</v>
      </c>
      <c r="E30" s="3">
        <f t="array" ref="E30">IF(E14&gt;=LARGE(E11:E15,2),E14,"NA")</f>
        <v>0</v>
      </c>
      <c r="F30" s="3">
        <f t="array" ref="F30">IF(F14&gt;=LARGE(F11:F15,2),F14,"NA")</f>
        <v>-0.04</v>
      </c>
      <c r="G30" s="3">
        <f t="array" ref="G30">IF(G14&gt;=LARGE(G11:G15,2),G14,"NA")</f>
        <v>0</v>
      </c>
      <c r="H30" s="3">
        <f t="array" ref="H30">IF(H14&gt;=LARGE(H11:H15,2),H14,"NA")</f>
        <v>0</v>
      </c>
      <c r="I30" s="3" t="str">
        <f t="array" ref="I30">IF(I14&gt;=LARGE(I11:I15,2),I14,"NA")</f>
        <v>NA</v>
      </c>
      <c r="J30" s="3">
        <f t="array" ref="J30">IF(J14&gt;=LARGE(J11:J15,2),J14,"NA")</f>
        <v>0</v>
      </c>
      <c r="K30" s="3">
        <f t="array" ref="K30">IF(K14&gt;=LARGE(K11:K15,2),K14,"NA")</f>
        <v>0</v>
      </c>
      <c r="L30" s="3" t="str">
        <f t="array" ref="L30">IF(L14&gt;=LARGE(L11:L15,2),L14,"NA")</f>
        <v>NA</v>
      </c>
      <c r="M30" s="3" t="str">
        <f t="array" ref="M30">IF(M14&gt;=LARGE(M11:M15,2),M14,"NA")</f>
        <v>NA</v>
      </c>
      <c r="N30" s="3" t="str">
        <f t="array" ref="N30">IF(N14&gt;=LARGE(N11:N15,2),N14,"NA")</f>
        <v>NA</v>
      </c>
      <c r="O30" s="3" t="str">
        <f t="array" ref="O30">IF(O14&gt;=LARGE(O11:O15,2),O14,"NA")</f>
        <v>NA</v>
      </c>
      <c r="P30" s="3" t="str">
        <f t="array" ref="P30">IF(P14&gt;=LARGE(P11:P15,2),P14,"NA")</f>
        <v>NA</v>
      </c>
      <c r="Q30" s="3" t="str">
        <f t="array" ref="Q30">IF(Q14&gt;=LARGE(Q11:Q15,2),Q14,"NA")</f>
        <v>NA</v>
      </c>
      <c r="R30" s="3">
        <f t="array" ref="R30">IF(R14&gt;=LARGE(R11:R15,2),R14,"NA")</f>
        <v>0.24</v>
      </c>
      <c r="S30" s="3" t="str">
        <f t="array" ref="S30">IF(S14&gt;=LARGE(S11:S15,2),S14,"NA")</f>
        <v>NA</v>
      </c>
      <c r="T30" s="3" t="str">
        <f t="array" ref="T30">IF(T14&gt;=LARGE(T11:T15,2),T14,"NA")</f>
        <v>NA</v>
      </c>
      <c r="U30" s="3" t="str">
        <f t="array" ref="U30">IF(U14&gt;=LARGE(U11:U15,2),U14,"NA")</f>
        <v>NA</v>
      </c>
      <c r="V30" s="3">
        <f t="array" ref="V30">IF(V14&gt;=LARGE(V11:V15,2),V14,"NA")</f>
        <v>-0.03</v>
      </c>
      <c r="W30" s="3" t="str">
        <f t="array" ref="W30">IF(W14&gt;=LARGE(W11:W15,2),W14,"NA")</f>
        <v>NA</v>
      </c>
    </row>
    <row r="31" spans="1:23" x14ac:dyDescent="0.25">
      <c r="A31" s="6" t="s">
        <v>6</v>
      </c>
      <c r="B31" s="3">
        <f t="array" ref="B31">IF(B15&gt;=LARGE(B11:B15,2),B15,"NA")</f>
        <v>0.76167076167076164</v>
      </c>
      <c r="C31" s="3">
        <f t="array" ref="C31">IF(C15&gt;=LARGE(C11:C15,2),C15,"NA")</f>
        <v>0.74677002583979324</v>
      </c>
      <c r="D31" s="3">
        <f t="array" ref="D31">IF(D15&gt;=LARGE(D11:D15,2),D15,"NA")</f>
        <v>0.40789473684210525</v>
      </c>
      <c r="E31" s="3" t="str">
        <f t="array" ref="E31">IF(E15&gt;=LARGE(E11:E15,2),E15,"NA")</f>
        <v>NA</v>
      </c>
      <c r="F31" s="3">
        <f t="array" ref="F31">IF(F15&gt;=LARGE(F11:F15,2),F15,"NA")</f>
        <v>-1.9870801033591732</v>
      </c>
      <c r="G31" s="3">
        <f t="array" ref="G31">IF(G15&gt;=LARGE(G11:G15,2),G15,"NA")</f>
        <v>-0.31733333333333336</v>
      </c>
      <c r="H31" s="3" t="str">
        <f t="array" ref="H31">IF(H15&gt;=LARGE(H11:H15,2),H15,"NA")</f>
        <v>NA</v>
      </c>
      <c r="I31" s="3" t="str">
        <f t="array" ref="I31">IF(I15&gt;=LARGE(I11:I15,2),I15,"NA")</f>
        <v>NA</v>
      </c>
      <c r="J31" s="3" t="str">
        <f t="array" ref="J31">IF(J15&gt;=LARGE(J11:J15,2),J15,"NA")</f>
        <v>NA</v>
      </c>
      <c r="K31" s="3" t="str">
        <f t="array" ref="K31">IF(K15&gt;=LARGE(K11:K15,2),K15,"NA")</f>
        <v>NA</v>
      </c>
      <c r="L31" s="3" t="str">
        <f t="array" ref="L31">IF(L15&gt;=LARGE(L11:L15,2),L15,"NA")</f>
        <v>NA</v>
      </c>
      <c r="M31" s="3" t="str">
        <f t="array" ref="M31">IF(M15&gt;=LARGE(M11:M15,2),M15,"NA")</f>
        <v>NA</v>
      </c>
      <c r="N31" s="3" t="str">
        <f t="array" ref="N31">IF(N15&gt;=LARGE(N11:N15,2),N15,"NA")</f>
        <v>NA</v>
      </c>
      <c r="O31" s="3" t="str">
        <f t="array" ref="O31">IF(O15&gt;=LARGE(O11:O15,2),O15,"NA")</f>
        <v>NA</v>
      </c>
      <c r="P31" s="3" t="str">
        <f t="array" ref="P31">IF(P15&gt;=LARGE(P11:P15,2),P15,"NA")</f>
        <v>NA</v>
      </c>
      <c r="Q31" s="3" t="str">
        <f t="array" ref="Q31">IF(Q15&gt;=LARGE(Q11:Q15,2),Q15,"NA")</f>
        <v>NA</v>
      </c>
      <c r="R31" s="3" t="str">
        <f t="array" ref="R31">IF(R15&gt;=LARGE(R11:R15,2),R15,"NA")</f>
        <v>NA</v>
      </c>
      <c r="S31" s="3" t="str">
        <f t="array" ref="S31">IF(S15&gt;=LARGE(S11:S15,2),S15,"NA")</f>
        <v>NA</v>
      </c>
      <c r="T31" s="3" t="str">
        <f t="array" ref="T31">IF(T15&gt;=LARGE(T11:T15,2),T15,"NA")</f>
        <v>NA</v>
      </c>
      <c r="U31" s="3" t="str">
        <f t="array" ref="U31">IF(U15&gt;=LARGE(U11:U15,2),U15,"NA")</f>
        <v>NA</v>
      </c>
      <c r="V31" s="3" t="str">
        <f t="array" ref="V31">IF(V15&gt;=LARGE(V11:V15,2),V15,"NA")</f>
        <v>NA</v>
      </c>
      <c r="W31" s="3" t="str">
        <f t="array" ref="W31">IF(W15&gt;=LARGE(W11:W15,2),W15,"NA")</f>
        <v>NA</v>
      </c>
    </row>
    <row r="33" spans="1:23" x14ac:dyDescent="0.25">
      <c r="B33" s="3" t="s">
        <v>8</v>
      </c>
      <c r="C33" s="3" t="s">
        <v>11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16</v>
      </c>
      <c r="I33" s="3" t="s">
        <v>17</v>
      </c>
      <c r="J33" s="3" t="s">
        <v>18</v>
      </c>
      <c r="K33" s="3" t="s">
        <v>19</v>
      </c>
      <c r="L33" s="3" t="s">
        <v>20</v>
      </c>
      <c r="M33" s="3" t="s">
        <v>21</v>
      </c>
      <c r="N33" s="3" t="s">
        <v>22</v>
      </c>
      <c r="O33" s="3" t="s">
        <v>23</v>
      </c>
      <c r="P33" s="3" t="s">
        <v>24</v>
      </c>
      <c r="Q33" s="3" t="s">
        <v>25</v>
      </c>
      <c r="R33" s="3" t="s">
        <v>26</v>
      </c>
      <c r="S33" s="3" t="s">
        <v>27</v>
      </c>
      <c r="T33" s="3" t="s">
        <v>28</v>
      </c>
      <c r="U33" s="3" t="s">
        <v>29</v>
      </c>
      <c r="V33" s="3" t="s">
        <v>30</v>
      </c>
      <c r="W33" s="3" t="s">
        <v>31</v>
      </c>
    </row>
    <row r="34" spans="1:23" x14ac:dyDescent="0.25">
      <c r="A34" s="7" t="s">
        <v>41</v>
      </c>
    </row>
    <row r="35" spans="1:23" x14ac:dyDescent="0.25">
      <c r="A35" s="6" t="s">
        <v>2</v>
      </c>
      <c r="B35" s="3" t="s">
        <v>34</v>
      </c>
      <c r="C35" s="3" t="s">
        <v>34</v>
      </c>
      <c r="D35" s="3" t="s">
        <v>34</v>
      </c>
      <c r="E35" s="3" t="s">
        <v>34</v>
      </c>
      <c r="F35" s="3" t="s">
        <v>34</v>
      </c>
      <c r="G35" s="3" t="s">
        <v>34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</row>
    <row r="36" spans="1:23" x14ac:dyDescent="0.25">
      <c r="A36" s="6" t="s">
        <v>3</v>
      </c>
      <c r="B36" s="3">
        <f t="shared" ref="B36:Q39" si="5">0.9*B20</f>
        <v>2016.6506999999999</v>
      </c>
      <c r="C36" s="3">
        <f t="shared" si="5"/>
        <v>2271.3822</v>
      </c>
      <c r="D36" s="3">
        <f t="shared" si="5"/>
        <v>1929.9365999999998</v>
      </c>
      <c r="E36" s="3">
        <f t="shared" si="5"/>
        <v>1615.9023000000002</v>
      </c>
      <c r="F36" s="3">
        <f t="shared" si="5"/>
        <v>7833.8717999999999</v>
      </c>
      <c r="G36" s="3">
        <f t="shared" si="5"/>
        <v>1205.7903000000001</v>
      </c>
      <c r="H36" s="3">
        <f t="shared" si="5"/>
        <v>1652.0967000000001</v>
      </c>
      <c r="I36" s="3">
        <f t="shared" si="5"/>
        <v>1804.6647000000003</v>
      </c>
      <c r="J36" s="3">
        <f t="shared" si="5"/>
        <v>2127.4128000000001</v>
      </c>
      <c r="K36" s="3">
        <f t="shared" si="5"/>
        <v>6789.964500000001</v>
      </c>
      <c r="L36" s="3">
        <f t="shared" si="5"/>
        <v>2308.7727000000004</v>
      </c>
      <c r="M36" s="3">
        <f t="shared" si="5"/>
        <v>2350.7478000000001</v>
      </c>
      <c r="N36" s="3">
        <f t="shared" si="5"/>
        <v>2393.6868000000004</v>
      </c>
      <c r="O36" s="3">
        <f t="shared" si="5"/>
        <v>3105.6219000000001</v>
      </c>
      <c r="P36" s="3">
        <f t="shared" si="5"/>
        <v>10158.829200000002</v>
      </c>
      <c r="Q36" s="3">
        <f t="shared" si="5"/>
        <v>3380.3117999999999</v>
      </c>
      <c r="R36" s="3">
        <f t="shared" ref="C35:W37" si="6">0.9*R20</f>
        <v>3987.2492999999995</v>
      </c>
      <c r="S36" s="3">
        <f t="shared" si="6"/>
        <v>4245.9848999999995</v>
      </c>
      <c r="T36" s="3">
        <f t="shared" si="6"/>
        <v>3926.2833000000005</v>
      </c>
      <c r="U36" s="3">
        <f t="shared" si="6"/>
        <v>15539.829299999999</v>
      </c>
      <c r="V36" s="3">
        <f t="shared" si="6"/>
        <v>3674.7521999999999</v>
      </c>
      <c r="W36" s="3">
        <f t="shared" si="6"/>
        <v>4061.0889000000002</v>
      </c>
    </row>
    <row r="37" spans="1:23" x14ac:dyDescent="0.25">
      <c r="A37" s="6" t="s">
        <v>4</v>
      </c>
      <c r="B37" s="3" t="s">
        <v>34</v>
      </c>
      <c r="C37" s="3" t="s">
        <v>34</v>
      </c>
      <c r="D37" s="3" t="s">
        <v>34</v>
      </c>
      <c r="E37" s="3" t="s">
        <v>34</v>
      </c>
      <c r="F37" s="3" t="s">
        <v>34</v>
      </c>
      <c r="G37" s="3" t="s">
        <v>34</v>
      </c>
      <c r="H37" s="3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34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</row>
    <row r="38" spans="1:23" x14ac:dyDescent="0.25">
      <c r="A38" s="6" t="s">
        <v>5</v>
      </c>
      <c r="B38" s="3" t="s">
        <v>34</v>
      </c>
      <c r="C38" s="3" t="s">
        <v>34</v>
      </c>
      <c r="D38" s="3" t="s">
        <v>34</v>
      </c>
      <c r="E38" s="3" t="s">
        <v>34</v>
      </c>
      <c r="F38" s="3" t="s">
        <v>34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</row>
    <row r="39" spans="1:23" x14ac:dyDescent="0.25">
      <c r="A39" s="6" t="s">
        <v>6</v>
      </c>
      <c r="B39" s="3">
        <f t="shared" si="5"/>
        <v>4338</v>
      </c>
      <c r="C39" s="3">
        <f t="shared" si="5"/>
        <v>3518.1</v>
      </c>
      <c r="D39" s="3">
        <f t="shared" si="5"/>
        <v>2975.4</v>
      </c>
      <c r="E39" s="3">
        <f t="shared" si="5"/>
        <v>2449.8000000000002</v>
      </c>
      <c r="F39" s="3">
        <f t="shared" si="5"/>
        <v>13281.300000000001</v>
      </c>
      <c r="G39" s="3">
        <f t="shared" si="5"/>
        <v>1970.1000000000001</v>
      </c>
      <c r="H39" s="3">
        <f t="shared" si="5"/>
        <v>1551.6000000000001</v>
      </c>
      <c r="I39" s="3">
        <f t="shared" si="5"/>
        <v>1481.4</v>
      </c>
      <c r="J39" s="3">
        <f t="shared" si="5"/>
        <v>1522.8</v>
      </c>
      <c r="K39" s="3">
        <f t="shared" si="5"/>
        <v>6525.9000000000005</v>
      </c>
      <c r="L39" s="3">
        <f t="shared" si="5"/>
        <v>1566.9</v>
      </c>
      <c r="M39" s="3">
        <f t="shared" si="5"/>
        <v>1583.1000000000001</v>
      </c>
      <c r="N39" s="3">
        <f t="shared" si="5"/>
        <v>1651.5</v>
      </c>
      <c r="O39" s="3">
        <f t="shared" si="5"/>
        <v>1772.1000000000001</v>
      </c>
      <c r="P39" s="3">
        <f t="shared" si="5"/>
        <v>6573.6</v>
      </c>
      <c r="Q39" s="3">
        <f t="shared" si="5"/>
        <v>1615.5</v>
      </c>
      <c r="R39" s="3">
        <f t="shared" ref="R39:W39" si="7">0.9*R23</f>
        <v>1895.4</v>
      </c>
      <c r="S39" s="3">
        <f t="shared" si="7"/>
        <v>1938.6000000000001</v>
      </c>
      <c r="T39" s="3">
        <f t="shared" si="7"/>
        <v>2158.2000000000003</v>
      </c>
      <c r="U39" s="3">
        <f t="shared" si="7"/>
        <v>7607.7</v>
      </c>
      <c r="V39" s="3">
        <f t="shared" si="7"/>
        <v>1746</v>
      </c>
      <c r="W39" s="3">
        <f t="shared" si="7"/>
        <v>1918.8</v>
      </c>
    </row>
    <row r="41" spans="1:23" x14ac:dyDescent="0.25">
      <c r="B41" s="3" t="s">
        <v>8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16</v>
      </c>
      <c r="I41" s="3" t="s">
        <v>17</v>
      </c>
      <c r="J41" s="3" t="s">
        <v>18</v>
      </c>
      <c r="K41" s="3" t="s">
        <v>19</v>
      </c>
      <c r="L41" s="3" t="s">
        <v>20</v>
      </c>
      <c r="M41" s="3" t="s">
        <v>21</v>
      </c>
      <c r="N41" s="3" t="s">
        <v>22</v>
      </c>
      <c r="O41" s="3" t="s">
        <v>23</v>
      </c>
      <c r="P41" s="3" t="s">
        <v>24</v>
      </c>
      <c r="Q41" s="3" t="s">
        <v>25</v>
      </c>
      <c r="R41" s="3" t="s">
        <v>26</v>
      </c>
      <c r="S41" s="3" t="s">
        <v>27</v>
      </c>
      <c r="T41" s="3" t="s">
        <v>28</v>
      </c>
      <c r="U41" s="3" t="s">
        <v>29</v>
      </c>
      <c r="V41" s="3" t="s">
        <v>30</v>
      </c>
      <c r="W41" s="3" t="s">
        <v>31</v>
      </c>
    </row>
    <row r="42" spans="1:23" x14ac:dyDescent="0.25">
      <c r="A42" s="7" t="s">
        <v>42</v>
      </c>
    </row>
    <row r="43" spans="1:23" x14ac:dyDescent="0.25">
      <c r="A43" s="6" t="s">
        <v>2</v>
      </c>
      <c r="B43" s="3" t="s">
        <v>34</v>
      </c>
      <c r="C43" s="3" t="s">
        <v>34</v>
      </c>
      <c r="D43" s="3" t="s">
        <v>34</v>
      </c>
      <c r="E43" s="3" t="s">
        <v>34</v>
      </c>
      <c r="F43" s="3" t="s">
        <v>34</v>
      </c>
      <c r="G43" s="3" t="s">
        <v>34</v>
      </c>
      <c r="H43" s="3">
        <f t="shared" ref="C43:W47" si="8">0.9*H27</f>
        <v>-0.29549373977312432</v>
      </c>
      <c r="I43" s="3">
        <f t="shared" si="8"/>
        <v>3.6381419968547449E-2</v>
      </c>
      <c r="J43" s="3">
        <f t="shared" si="8"/>
        <v>-6.9645490176309777E-2</v>
      </c>
      <c r="K43" s="3" t="s">
        <v>34</v>
      </c>
      <c r="L43" s="3">
        <f t="shared" si="8"/>
        <v>0.25763988176348507</v>
      </c>
      <c r="M43" s="3">
        <f t="shared" si="8"/>
        <v>0.22989913514552884</v>
      </c>
      <c r="N43" s="3" t="s">
        <v>34</v>
      </c>
      <c r="O43" s="3">
        <f t="shared" si="8"/>
        <v>1.5363800076880652</v>
      </c>
      <c r="P43" s="3">
        <f t="shared" si="8"/>
        <v>2.0664360758858371</v>
      </c>
      <c r="Q43" s="3">
        <f t="shared" si="8"/>
        <v>0.32686334100105768</v>
      </c>
      <c r="R43" s="3" t="s">
        <v>34</v>
      </c>
      <c r="S43" s="3">
        <f t="shared" si="8"/>
        <v>0.21484790008889651</v>
      </c>
      <c r="T43" s="3" t="s">
        <v>34</v>
      </c>
      <c r="U43" s="3">
        <f t="shared" si="8"/>
        <v>1.2573674673644974</v>
      </c>
      <c r="V43" s="3" t="s">
        <v>34</v>
      </c>
      <c r="W43" s="3">
        <f t="shared" si="8"/>
        <v>0.67432910123333034</v>
      </c>
    </row>
    <row r="44" spans="1:23" x14ac:dyDescent="0.25">
      <c r="A44" s="6" t="s">
        <v>3</v>
      </c>
      <c r="B44" s="3" t="s">
        <v>34</v>
      </c>
      <c r="C44" s="3">
        <f t="shared" ref="B44:Q47" si="9">0.9*C28</f>
        <v>8.6914119786468541E-3</v>
      </c>
      <c r="D44" s="3" t="s">
        <v>34</v>
      </c>
      <c r="E44" s="3">
        <f t="shared" si="9"/>
        <v>-0.46824929725931125</v>
      </c>
      <c r="F44" s="3" t="s">
        <v>34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>
        <f t="shared" si="9"/>
        <v>0.1574279336723606</v>
      </c>
      <c r="O44" s="3">
        <f t="shared" si="9"/>
        <v>3.801605856161169</v>
      </c>
      <c r="P44" s="3">
        <f t="shared" si="9"/>
        <v>4.0449707632870435</v>
      </c>
      <c r="Q44" s="3">
        <f t="shared" si="9"/>
        <v>0.99818522860492354</v>
      </c>
      <c r="R44" s="3">
        <f t="shared" si="8"/>
        <v>1.0883870967741924</v>
      </c>
      <c r="S44" s="3">
        <f t="shared" si="8"/>
        <v>1.8568200480204542</v>
      </c>
      <c r="T44" s="3">
        <f t="shared" si="8"/>
        <v>1.3935516096694642</v>
      </c>
      <c r="U44" s="3">
        <f t="shared" si="8"/>
        <v>5.3368945745415175</v>
      </c>
      <c r="V44" s="3">
        <f t="shared" si="8"/>
        <v>0.99077696562931494</v>
      </c>
      <c r="W44" s="3">
        <f t="shared" si="8"/>
        <v>1.321402175042427</v>
      </c>
    </row>
    <row r="45" spans="1:23" x14ac:dyDescent="0.25">
      <c r="A45" s="6" t="s">
        <v>4</v>
      </c>
      <c r="B45" s="3" t="s">
        <v>34</v>
      </c>
      <c r="C45" s="3" t="s">
        <v>34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>
        <f t="shared" si="9"/>
        <v>0.3324012583012933</v>
      </c>
      <c r="J45" s="3" t="s">
        <v>34</v>
      </c>
      <c r="K45" s="3">
        <f t="shared" si="9"/>
        <v>-0.96261046906866088</v>
      </c>
      <c r="L45" s="3">
        <f t="shared" si="9"/>
        <v>0.39866392600205552</v>
      </c>
      <c r="M45" s="3">
        <f t="shared" si="9"/>
        <v>0.30616649537512847</v>
      </c>
      <c r="N45" s="3">
        <f t="shared" si="9"/>
        <v>0.27191450005138218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34</v>
      </c>
      <c r="T45" s="3">
        <f t="shared" si="8"/>
        <v>0.97322834645669287</v>
      </c>
      <c r="U45" s="3" t="s">
        <v>34</v>
      </c>
      <c r="V45" s="3" t="s">
        <v>34</v>
      </c>
      <c r="W45" s="3" t="s">
        <v>34</v>
      </c>
    </row>
    <row r="46" spans="1:23" x14ac:dyDescent="0.25">
      <c r="A46" s="6" t="s">
        <v>5</v>
      </c>
      <c r="B46" s="3">
        <f t="shared" si="9"/>
        <v>0</v>
      </c>
      <c r="C46" s="3" t="s">
        <v>34</v>
      </c>
      <c r="D46" s="3">
        <f t="shared" si="9"/>
        <v>0</v>
      </c>
      <c r="E46" s="3">
        <f t="shared" si="9"/>
        <v>0</v>
      </c>
      <c r="F46" s="3">
        <f t="shared" si="9"/>
        <v>-3.6000000000000004E-2</v>
      </c>
      <c r="G46" s="3">
        <f t="shared" si="9"/>
        <v>0</v>
      </c>
      <c r="H46" s="3">
        <f t="shared" si="9"/>
        <v>0</v>
      </c>
      <c r="I46" s="3" t="s">
        <v>34</v>
      </c>
      <c r="J46" s="3">
        <f t="shared" si="9"/>
        <v>0</v>
      </c>
      <c r="K46" s="3">
        <f t="shared" si="9"/>
        <v>0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34</v>
      </c>
      <c r="R46" s="3">
        <f t="shared" si="8"/>
        <v>0.216</v>
      </c>
      <c r="S46" s="3" t="s">
        <v>34</v>
      </c>
      <c r="T46" s="3" t="s">
        <v>34</v>
      </c>
      <c r="U46" s="3" t="s">
        <v>34</v>
      </c>
      <c r="V46" s="3">
        <f t="shared" si="8"/>
        <v>-2.7E-2</v>
      </c>
      <c r="W46" s="3" t="s">
        <v>34</v>
      </c>
    </row>
    <row r="47" spans="1:23" x14ac:dyDescent="0.25">
      <c r="A47" s="6" t="s">
        <v>6</v>
      </c>
      <c r="B47" s="3">
        <f t="shared" si="9"/>
        <v>0.68550368550368546</v>
      </c>
      <c r="C47" s="3">
        <f t="shared" si="9"/>
        <v>0.67209302325581388</v>
      </c>
      <c r="D47" s="3">
        <f t="shared" si="9"/>
        <v>0.36710526315789471</v>
      </c>
      <c r="E47" s="3" t="s">
        <v>34</v>
      </c>
      <c r="F47" s="3">
        <f t="shared" si="9"/>
        <v>-1.7883720930232558</v>
      </c>
      <c r="G47" s="3">
        <f t="shared" si="9"/>
        <v>-0.28560000000000002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34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5" x14ac:dyDescent="0.25"/>
  <cols>
    <col min="1" max="1" width="9.140625" style="6"/>
  </cols>
  <sheetData>
    <row r="1" spans="1:2" x14ac:dyDescent="0.25">
      <c r="B1" t="s">
        <v>44</v>
      </c>
    </row>
    <row r="2" spans="1:2" x14ac:dyDescent="0.25">
      <c r="A2" s="7" t="s">
        <v>43</v>
      </c>
    </row>
    <row r="3" spans="1:2" x14ac:dyDescent="0.25">
      <c r="A3" s="6" t="s">
        <v>2</v>
      </c>
      <c r="B3">
        <v>-1.8999999999999986</v>
      </c>
    </row>
    <row r="4" spans="1:2" x14ac:dyDescent="0.25">
      <c r="A4" s="6" t="s">
        <v>3</v>
      </c>
      <c r="B4">
        <v>-2.6400000000000006</v>
      </c>
    </row>
    <row r="5" spans="1:2" x14ac:dyDescent="0.25">
      <c r="A5" s="6" t="s">
        <v>4</v>
      </c>
      <c r="B5">
        <v>-2.33</v>
      </c>
    </row>
    <row r="6" spans="1:2" x14ac:dyDescent="0.25">
      <c r="A6" s="6" t="s">
        <v>5</v>
      </c>
      <c r="B6">
        <v>-1.4499999999999993</v>
      </c>
    </row>
    <row r="7" spans="1:2" x14ac:dyDescent="0.25">
      <c r="A7" s="6" t="s">
        <v>6</v>
      </c>
      <c r="B7">
        <v>0.78999999999999915</v>
      </c>
    </row>
    <row r="9" spans="1:2" x14ac:dyDescent="0.25">
      <c r="A9" s="7" t="s">
        <v>45</v>
      </c>
    </row>
    <row r="10" spans="1:2" x14ac:dyDescent="0.25">
      <c r="A10" s="6" t="str">
        <f t="array" ref="A10">INDEX(A3:A7,MATCH(LARGE(B3:B7,1),B3:B7,0))</f>
        <v>NOV</v>
      </c>
      <c r="B10">
        <f t="array" ref="B10:B11">LARGE(B3:B7,{1;2})</f>
        <v>0.78999999999999915</v>
      </c>
    </row>
    <row r="11" spans="1:2" x14ac:dyDescent="0.25">
      <c r="A11" s="6" t="str">
        <f t="array" ref="A11">INDEX(A3:A7,MATCH(LARGE(B3:B7,2),B3:B7,0))</f>
        <v>CDEV</v>
      </c>
      <c r="B11">
        <v>-1.4499999999999993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Weighted Avg</vt:lpstr>
      <vt:lpstr>Growth</vt:lpstr>
      <vt:lpstr>Revenue and EPS</vt:lpstr>
      <vt:lpstr>Stock Variability</vt:lpstr>
      <vt:lpstr>NNN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amit.rajpurohit</dc:creator>
  <cp:lastModifiedBy>amit.rajpurohit</cp:lastModifiedBy>
  <dcterms:created xsi:type="dcterms:W3CDTF">2019-11-05T04:33:58Z</dcterms:created>
  <dcterms:modified xsi:type="dcterms:W3CDTF">2019-11-07T12:58:51Z</dcterms:modified>
</cp:coreProperties>
</file>