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D:\MS-EXCEL Pratice (File)\"/>
    </mc:Choice>
  </mc:AlternateContent>
  <xr:revisionPtr revIDLastSave="0" documentId="8_{DEB6B4EB-C5B4-4700-8492-0B7C281806F5}" xr6:coauthVersionLast="47" xr6:coauthVersionMax="47" xr10:uidLastSave="{00000000-0000-0000-0000-000000000000}"/>
  <bookViews>
    <workbookView xWindow="-108" yWindow="-108" windowWidth="23256" windowHeight="12456" tabRatio="915" firstSheet="10" activeTab="13" xr2:uid="{4FC4CBE6-982A-425A-A951-D5F54DB52007}"/>
  </bookViews>
  <sheets>
    <sheet name="Creating Tables" sheetId="1" r:id="rId1"/>
    <sheet name="Data_validation" sheetId="13" r:id="rId2"/>
    <sheet name="Conditional Format" sheetId="2" r:id="rId3"/>
    <sheet name="IF Function" sheetId="3" r:id="rId4"/>
    <sheet name="Data" sheetId="8" r:id="rId5"/>
    <sheet name="Database Functions" sheetId="4" r:id="rId6"/>
    <sheet name="Unique" sheetId="9" state="hidden" r:id="rId7"/>
    <sheet name="SORT FUNCTION" sheetId="10" state="hidden" r:id="rId8"/>
    <sheet name="FILTER FUNCTION" sheetId="11" state="hidden" r:id="rId9"/>
    <sheet name="Charts" sheetId="5" r:id="rId10"/>
    <sheet name="Sparklines" sheetId="6" r:id="rId11"/>
    <sheet name="Pivot Table Diagram" sheetId="7" state="hidden" r:id="rId12"/>
    <sheet name="Group &amp; UnGroup" sheetId="15" r:id="rId13"/>
    <sheet name="LAB" sheetId="12" r:id="rId14"/>
    <sheet name="LOOKUP" sheetId="14" r:id="rId15"/>
    <sheet name="Data_Cleaning_Functions" sheetId="16" r:id="rId16"/>
    <sheet name="Text_Functions" sheetId="17" r:id="rId17"/>
    <sheet name="Aggregate_Functions" sheetId="18" r:id="rId18"/>
    <sheet name="Mathematical_Functions" sheetId="21" r:id="rId19"/>
    <sheet name="Error_Handlings" sheetId="19" r:id="rId20"/>
  </sheets>
  <externalReferences>
    <externalReference r:id="rId21"/>
    <externalReference r:id="rId22"/>
    <externalReference r:id="rId23"/>
    <externalReference r:id="rId24"/>
    <externalReference r:id="rId25"/>
  </externalReferences>
  <definedNames>
    <definedName name="_xlnm._FilterDatabase" localSheetId="4" hidden="1">Data!$A$3:$V$68</definedName>
    <definedName name="_xlnm._FilterDatabase" localSheetId="5" hidden="1">'Database Functions'!$B$3:$G$33</definedName>
    <definedName name="Category" localSheetId="5">'[1]Database Functions'!$C$5:$C$62</definedName>
    <definedName name="Category" localSheetId="3">'[1]Database Functions'!$C$5:$C$62</definedName>
    <definedName name="Category">'[2]Database Functions'!$C$5:$C$62</definedName>
    <definedName name="CodeList">'[3]In List'!$C$2:$C$4</definedName>
    <definedName name="Division" localSheetId="5">'[1]Database Functions'!$B$5:$B$62</definedName>
    <definedName name="Division" localSheetId="3">'[1]Database Functions'!$B$5:$B$62</definedName>
    <definedName name="Division">'[2]Database Functions'!$B$5:$B$62</definedName>
    <definedName name="Gross_Margin" localSheetId="2">#REF!</definedName>
    <definedName name="Gross_Margin" localSheetId="4">#REF!</definedName>
    <definedName name="Gross_Margin" localSheetId="5">#REF!</definedName>
    <definedName name="Gross_Margin" localSheetId="3">#REF!</definedName>
    <definedName name="Gross_Margin" localSheetId="11">#REF!</definedName>
    <definedName name="Gross_Margin">#REF!</definedName>
    <definedName name="List" localSheetId="2">#REF!</definedName>
    <definedName name="List" localSheetId="4">#REF!</definedName>
    <definedName name="List" localSheetId="5">#REF!</definedName>
    <definedName name="List" localSheetId="3">#REF!</definedName>
    <definedName name="List" localSheetId="11">#REF!</definedName>
    <definedName name="List">#REF!</definedName>
    <definedName name="Number06">[3]!tblLottery[No6]</definedName>
    <definedName name="NumberCheck" localSheetId="5">[3]LotteryTable!$C1:INDEX(Number06,COUNT(Number06),1)</definedName>
    <definedName name="NumberCheck">[4]LotteryTable!$C1:INDEX(Number06,COUNT(Number06),1)</definedName>
    <definedName name="NumberCheckList">[3]LotteryList!$B1:INDEX([3]LotteryList!$G:$G,COUNTA([3]LotteryList!$G:$G),1)</definedName>
    <definedName name="Prod_Info">[5]Products!$A$3:$E$23</definedName>
    <definedName name="Q1soft" localSheetId="2">#REF!</definedName>
    <definedName name="Q1soft" localSheetId="5">#REF!</definedName>
    <definedName name="Q1soft" localSheetId="3">#REF!</definedName>
    <definedName name="Q1soft">#REF!</definedName>
    <definedName name="Total_Expenses" localSheetId="5">'[1]Database Functions'!$G$5:$G$62</definedName>
    <definedName name="Total_Expenses" localSheetId="3">'[1]Database Functions'!$G$5:$G$62</definedName>
    <definedName name="Total_Expenses">'[2]Database Functions'!$G$5:$G$62</definedName>
    <definedName name="vlookup_table" localSheetId="2">#REF!</definedName>
    <definedName name="vlookup_table" localSheetId="4">#REF!</definedName>
    <definedName name="vlookup_table" localSheetId="5">#REF!</definedName>
    <definedName name="vlookup_table" localSheetId="3">#REF!</definedName>
    <definedName name="vlookup_table" localSheetId="11">#REF!</definedName>
    <definedName name="vlookup_table">#REF!</definedName>
  </definedNames>
  <calcPr calcId="191028"/>
  <pivotCaches>
    <pivotCache cacheId="1" r:id="rId2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21" l="1"/>
  <c r="Y2" i="21"/>
  <c r="U2" i="21"/>
  <c r="S2" i="21"/>
  <c r="Q2" i="21"/>
  <c r="P2" i="21"/>
  <c r="O2" i="21"/>
  <c r="N2" i="21"/>
  <c r="M2" i="21"/>
  <c r="L2" i="21"/>
  <c r="I2" i="21"/>
  <c r="K2" i="21"/>
  <c r="J2" i="21"/>
  <c r="H2" i="21"/>
  <c r="F2" i="21"/>
  <c r="E2" i="21"/>
  <c r="D2" i="21"/>
  <c r="C2" i="21"/>
  <c r="B2" i="21"/>
  <c r="F14" i="18" a="1"/>
  <c r="F14" i="18" s="1"/>
  <c r="P3" i="18"/>
  <c r="P4" i="18"/>
  <c r="P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" i="18"/>
  <c r="O28" i="18"/>
  <c r="N28" i="18"/>
  <c r="M28" i="18"/>
  <c r="O27" i="18"/>
  <c r="N27" i="18"/>
  <c r="M27" i="18"/>
  <c r="O26" i="18"/>
  <c r="N26" i="18"/>
  <c r="M26" i="18"/>
  <c r="O25" i="18"/>
  <c r="N25" i="18"/>
  <c r="M25" i="18"/>
  <c r="O24" i="18"/>
  <c r="N24" i="18"/>
  <c r="M24" i="18"/>
  <c r="O23" i="18"/>
  <c r="N23" i="18"/>
  <c r="M23" i="18"/>
  <c r="O22" i="18"/>
  <c r="N22" i="18"/>
  <c r="M22" i="18"/>
  <c r="O21" i="18"/>
  <c r="N21" i="18"/>
  <c r="M21" i="18"/>
  <c r="O20" i="18"/>
  <c r="N20" i="18"/>
  <c r="M20" i="18"/>
  <c r="O19" i="18"/>
  <c r="N19" i="18"/>
  <c r="M19" i="18"/>
  <c r="O18" i="18"/>
  <c r="N18" i="18"/>
  <c r="M18" i="18"/>
  <c r="O17" i="18"/>
  <c r="N17" i="18"/>
  <c r="M17" i="18"/>
  <c r="O16" i="18"/>
  <c r="N16" i="18"/>
  <c r="M16" i="18"/>
  <c r="O15" i="18"/>
  <c r="N15" i="18"/>
  <c r="M15" i="18"/>
  <c r="O14" i="18"/>
  <c r="N14" i="18"/>
  <c r="M14" i="18"/>
  <c r="O13" i="18"/>
  <c r="N13" i="18"/>
  <c r="M13" i="18"/>
  <c r="O12" i="18"/>
  <c r="N12" i="18"/>
  <c r="M12" i="18"/>
  <c r="O11" i="18"/>
  <c r="N11" i="18"/>
  <c r="M11" i="18"/>
  <c r="O10" i="18"/>
  <c r="N10" i="18"/>
  <c r="M10" i="18"/>
  <c r="O9" i="18"/>
  <c r="N9" i="18"/>
  <c r="M9" i="18"/>
  <c r="O8" i="18"/>
  <c r="N8" i="18"/>
  <c r="M8" i="18"/>
  <c r="O7" i="18"/>
  <c r="N7" i="18"/>
  <c r="M7" i="18"/>
  <c r="O6" i="18"/>
  <c r="N6" i="18"/>
  <c r="M6" i="18"/>
  <c r="O5" i="18"/>
  <c r="N5" i="18"/>
  <c r="M5" i="18"/>
  <c r="O4" i="18"/>
  <c r="N4" i="18"/>
  <c r="M4" i="18"/>
  <c r="D4" i="18"/>
  <c r="O3" i="18"/>
  <c r="N3" i="18"/>
  <c r="M3" i="18"/>
  <c r="L3" i="18"/>
  <c r="J3" i="18"/>
  <c r="H3" i="18"/>
  <c r="F3" i="18"/>
  <c r="D3" i="18"/>
  <c r="O2" i="18"/>
  <c r="N2" i="18"/>
  <c r="M2" i="18"/>
  <c r="L2" i="18"/>
  <c r="J2" i="18"/>
  <c r="H2" i="18"/>
  <c r="F2" i="18"/>
  <c r="D2" i="18"/>
  <c r="G2" i="14"/>
  <c r="I2" i="14" a="1"/>
  <c r="I2" i="14" s="1"/>
  <c r="F2" i="14"/>
  <c r="E2" i="14"/>
  <c r="F1" i="19" a="1"/>
  <c r="F1" i="19" s="1"/>
  <c r="E3" i="19"/>
  <c r="E4" i="19"/>
  <c r="E5" i="19"/>
  <c r="E6" i="19"/>
  <c r="E7" i="19"/>
  <c r="E8" i="19"/>
  <c r="E2" i="19"/>
  <c r="D3" i="19"/>
  <c r="D4" i="19"/>
  <c r="D5" i="19"/>
  <c r="D6" i="19"/>
  <c r="D7" i="19"/>
  <c r="D8" i="19"/>
  <c r="D2" i="19"/>
  <c r="B1851" i="19"/>
  <c r="B1850" i="19"/>
  <c r="B1849" i="19"/>
  <c r="B1848" i="19"/>
  <c r="B1847" i="19"/>
  <c r="B1846" i="19"/>
  <c r="B1845" i="19"/>
  <c r="B1844" i="19"/>
  <c r="B1843" i="19"/>
  <c r="B1842" i="19"/>
  <c r="B1841" i="19"/>
  <c r="B1840" i="19"/>
  <c r="B1839" i="19"/>
  <c r="B1838" i="19"/>
  <c r="B1837" i="19"/>
  <c r="B1836" i="19"/>
  <c r="B1835" i="19"/>
  <c r="B1834" i="19"/>
  <c r="B1833" i="19"/>
  <c r="B1832" i="19"/>
  <c r="B1831" i="19"/>
  <c r="B1830" i="19"/>
  <c r="B1829" i="19"/>
  <c r="B1828" i="19"/>
  <c r="B1827" i="19"/>
  <c r="B1826" i="19"/>
  <c r="B1825" i="19"/>
  <c r="B1824" i="19"/>
  <c r="B1823" i="19"/>
  <c r="B1822" i="19"/>
  <c r="B1821" i="19"/>
  <c r="B1820" i="19"/>
  <c r="B1819" i="19"/>
  <c r="B1818" i="19"/>
  <c r="B1817" i="19"/>
  <c r="B1816" i="19"/>
  <c r="B1815" i="19"/>
  <c r="B1814" i="19"/>
  <c r="B1813" i="19"/>
  <c r="B1812" i="19"/>
  <c r="B1811" i="19"/>
  <c r="B1810" i="19"/>
  <c r="B1809" i="19"/>
  <c r="B1808" i="19"/>
  <c r="B1807" i="19"/>
  <c r="B1806" i="19"/>
  <c r="B1805" i="19"/>
  <c r="B1804" i="19"/>
  <c r="B1803" i="19"/>
  <c r="B1802" i="19"/>
  <c r="B1801" i="19"/>
  <c r="B1800" i="19"/>
  <c r="B1799" i="19"/>
  <c r="B1798" i="19"/>
  <c r="B1797" i="19"/>
  <c r="B1796" i="19"/>
  <c r="B1795" i="19"/>
  <c r="B1794" i="19"/>
  <c r="B1793" i="19"/>
  <c r="B1792" i="19"/>
  <c r="B1791" i="19"/>
  <c r="B1790" i="19"/>
  <c r="B1789" i="19"/>
  <c r="B1788" i="19"/>
  <c r="B1787" i="19"/>
  <c r="B1786" i="19"/>
  <c r="B1785" i="19"/>
  <c r="B1784" i="19"/>
  <c r="B1783" i="19"/>
  <c r="B1782" i="19"/>
  <c r="B1781" i="19"/>
  <c r="B1780" i="19"/>
  <c r="B1779" i="19"/>
  <c r="B1778" i="19"/>
  <c r="B1777" i="19"/>
  <c r="B1776" i="19"/>
  <c r="B1775" i="19"/>
  <c r="B1774" i="19"/>
  <c r="B1773" i="19"/>
  <c r="B1772" i="19"/>
  <c r="B1771" i="19"/>
  <c r="B1770" i="19"/>
  <c r="B1769" i="19"/>
  <c r="B1768" i="19"/>
  <c r="B1767" i="19"/>
  <c r="B1766" i="19"/>
  <c r="B1765" i="19"/>
  <c r="B1764" i="19"/>
  <c r="B1763" i="19"/>
  <c r="B1762" i="19"/>
  <c r="B1761" i="19"/>
  <c r="B1760" i="19"/>
  <c r="B1759" i="19"/>
  <c r="B1758" i="19"/>
  <c r="B1757" i="19"/>
  <c r="B1756" i="19"/>
  <c r="B1755" i="19"/>
  <c r="B1754" i="19"/>
  <c r="B1753" i="19"/>
  <c r="B1752" i="19"/>
  <c r="B1751" i="19"/>
  <c r="B1750" i="19"/>
  <c r="B1749" i="19"/>
  <c r="B1748" i="19"/>
  <c r="B1747" i="19"/>
  <c r="B1746" i="19"/>
  <c r="B1745" i="19"/>
  <c r="B1744" i="19"/>
  <c r="B1743" i="19"/>
  <c r="B1742" i="19"/>
  <c r="B1741" i="19"/>
  <c r="B1740" i="19"/>
  <c r="B1739" i="19"/>
  <c r="B1738" i="19"/>
  <c r="B1737" i="19"/>
  <c r="B1736" i="19"/>
  <c r="B1735" i="19"/>
  <c r="B1734" i="19"/>
  <c r="B1733" i="19"/>
  <c r="B1732" i="19"/>
  <c r="B1731" i="19"/>
  <c r="B1730" i="19"/>
  <c r="B1729" i="19"/>
  <c r="B1728" i="19"/>
  <c r="B1727" i="19"/>
  <c r="B1726" i="19"/>
  <c r="B1725" i="19"/>
  <c r="B1724" i="19"/>
  <c r="B1723" i="19"/>
  <c r="B1722" i="19"/>
  <c r="B1721" i="19"/>
  <c r="B1720" i="19"/>
  <c r="B1719" i="19"/>
  <c r="B1718" i="19"/>
  <c r="B1717" i="19"/>
  <c r="B1716" i="19"/>
  <c r="B1715" i="19"/>
  <c r="B1714" i="19"/>
  <c r="B1713" i="19"/>
  <c r="B1712" i="19"/>
  <c r="B1711" i="19"/>
  <c r="B1710" i="19"/>
  <c r="B1709" i="19"/>
  <c r="B1708" i="19"/>
  <c r="B1707" i="19"/>
  <c r="B1706" i="19"/>
  <c r="B1705" i="19"/>
  <c r="B1704" i="19"/>
  <c r="B1703" i="19"/>
  <c r="B1702" i="19"/>
  <c r="B1701" i="19"/>
  <c r="B1700" i="19"/>
  <c r="B1699" i="19"/>
  <c r="B1698" i="19"/>
  <c r="B1697" i="19"/>
  <c r="B1696" i="19"/>
  <c r="B1695" i="19"/>
  <c r="B1694" i="19"/>
  <c r="B1693" i="19"/>
  <c r="B1692" i="19"/>
  <c r="B1691" i="19"/>
  <c r="B1690" i="19"/>
  <c r="B1689" i="19"/>
  <c r="B1688" i="19"/>
  <c r="B1687" i="19"/>
  <c r="B1686" i="19"/>
  <c r="B1685" i="19"/>
  <c r="B1684" i="19"/>
  <c r="B1683" i="19"/>
  <c r="B1682" i="19"/>
  <c r="B1681" i="19"/>
  <c r="B1680" i="19"/>
  <c r="B1679" i="19"/>
  <c r="B1678" i="19"/>
  <c r="B1677" i="19"/>
  <c r="B1676" i="19"/>
  <c r="B1675" i="19"/>
  <c r="B1674" i="19"/>
  <c r="B1673" i="19"/>
  <c r="B1672" i="19"/>
  <c r="B1671" i="19"/>
  <c r="B1670" i="19"/>
  <c r="B1669" i="19"/>
  <c r="B1668" i="19"/>
  <c r="B1667" i="19"/>
  <c r="B1666" i="19"/>
  <c r="B1665" i="19"/>
  <c r="B1664" i="19"/>
  <c r="B1663" i="19"/>
  <c r="B1662" i="19"/>
  <c r="B1661" i="19"/>
  <c r="B1660" i="19"/>
  <c r="B1659" i="19"/>
  <c r="B1658" i="19"/>
  <c r="B1657" i="19"/>
  <c r="B1656" i="19"/>
  <c r="B1655" i="19"/>
  <c r="B1654" i="19"/>
  <c r="B1653" i="19"/>
  <c r="B1652" i="19"/>
  <c r="B1651" i="19"/>
  <c r="B1650" i="19"/>
  <c r="B1649" i="19"/>
  <c r="B1648" i="19"/>
  <c r="B1647" i="19"/>
  <c r="B1646" i="19"/>
  <c r="B1645" i="19"/>
  <c r="B1644" i="19"/>
  <c r="B1643" i="19"/>
  <c r="B1642" i="19"/>
  <c r="B1641" i="19"/>
  <c r="B1640" i="19"/>
  <c r="B1639" i="19"/>
  <c r="B1638" i="19"/>
  <c r="B1637" i="19"/>
  <c r="B1636" i="19"/>
  <c r="B1635" i="19"/>
  <c r="B1634" i="19"/>
  <c r="B1633" i="19"/>
  <c r="B1632" i="19"/>
  <c r="B1631" i="19"/>
  <c r="B1630" i="19"/>
  <c r="B1629" i="19"/>
  <c r="B1628" i="19"/>
  <c r="B1627" i="19"/>
  <c r="B1626" i="19"/>
  <c r="B1625" i="19"/>
  <c r="B1624" i="19"/>
  <c r="B1623" i="19"/>
  <c r="B1622" i="19"/>
  <c r="B1621" i="19"/>
  <c r="B1620" i="19"/>
  <c r="B1619" i="19"/>
  <c r="B1618" i="19"/>
  <c r="B1617" i="19"/>
  <c r="B1616" i="19"/>
  <c r="B1615" i="19"/>
  <c r="B1614" i="19"/>
  <c r="B1613" i="19"/>
  <c r="B1612" i="19"/>
  <c r="B1611" i="19"/>
  <c r="B1610" i="19"/>
  <c r="B1609" i="19"/>
  <c r="B1608" i="19"/>
  <c r="B1607" i="19"/>
  <c r="B1606" i="19"/>
  <c r="B1605" i="19"/>
  <c r="B1604" i="19"/>
  <c r="B1603" i="19"/>
  <c r="B1602" i="19"/>
  <c r="B1601" i="19"/>
  <c r="B1600" i="19"/>
  <c r="B1599" i="19"/>
  <c r="B1598" i="19"/>
  <c r="B1597" i="19"/>
  <c r="B1596" i="19"/>
  <c r="B1595" i="19"/>
  <c r="B1594" i="19"/>
  <c r="B1593" i="19"/>
  <c r="B1592" i="19"/>
  <c r="B1591" i="19"/>
  <c r="B1590" i="19"/>
  <c r="B1589" i="19"/>
  <c r="B1588" i="19"/>
  <c r="B1587" i="19"/>
  <c r="B1586" i="19"/>
  <c r="B1585" i="19"/>
  <c r="B1584" i="19"/>
  <c r="B1583" i="19"/>
  <c r="B1582" i="19"/>
  <c r="B1581" i="19"/>
  <c r="B1580" i="19"/>
  <c r="B1579" i="19"/>
  <c r="B1578" i="19"/>
  <c r="B1577" i="19"/>
  <c r="B1576" i="19"/>
  <c r="B1575" i="19"/>
  <c r="B1574" i="19"/>
  <c r="B1573" i="19"/>
  <c r="B1572" i="19"/>
  <c r="B1571" i="19"/>
  <c r="B1570" i="19"/>
  <c r="B1569" i="19"/>
  <c r="B1568" i="19"/>
  <c r="B1567" i="19"/>
  <c r="B1566" i="19"/>
  <c r="B1565" i="19"/>
  <c r="B1564" i="19"/>
  <c r="B1563" i="19"/>
  <c r="B1562" i="19"/>
  <c r="B1561" i="19"/>
  <c r="B1560" i="19"/>
  <c r="B1559" i="19"/>
  <c r="B1558" i="19"/>
  <c r="B1557" i="19"/>
  <c r="B1556" i="19"/>
  <c r="B1555" i="19"/>
  <c r="B1554" i="19"/>
  <c r="B1553" i="19"/>
  <c r="B1552" i="19"/>
  <c r="B1551" i="19"/>
  <c r="B1550" i="19"/>
  <c r="B1549" i="19"/>
  <c r="B1548" i="19"/>
  <c r="B1547" i="19"/>
  <c r="B1546" i="19"/>
  <c r="B1545" i="19"/>
  <c r="B1544" i="19"/>
  <c r="B1543" i="19"/>
  <c r="B1542" i="19"/>
  <c r="B1541" i="19"/>
  <c r="B1540" i="19"/>
  <c r="B1539" i="19"/>
  <c r="B1538" i="19"/>
  <c r="B1537" i="19"/>
  <c r="B1536" i="19"/>
  <c r="B1535" i="19"/>
  <c r="B1534" i="19"/>
  <c r="B1533" i="19"/>
  <c r="B1532" i="19"/>
  <c r="B1531" i="19"/>
  <c r="B1530" i="19"/>
  <c r="B1529" i="19"/>
  <c r="B1528" i="19"/>
  <c r="B1527" i="19"/>
  <c r="B1526" i="19"/>
  <c r="B1525" i="19"/>
  <c r="B1524" i="19"/>
  <c r="B1523" i="19"/>
  <c r="B1522" i="19"/>
  <c r="B1521" i="19"/>
  <c r="B1520" i="19"/>
  <c r="B1519" i="19"/>
  <c r="B1518" i="19"/>
  <c r="B1517" i="19"/>
  <c r="B1516" i="19"/>
  <c r="B1515" i="19"/>
  <c r="B1514" i="19"/>
  <c r="B1513" i="19"/>
  <c r="B1512" i="19"/>
  <c r="B1511" i="19"/>
  <c r="B1510" i="19"/>
  <c r="B1509" i="19"/>
  <c r="B1508" i="19"/>
  <c r="B1507" i="19"/>
  <c r="B1506" i="19"/>
  <c r="B1505" i="19"/>
  <c r="B1504" i="19"/>
  <c r="B1503" i="19"/>
  <c r="B1502" i="19"/>
  <c r="B1501" i="19"/>
  <c r="B1500" i="19"/>
  <c r="B1499" i="19"/>
  <c r="B1498" i="19"/>
  <c r="B1497" i="19"/>
  <c r="B1496" i="19"/>
  <c r="B1495" i="19"/>
  <c r="B1494" i="19"/>
  <c r="B1493" i="19"/>
  <c r="B1492" i="19"/>
  <c r="B1491" i="19"/>
  <c r="B1490" i="19"/>
  <c r="B1489" i="19"/>
  <c r="B1488" i="19"/>
  <c r="B1487" i="19"/>
  <c r="B1486" i="19"/>
  <c r="B1485" i="19"/>
  <c r="B1484" i="19"/>
  <c r="B1483" i="19"/>
  <c r="B1482" i="19"/>
  <c r="B1481" i="19"/>
  <c r="B1480" i="19"/>
  <c r="B1479" i="19"/>
  <c r="B1478" i="19"/>
  <c r="B1477" i="19"/>
  <c r="B1476" i="19"/>
  <c r="B1475" i="19"/>
  <c r="B1474" i="19"/>
  <c r="B1473" i="19"/>
  <c r="B1472" i="19"/>
  <c r="B1471" i="19"/>
  <c r="B1470" i="19"/>
  <c r="B1469" i="19"/>
  <c r="B1468" i="19"/>
  <c r="B1467" i="19"/>
  <c r="B1466" i="19"/>
  <c r="B1465" i="19"/>
  <c r="B1464" i="19"/>
  <c r="B1463" i="19"/>
  <c r="B1462" i="19"/>
  <c r="B1461" i="19"/>
  <c r="B1460" i="19"/>
  <c r="B1459" i="19"/>
  <c r="B1458" i="19"/>
  <c r="B1457" i="19"/>
  <c r="B1456" i="19"/>
  <c r="B1455" i="19"/>
  <c r="B1454" i="19"/>
  <c r="B1453" i="19"/>
  <c r="B1452" i="19"/>
  <c r="B1451" i="19"/>
  <c r="B1450" i="19"/>
  <c r="B1449" i="19"/>
  <c r="B1448" i="19"/>
  <c r="B1447" i="19"/>
  <c r="B1446" i="19"/>
  <c r="B1445" i="19"/>
  <c r="B1444" i="19"/>
  <c r="B1443" i="19"/>
  <c r="B1442" i="19"/>
  <c r="B1441" i="19"/>
  <c r="B1440" i="19"/>
  <c r="B1439" i="19"/>
  <c r="B1438" i="19"/>
  <c r="B1437" i="19"/>
  <c r="B1436" i="19"/>
  <c r="B1435" i="19"/>
  <c r="B1434" i="19"/>
  <c r="B1433" i="19"/>
  <c r="B1432" i="19"/>
  <c r="B1431" i="19"/>
  <c r="B1430" i="19"/>
  <c r="B1429" i="19"/>
  <c r="B1428" i="19"/>
  <c r="B1427" i="19"/>
  <c r="B1426" i="19"/>
  <c r="B1425" i="19"/>
  <c r="B1424" i="19"/>
  <c r="B1423" i="19"/>
  <c r="B1422" i="19"/>
  <c r="B1421" i="19"/>
  <c r="B1420" i="19"/>
  <c r="B1419" i="19"/>
  <c r="B1418" i="19"/>
  <c r="B1417" i="19"/>
  <c r="B1416" i="19"/>
  <c r="B1415" i="19"/>
  <c r="B1414" i="19"/>
  <c r="B1413" i="19"/>
  <c r="B1412" i="19"/>
  <c r="B1411" i="19"/>
  <c r="B1410" i="19"/>
  <c r="B1409" i="19"/>
  <c r="B1408" i="19"/>
  <c r="B1407" i="19"/>
  <c r="B1406" i="19"/>
  <c r="B1405" i="19"/>
  <c r="B1404" i="19"/>
  <c r="B1403" i="19"/>
  <c r="B1402" i="19"/>
  <c r="B1401" i="19"/>
  <c r="B1400" i="19"/>
  <c r="B1399" i="19"/>
  <c r="B1398" i="19"/>
  <c r="B1397" i="19"/>
  <c r="B1396" i="19"/>
  <c r="B1395" i="19"/>
  <c r="B1394" i="19"/>
  <c r="B1393" i="19"/>
  <c r="B1392" i="19"/>
  <c r="B1391" i="19"/>
  <c r="B1390" i="19"/>
  <c r="B1389" i="19"/>
  <c r="B1388" i="19"/>
  <c r="B1387" i="19"/>
  <c r="B1386" i="19"/>
  <c r="B1385" i="19"/>
  <c r="B1384" i="19"/>
  <c r="B1383" i="19"/>
  <c r="B1382" i="19"/>
  <c r="B1381" i="19"/>
  <c r="B1380" i="19"/>
  <c r="B1379" i="19"/>
  <c r="B1378" i="19"/>
  <c r="B1377" i="19"/>
  <c r="B1376" i="19"/>
  <c r="B1375" i="19"/>
  <c r="B1374" i="19"/>
  <c r="B1373" i="19"/>
  <c r="B1372" i="19"/>
  <c r="B1371" i="19"/>
  <c r="B1370" i="19"/>
  <c r="B1369" i="19"/>
  <c r="B1368" i="19"/>
  <c r="B1367" i="19"/>
  <c r="B1366" i="19"/>
  <c r="B1365" i="19"/>
  <c r="B1364" i="19"/>
  <c r="B1363" i="19"/>
  <c r="B1362" i="19"/>
  <c r="B1361" i="19"/>
  <c r="B1360" i="19"/>
  <c r="B1359" i="19"/>
  <c r="B1358" i="19"/>
  <c r="B1357" i="19"/>
  <c r="B1356" i="19"/>
  <c r="B1355" i="19"/>
  <c r="B1354" i="19"/>
  <c r="B1353" i="19"/>
  <c r="B1352" i="19"/>
  <c r="B1351" i="19"/>
  <c r="B1350" i="19"/>
  <c r="B1349" i="19"/>
  <c r="B1348" i="19"/>
  <c r="B1347" i="19"/>
  <c r="B1346" i="19"/>
  <c r="B1345" i="19"/>
  <c r="B1344" i="19"/>
  <c r="B1343" i="19"/>
  <c r="B1342" i="19"/>
  <c r="B1341" i="19"/>
  <c r="B1340" i="19"/>
  <c r="B1339" i="19"/>
  <c r="B1338" i="19"/>
  <c r="B1337" i="19"/>
  <c r="B1336" i="19"/>
  <c r="B1335" i="19"/>
  <c r="B1334" i="19"/>
  <c r="B1333" i="19"/>
  <c r="B1332" i="19"/>
  <c r="B1331" i="19"/>
  <c r="B1330" i="19"/>
  <c r="B1329" i="19"/>
  <c r="B1328" i="19"/>
  <c r="B1327" i="19"/>
  <c r="B1326" i="19"/>
  <c r="B1325" i="19"/>
  <c r="B1324" i="19"/>
  <c r="B1323" i="19"/>
  <c r="B1322" i="19"/>
  <c r="B1321" i="19"/>
  <c r="B1320" i="19"/>
  <c r="B1319" i="19"/>
  <c r="B1318" i="19"/>
  <c r="B1317" i="19"/>
  <c r="B1316" i="19"/>
  <c r="B1315" i="19"/>
  <c r="B1314" i="19"/>
  <c r="B1313" i="19"/>
  <c r="B1312" i="19"/>
  <c r="B1311" i="19"/>
  <c r="B1310" i="19"/>
  <c r="B1309" i="19"/>
  <c r="B1308" i="19"/>
  <c r="B1307" i="19"/>
  <c r="B1306" i="19"/>
  <c r="B1305" i="19"/>
  <c r="B1304" i="19"/>
  <c r="B1303" i="19"/>
  <c r="B1302" i="19"/>
  <c r="B1301" i="19"/>
  <c r="B1300" i="19"/>
  <c r="B1299" i="19"/>
  <c r="B1298" i="19"/>
  <c r="B1297" i="19"/>
  <c r="B1296" i="19"/>
  <c r="B1295" i="19"/>
  <c r="B1294" i="19"/>
  <c r="B1293" i="19"/>
  <c r="B1292" i="19"/>
  <c r="B1291" i="19"/>
  <c r="B1290" i="19"/>
  <c r="B1289" i="19"/>
  <c r="B1288" i="19"/>
  <c r="B1287" i="19"/>
  <c r="B1286" i="19"/>
  <c r="B1285" i="19"/>
  <c r="B1284" i="19"/>
  <c r="B1283" i="19"/>
  <c r="B1282" i="19"/>
  <c r="B1281" i="19"/>
  <c r="B1280" i="19"/>
  <c r="B1279" i="19"/>
  <c r="B1278" i="19"/>
  <c r="B1277" i="19"/>
  <c r="B1276" i="19"/>
  <c r="B1275" i="19"/>
  <c r="B1274" i="19"/>
  <c r="B1273" i="19"/>
  <c r="B1272" i="19"/>
  <c r="B1271" i="19"/>
  <c r="B1270" i="19"/>
  <c r="B1269" i="19"/>
  <c r="B1268" i="19"/>
  <c r="B1267" i="19"/>
  <c r="B1266" i="19"/>
  <c r="B1265" i="19"/>
  <c r="B1264" i="19"/>
  <c r="B1263" i="19"/>
  <c r="B1262" i="19"/>
  <c r="B1261" i="19"/>
  <c r="B1260" i="19"/>
  <c r="B1259" i="19"/>
  <c r="B1258" i="19"/>
  <c r="B1257" i="19"/>
  <c r="B1256" i="19"/>
  <c r="B1255" i="19"/>
  <c r="B1254" i="19"/>
  <c r="B1253" i="19"/>
  <c r="B1252" i="19"/>
  <c r="B1251" i="19"/>
  <c r="B1250" i="19"/>
  <c r="B1249" i="19"/>
  <c r="B1248" i="19"/>
  <c r="B1247" i="19"/>
  <c r="B1246" i="19"/>
  <c r="B1245" i="19"/>
  <c r="B1244" i="19"/>
  <c r="B1243" i="19"/>
  <c r="B1242" i="19"/>
  <c r="B1241" i="19"/>
  <c r="B1240" i="19"/>
  <c r="B1239" i="19"/>
  <c r="B1238" i="19"/>
  <c r="B1237" i="19"/>
  <c r="B1236" i="19"/>
  <c r="B1235" i="19"/>
  <c r="B1234" i="19"/>
  <c r="B1233" i="19"/>
  <c r="B1232" i="19"/>
  <c r="B1231" i="19"/>
  <c r="B1230" i="19"/>
  <c r="B1229" i="19"/>
  <c r="B1228" i="19"/>
  <c r="B1227" i="19"/>
  <c r="B1226" i="19"/>
  <c r="B1225" i="19"/>
  <c r="B1224" i="19"/>
  <c r="B1223" i="19"/>
  <c r="B1222" i="19"/>
  <c r="B1221" i="19"/>
  <c r="B1220" i="19"/>
  <c r="B1219" i="19"/>
  <c r="B1218" i="19"/>
  <c r="B1217" i="19"/>
  <c r="B1216" i="19"/>
  <c r="B1215" i="19"/>
  <c r="B1214" i="19"/>
  <c r="B1213" i="19"/>
  <c r="B1212" i="19"/>
  <c r="B1211" i="19"/>
  <c r="B1210" i="19"/>
  <c r="B1209" i="19"/>
  <c r="B1208" i="19"/>
  <c r="B1207" i="19"/>
  <c r="B1206" i="19"/>
  <c r="B1205" i="19"/>
  <c r="B1204" i="19"/>
  <c r="B1203" i="19"/>
  <c r="B1202" i="19"/>
  <c r="B1201" i="19"/>
  <c r="B1200" i="19"/>
  <c r="B1199" i="19"/>
  <c r="B1198" i="19"/>
  <c r="B1197" i="19"/>
  <c r="B1196" i="19"/>
  <c r="B1195" i="19"/>
  <c r="B1194" i="19"/>
  <c r="B1193" i="19"/>
  <c r="B1192" i="19"/>
  <c r="B1191" i="19"/>
  <c r="B1190" i="19"/>
  <c r="B1189" i="19"/>
  <c r="B1188" i="19"/>
  <c r="B1187" i="19"/>
  <c r="B1186" i="19"/>
  <c r="B1185" i="19"/>
  <c r="B1184" i="19"/>
  <c r="B1183" i="19"/>
  <c r="B1182" i="19"/>
  <c r="B1181" i="19"/>
  <c r="B1180" i="19"/>
  <c r="B1179" i="19"/>
  <c r="B1178" i="19"/>
  <c r="B1177" i="19"/>
  <c r="B1176" i="19"/>
  <c r="B1175" i="19"/>
  <c r="B1174" i="19"/>
  <c r="B1173" i="19"/>
  <c r="B1172" i="19"/>
  <c r="B1171" i="19"/>
  <c r="B1170" i="19"/>
  <c r="B1169" i="19"/>
  <c r="B1168" i="19"/>
  <c r="B1167" i="19"/>
  <c r="B1166" i="19"/>
  <c r="B1165" i="19"/>
  <c r="B1164" i="19"/>
  <c r="B1163" i="19"/>
  <c r="B1162" i="19"/>
  <c r="B1161" i="19"/>
  <c r="B1160" i="19"/>
  <c r="B1159" i="19"/>
  <c r="B1158" i="19"/>
  <c r="B1157" i="19"/>
  <c r="B1156" i="19"/>
  <c r="B1155" i="19"/>
  <c r="B1154" i="19"/>
  <c r="B1153" i="19"/>
  <c r="B1152" i="19"/>
  <c r="B1151" i="19"/>
  <c r="B1150" i="19"/>
  <c r="B1149" i="19"/>
  <c r="B1148" i="19"/>
  <c r="B1147" i="19"/>
  <c r="B1146" i="19"/>
  <c r="B1145" i="19"/>
  <c r="B1144" i="19"/>
  <c r="B1143" i="19"/>
  <c r="B1142" i="19"/>
  <c r="B1141" i="19"/>
  <c r="B1140" i="19"/>
  <c r="B1139" i="19"/>
  <c r="B1138" i="19"/>
  <c r="B1137" i="19"/>
  <c r="B1136" i="19"/>
  <c r="B1135" i="19"/>
  <c r="B1134" i="19"/>
  <c r="B1133" i="19"/>
  <c r="B1132" i="19"/>
  <c r="B1131" i="19"/>
  <c r="B1130" i="19"/>
  <c r="B1129" i="19"/>
  <c r="B1128" i="19"/>
  <c r="B1127" i="19"/>
  <c r="B1126" i="19"/>
  <c r="B1125" i="19"/>
  <c r="B1124" i="19"/>
  <c r="B1123" i="19"/>
  <c r="B1122" i="19"/>
  <c r="B1121" i="19"/>
  <c r="B1120" i="19"/>
  <c r="B1119" i="19"/>
  <c r="B1118" i="19"/>
  <c r="B1117" i="19"/>
  <c r="B1116" i="19"/>
  <c r="B1115" i="19"/>
  <c r="B1114" i="19"/>
  <c r="B1113" i="19"/>
  <c r="B1112" i="19"/>
  <c r="B1111" i="19"/>
  <c r="B1110" i="19"/>
  <c r="B1109" i="19"/>
  <c r="B1108" i="19"/>
  <c r="B1107" i="19"/>
  <c r="B1106" i="19"/>
  <c r="B1105" i="19"/>
  <c r="B1104" i="19"/>
  <c r="B1103" i="19"/>
  <c r="B1102" i="19"/>
  <c r="B1101" i="19"/>
  <c r="B1100" i="19"/>
  <c r="B1099" i="19"/>
  <c r="B1098" i="19"/>
  <c r="B1097" i="19"/>
  <c r="B1096" i="19"/>
  <c r="B1095" i="19"/>
  <c r="B1094" i="19"/>
  <c r="B1093" i="19"/>
  <c r="B1092" i="19"/>
  <c r="B1091" i="19"/>
  <c r="B1090" i="19"/>
  <c r="B1089" i="19"/>
  <c r="B1088" i="19"/>
  <c r="B1087" i="19"/>
  <c r="B1086" i="19"/>
  <c r="B1085" i="19"/>
  <c r="B1084" i="19"/>
  <c r="B1083" i="19"/>
  <c r="B1082" i="19"/>
  <c r="B1081" i="19"/>
  <c r="B1080" i="19"/>
  <c r="B1079" i="19"/>
  <c r="B1078" i="19"/>
  <c r="B1077" i="19"/>
  <c r="B1076" i="19"/>
  <c r="B1075" i="19"/>
  <c r="B1074" i="19"/>
  <c r="B1073" i="19"/>
  <c r="B1072" i="19"/>
  <c r="B1071" i="19"/>
  <c r="B1070" i="19"/>
  <c r="B1069" i="19"/>
  <c r="B1068" i="19"/>
  <c r="B1067" i="19"/>
  <c r="B1066" i="19"/>
  <c r="B1065" i="19"/>
  <c r="B1064" i="19"/>
  <c r="B1063" i="19"/>
  <c r="B1062" i="19"/>
  <c r="B1061" i="19"/>
  <c r="B1060" i="19"/>
  <c r="B1059" i="19"/>
  <c r="B1058" i="19"/>
  <c r="B1057" i="19"/>
  <c r="B1056" i="19"/>
  <c r="B1055" i="19"/>
  <c r="B1054" i="19"/>
  <c r="B1053" i="19"/>
  <c r="B1052" i="19"/>
  <c r="B1051" i="19"/>
  <c r="B1050" i="19"/>
  <c r="B1049" i="19"/>
  <c r="B1048" i="19"/>
  <c r="B1047" i="19"/>
  <c r="B1046" i="19"/>
  <c r="B1045" i="19"/>
  <c r="B1044" i="19"/>
  <c r="B1043" i="19"/>
  <c r="B1042" i="19"/>
  <c r="B1041" i="19"/>
  <c r="B1040" i="19"/>
  <c r="B1039" i="19"/>
  <c r="B1038" i="19"/>
  <c r="B1037" i="19"/>
  <c r="B1036" i="19"/>
  <c r="B1035" i="19"/>
  <c r="B1034" i="19"/>
  <c r="B1033" i="19"/>
  <c r="B1032" i="19"/>
  <c r="B1031" i="19"/>
  <c r="B1030" i="19"/>
  <c r="B1029" i="19"/>
  <c r="B1028" i="19"/>
  <c r="B1027" i="19"/>
  <c r="B1026" i="19"/>
  <c r="B1025" i="19"/>
  <c r="B1024" i="19"/>
  <c r="B1023" i="19"/>
  <c r="B1022" i="19"/>
  <c r="B1021" i="19"/>
  <c r="B1020" i="19"/>
  <c r="B1019" i="19"/>
  <c r="B1018" i="19"/>
  <c r="B1017" i="19"/>
  <c r="B1016" i="19"/>
  <c r="B1015" i="19"/>
  <c r="B1014" i="19"/>
  <c r="B1013" i="19"/>
  <c r="B1012" i="19"/>
  <c r="B1011" i="19"/>
  <c r="B1010" i="19"/>
  <c r="B1009" i="19"/>
  <c r="B1008" i="19"/>
  <c r="B1007" i="19"/>
  <c r="B1006" i="19"/>
  <c r="B1005" i="19"/>
  <c r="B1004" i="19"/>
  <c r="B1003" i="19"/>
  <c r="B1002" i="19"/>
  <c r="B1001" i="19"/>
  <c r="B1000" i="19"/>
  <c r="B999" i="19"/>
  <c r="B998" i="19"/>
  <c r="B997" i="19"/>
  <c r="B996" i="19"/>
  <c r="B995" i="19"/>
  <c r="B994" i="19"/>
  <c r="B993" i="19"/>
  <c r="B992" i="19"/>
  <c r="B991" i="19"/>
  <c r="B990" i="19"/>
  <c r="B989" i="19"/>
  <c r="B988" i="19"/>
  <c r="B987" i="19"/>
  <c r="B986" i="19"/>
  <c r="B985" i="19"/>
  <c r="B984" i="19"/>
  <c r="B983" i="19"/>
  <c r="B982" i="19"/>
  <c r="B981" i="19"/>
  <c r="B980" i="19"/>
  <c r="B979" i="19"/>
  <c r="B978" i="19"/>
  <c r="B977" i="19"/>
  <c r="B976" i="19"/>
  <c r="B975" i="19"/>
  <c r="B974" i="19"/>
  <c r="B973" i="19"/>
  <c r="B972" i="19"/>
  <c r="B971" i="19"/>
  <c r="B970" i="19"/>
  <c r="B969" i="19"/>
  <c r="B968" i="19"/>
  <c r="B967" i="19"/>
  <c r="B966" i="19"/>
  <c r="B965" i="19"/>
  <c r="B964" i="19"/>
  <c r="B963" i="19"/>
  <c r="B962" i="19"/>
  <c r="B961" i="19"/>
  <c r="B960" i="19"/>
  <c r="B959" i="19"/>
  <c r="B958" i="19"/>
  <c r="B957" i="19"/>
  <c r="B956" i="19"/>
  <c r="B955" i="19"/>
  <c r="B954" i="19"/>
  <c r="B953" i="19"/>
  <c r="B952" i="19"/>
  <c r="B951" i="19"/>
  <c r="B950" i="19"/>
  <c r="B949" i="19"/>
  <c r="B948" i="19"/>
  <c r="B947" i="19"/>
  <c r="B946" i="19"/>
  <c r="B945" i="19"/>
  <c r="B944" i="19"/>
  <c r="B943" i="19"/>
  <c r="B942" i="19"/>
  <c r="B941" i="19"/>
  <c r="B940" i="19"/>
  <c r="B939" i="19"/>
  <c r="B938" i="19"/>
  <c r="B937" i="19"/>
  <c r="B936" i="19"/>
  <c r="B935" i="19"/>
  <c r="B934" i="19"/>
  <c r="B933" i="19"/>
  <c r="B932" i="19"/>
  <c r="B931" i="19"/>
  <c r="B930" i="19"/>
  <c r="B929" i="19"/>
  <c r="B928" i="19"/>
  <c r="B927" i="19"/>
  <c r="B926" i="19"/>
  <c r="B925" i="19"/>
  <c r="B924" i="19"/>
  <c r="B923" i="19"/>
  <c r="B922" i="19"/>
  <c r="B921" i="19"/>
  <c r="B920" i="19"/>
  <c r="B919" i="19"/>
  <c r="B918" i="19"/>
  <c r="B917" i="19"/>
  <c r="B916" i="19"/>
  <c r="B915" i="19"/>
  <c r="B914" i="19"/>
  <c r="B913" i="19"/>
  <c r="B912" i="19"/>
  <c r="B911" i="19"/>
  <c r="B910" i="19"/>
  <c r="B909" i="19"/>
  <c r="B908" i="19"/>
  <c r="B907" i="19"/>
  <c r="B906" i="19"/>
  <c r="B905" i="19"/>
  <c r="B904" i="19"/>
  <c r="B903" i="19"/>
  <c r="B902" i="19"/>
  <c r="B901" i="19"/>
  <c r="B900" i="19"/>
  <c r="B899" i="19"/>
  <c r="B898" i="19"/>
  <c r="B897" i="19"/>
  <c r="B896" i="19"/>
  <c r="B895" i="19"/>
  <c r="B894" i="19"/>
  <c r="B893" i="19"/>
  <c r="B892" i="19"/>
  <c r="B891" i="19"/>
  <c r="B890" i="19"/>
  <c r="B889" i="19"/>
  <c r="B888" i="19"/>
  <c r="B887" i="19"/>
  <c r="B886" i="19"/>
  <c r="B885" i="19"/>
  <c r="B884" i="19"/>
  <c r="B883" i="19"/>
  <c r="B882" i="19"/>
  <c r="B881" i="19"/>
  <c r="B880" i="19"/>
  <c r="B879" i="19"/>
  <c r="B878" i="19"/>
  <c r="B877" i="19"/>
  <c r="B876" i="19"/>
  <c r="B875" i="19"/>
  <c r="B874" i="19"/>
  <c r="B873" i="19"/>
  <c r="B872" i="19"/>
  <c r="B871" i="19"/>
  <c r="B870" i="19"/>
  <c r="B869" i="19"/>
  <c r="B868" i="19"/>
  <c r="B867" i="19"/>
  <c r="B866" i="19"/>
  <c r="B865" i="19"/>
  <c r="B864" i="19"/>
  <c r="B863" i="19"/>
  <c r="B862" i="19"/>
  <c r="B861" i="19"/>
  <c r="B860" i="19"/>
  <c r="B859" i="19"/>
  <c r="B858" i="19"/>
  <c r="B857" i="19"/>
  <c r="B856" i="19"/>
  <c r="B855" i="19"/>
  <c r="B854" i="19"/>
  <c r="B853" i="19"/>
  <c r="B852" i="19"/>
  <c r="B851" i="19"/>
  <c r="B850" i="19"/>
  <c r="B849" i="19"/>
  <c r="B848" i="19"/>
  <c r="B847" i="19"/>
  <c r="B846" i="19"/>
  <c r="B845" i="19"/>
  <c r="B844" i="19"/>
  <c r="B843" i="19"/>
  <c r="B842" i="19"/>
  <c r="B841" i="19"/>
  <c r="B840" i="19"/>
  <c r="B839" i="19"/>
  <c r="B838" i="19"/>
  <c r="B837" i="19"/>
  <c r="B836" i="19"/>
  <c r="B835" i="19"/>
  <c r="B834" i="19"/>
  <c r="B833" i="19"/>
  <c r="B832" i="19"/>
  <c r="B831" i="19"/>
  <c r="B830" i="19"/>
  <c r="B829" i="19"/>
  <c r="B828" i="19"/>
  <c r="B827" i="19"/>
  <c r="B826" i="19"/>
  <c r="B825" i="19"/>
  <c r="B824" i="19"/>
  <c r="B823" i="19"/>
  <c r="B822" i="19"/>
  <c r="B821" i="19"/>
  <c r="B820" i="19"/>
  <c r="B819" i="19"/>
  <c r="B818" i="19"/>
  <c r="B817" i="19"/>
  <c r="B816" i="19"/>
  <c r="B815" i="19"/>
  <c r="B814" i="19"/>
  <c r="B813" i="19"/>
  <c r="B812" i="19"/>
  <c r="B811" i="19"/>
  <c r="B810" i="19"/>
  <c r="B809" i="19"/>
  <c r="B808" i="19"/>
  <c r="B807" i="19"/>
  <c r="B806" i="19"/>
  <c r="B805" i="19"/>
  <c r="B804" i="19"/>
  <c r="B803" i="19"/>
  <c r="B802" i="19"/>
  <c r="B801" i="19"/>
  <c r="B800" i="19"/>
  <c r="B799" i="19"/>
  <c r="B798" i="19"/>
  <c r="B797" i="19"/>
  <c r="B796" i="19"/>
  <c r="B795" i="19"/>
  <c r="B794" i="19"/>
  <c r="B793" i="19"/>
  <c r="B792" i="19"/>
  <c r="B791" i="19"/>
  <c r="B790" i="19"/>
  <c r="B789" i="19"/>
  <c r="B788" i="19"/>
  <c r="B787" i="19"/>
  <c r="B786" i="19"/>
  <c r="B785" i="19"/>
  <c r="B784" i="19"/>
  <c r="B783" i="19"/>
  <c r="B782" i="19"/>
  <c r="B781" i="19"/>
  <c r="B780" i="19"/>
  <c r="B779" i="19"/>
  <c r="B778" i="19"/>
  <c r="B777" i="19"/>
  <c r="B776" i="19"/>
  <c r="B775" i="19"/>
  <c r="B774" i="19"/>
  <c r="B773" i="19"/>
  <c r="B772" i="19"/>
  <c r="B771" i="19"/>
  <c r="B770" i="19"/>
  <c r="B769" i="19"/>
  <c r="B768" i="19"/>
  <c r="B767" i="19"/>
  <c r="B766" i="19"/>
  <c r="B765" i="19"/>
  <c r="B764" i="19"/>
  <c r="B763" i="19"/>
  <c r="B762" i="19"/>
  <c r="B761" i="19"/>
  <c r="B760" i="19"/>
  <c r="B759" i="19"/>
  <c r="B758" i="19"/>
  <c r="B757" i="19"/>
  <c r="B756" i="19"/>
  <c r="B755" i="19"/>
  <c r="B754" i="19"/>
  <c r="B753" i="19"/>
  <c r="B752" i="19"/>
  <c r="B751" i="19"/>
  <c r="B750" i="19"/>
  <c r="B749" i="19"/>
  <c r="B748" i="19"/>
  <c r="B747" i="19"/>
  <c r="B746" i="19"/>
  <c r="B745" i="19"/>
  <c r="B744" i="19"/>
  <c r="B743" i="19"/>
  <c r="B742" i="19"/>
  <c r="B741" i="19"/>
  <c r="B740" i="19"/>
  <c r="B739" i="19"/>
  <c r="B738" i="19"/>
  <c r="B737" i="19"/>
  <c r="B736" i="19"/>
  <c r="B735" i="19"/>
  <c r="B734" i="19"/>
  <c r="B733" i="19"/>
  <c r="B732" i="19"/>
  <c r="B731" i="19"/>
  <c r="B730" i="19"/>
  <c r="B729" i="19"/>
  <c r="B728" i="19"/>
  <c r="B727" i="19"/>
  <c r="B726" i="19"/>
  <c r="B725" i="19"/>
  <c r="B724" i="19"/>
  <c r="B723" i="19"/>
  <c r="B722" i="19"/>
  <c r="B721" i="19"/>
  <c r="B720" i="19"/>
  <c r="B719" i="19"/>
  <c r="B718" i="19"/>
  <c r="B717" i="19"/>
  <c r="B716" i="19"/>
  <c r="B715" i="19"/>
  <c r="B714" i="19"/>
  <c r="B713" i="19"/>
  <c r="B712" i="19"/>
  <c r="B711" i="19"/>
  <c r="B710" i="19"/>
  <c r="B709" i="19"/>
  <c r="B708" i="19"/>
  <c r="B707" i="19"/>
  <c r="B706" i="19"/>
  <c r="B705" i="19"/>
  <c r="B704" i="19"/>
  <c r="B703" i="19"/>
  <c r="B702" i="19"/>
  <c r="B701" i="19"/>
  <c r="B700" i="19"/>
  <c r="B699" i="19"/>
  <c r="B698" i="19"/>
  <c r="B697" i="19"/>
  <c r="B696" i="19"/>
  <c r="B695" i="19"/>
  <c r="B694" i="19"/>
  <c r="B693" i="19"/>
  <c r="B692" i="19"/>
  <c r="B691" i="19"/>
  <c r="B690" i="19"/>
  <c r="B689" i="19"/>
  <c r="B688" i="19"/>
  <c r="B687" i="19"/>
  <c r="B686" i="19"/>
  <c r="B685" i="19"/>
  <c r="B684" i="19"/>
  <c r="B683" i="19"/>
  <c r="B682" i="19"/>
  <c r="B681" i="19"/>
  <c r="B680" i="19"/>
  <c r="B679" i="19"/>
  <c r="B678" i="19"/>
  <c r="B677" i="19"/>
  <c r="B676" i="19"/>
  <c r="B675" i="19"/>
  <c r="B674" i="19"/>
  <c r="B673" i="19"/>
  <c r="B672" i="19"/>
  <c r="B671" i="19"/>
  <c r="B670" i="19"/>
  <c r="B669" i="19"/>
  <c r="B668" i="19"/>
  <c r="B667" i="19"/>
  <c r="B666" i="19"/>
  <c r="B665" i="19"/>
  <c r="B664" i="19"/>
  <c r="B663" i="19"/>
  <c r="B662" i="19"/>
  <c r="B661" i="19"/>
  <c r="B660" i="19"/>
  <c r="B659" i="19"/>
  <c r="B658" i="19"/>
  <c r="B657" i="19"/>
  <c r="B656" i="19"/>
  <c r="B655" i="19"/>
  <c r="B654" i="19"/>
  <c r="B653" i="19"/>
  <c r="B652" i="19"/>
  <c r="B651" i="19"/>
  <c r="B650" i="19"/>
  <c r="B649" i="19"/>
  <c r="B648" i="19"/>
  <c r="B647" i="19"/>
  <c r="B646" i="19"/>
  <c r="B645" i="19"/>
  <c r="B644" i="19"/>
  <c r="B643" i="19"/>
  <c r="B642" i="19"/>
  <c r="B641" i="19"/>
  <c r="B640" i="19"/>
  <c r="B639" i="19"/>
  <c r="B638" i="19"/>
  <c r="B637" i="19"/>
  <c r="B636" i="19"/>
  <c r="B635" i="19"/>
  <c r="B634" i="19"/>
  <c r="B633" i="19"/>
  <c r="B632" i="19"/>
  <c r="B631" i="19"/>
  <c r="B630" i="19"/>
  <c r="B629" i="19"/>
  <c r="B628" i="19"/>
  <c r="B627" i="19"/>
  <c r="B626" i="19"/>
  <c r="B625" i="19"/>
  <c r="B624" i="19"/>
  <c r="B623" i="19"/>
  <c r="B622" i="19"/>
  <c r="B621" i="19"/>
  <c r="B620" i="19"/>
  <c r="B619" i="19"/>
  <c r="B618" i="19"/>
  <c r="B617" i="19"/>
  <c r="B616" i="19"/>
  <c r="B615" i="19"/>
  <c r="B614" i="19"/>
  <c r="B613" i="19"/>
  <c r="B612" i="19"/>
  <c r="B611" i="19"/>
  <c r="B610" i="19"/>
  <c r="B609" i="19"/>
  <c r="B608" i="19"/>
  <c r="B607" i="19"/>
  <c r="B606" i="19"/>
  <c r="B605" i="19"/>
  <c r="B604" i="19"/>
  <c r="B603" i="19"/>
  <c r="B602" i="19"/>
  <c r="B601" i="19"/>
  <c r="B600" i="19"/>
  <c r="B599" i="19"/>
  <c r="B598" i="19"/>
  <c r="B597" i="19"/>
  <c r="B596" i="19"/>
  <c r="B595" i="19"/>
  <c r="B594" i="19"/>
  <c r="B593" i="19"/>
  <c r="B592" i="19"/>
  <c r="B591" i="19"/>
  <c r="B590" i="19"/>
  <c r="B589" i="19"/>
  <c r="B588" i="19"/>
  <c r="B587" i="19"/>
  <c r="B586" i="19"/>
  <c r="B585" i="19"/>
  <c r="B584" i="19"/>
  <c r="B583" i="19"/>
  <c r="B582" i="19"/>
  <c r="B581" i="19"/>
  <c r="B580" i="19"/>
  <c r="B579" i="19"/>
  <c r="B578" i="19"/>
  <c r="B577" i="19"/>
  <c r="B576" i="19"/>
  <c r="B575" i="19"/>
  <c r="B574" i="19"/>
  <c r="B573" i="19"/>
  <c r="B572" i="19"/>
  <c r="B571" i="19"/>
  <c r="B570" i="19"/>
  <c r="B569" i="19"/>
  <c r="B568" i="19"/>
  <c r="B567" i="19"/>
  <c r="B566" i="19"/>
  <c r="B565" i="19"/>
  <c r="B564" i="19"/>
  <c r="B563" i="19"/>
  <c r="B562" i="19"/>
  <c r="B561" i="19"/>
  <c r="B560" i="19"/>
  <c r="B559" i="19"/>
  <c r="B558" i="19"/>
  <c r="B557" i="19"/>
  <c r="B556" i="19"/>
  <c r="B555" i="19"/>
  <c r="B554" i="19"/>
  <c r="B553" i="19"/>
  <c r="B552" i="19"/>
  <c r="B551" i="19"/>
  <c r="B550" i="19"/>
  <c r="B549" i="19"/>
  <c r="B548" i="19"/>
  <c r="B547" i="19"/>
  <c r="B546" i="19"/>
  <c r="B545" i="19"/>
  <c r="B544" i="19"/>
  <c r="B543" i="19"/>
  <c r="B542" i="19"/>
  <c r="B541" i="19"/>
  <c r="B540" i="19"/>
  <c r="B539" i="19"/>
  <c r="B538" i="19"/>
  <c r="B537" i="19"/>
  <c r="B536" i="19"/>
  <c r="B535" i="19"/>
  <c r="B534" i="19"/>
  <c r="B533" i="19"/>
  <c r="B532" i="19"/>
  <c r="B531" i="19"/>
  <c r="B530" i="19"/>
  <c r="B529" i="19"/>
  <c r="B528" i="19"/>
  <c r="B527" i="19"/>
  <c r="B526" i="19"/>
  <c r="B525" i="19"/>
  <c r="B524" i="19"/>
  <c r="B523" i="19"/>
  <c r="B522" i="19"/>
  <c r="B521" i="19"/>
  <c r="B520" i="19"/>
  <c r="B519" i="19"/>
  <c r="B518" i="19"/>
  <c r="B517" i="19"/>
  <c r="B516" i="19"/>
  <c r="B515" i="19"/>
  <c r="B514" i="19"/>
  <c r="B513" i="19"/>
  <c r="B512" i="19"/>
  <c r="B511" i="19"/>
  <c r="B510" i="19"/>
  <c r="B509" i="19"/>
  <c r="B508" i="19"/>
  <c r="B507" i="19"/>
  <c r="B506" i="19"/>
  <c r="B505" i="19"/>
  <c r="B504" i="19"/>
  <c r="B503" i="19"/>
  <c r="B502" i="19"/>
  <c r="B501" i="19"/>
  <c r="B500" i="19"/>
  <c r="B499" i="19"/>
  <c r="B498" i="19"/>
  <c r="B497" i="19"/>
  <c r="B496" i="19"/>
  <c r="B495" i="19"/>
  <c r="B494" i="19"/>
  <c r="B493" i="19"/>
  <c r="B492" i="19"/>
  <c r="B491" i="19"/>
  <c r="B490" i="19"/>
  <c r="B489" i="19"/>
  <c r="B488" i="19"/>
  <c r="B487" i="19"/>
  <c r="B486" i="19"/>
  <c r="B485" i="19"/>
  <c r="B484" i="19"/>
  <c r="B483" i="19"/>
  <c r="B482" i="19"/>
  <c r="B481" i="19"/>
  <c r="B480" i="19"/>
  <c r="B479" i="19"/>
  <c r="B478" i="19"/>
  <c r="B477" i="19"/>
  <c r="B476" i="19"/>
  <c r="B475" i="19"/>
  <c r="B474" i="19"/>
  <c r="B473" i="19"/>
  <c r="B472" i="19"/>
  <c r="B471" i="19"/>
  <c r="B470" i="19"/>
  <c r="B469" i="19"/>
  <c r="B468" i="19"/>
  <c r="B467" i="19"/>
  <c r="B466" i="19"/>
  <c r="B465" i="19"/>
  <c r="B464" i="19"/>
  <c r="B463" i="19"/>
  <c r="B462" i="19"/>
  <c r="B461" i="19"/>
  <c r="B460" i="19"/>
  <c r="B459" i="19"/>
  <c r="B458" i="19"/>
  <c r="B457" i="19"/>
  <c r="B456" i="19"/>
  <c r="B455" i="19"/>
  <c r="B454" i="19"/>
  <c r="B453" i="19"/>
  <c r="B452" i="19"/>
  <c r="B451" i="19"/>
  <c r="B450" i="19"/>
  <c r="B449" i="19"/>
  <c r="B448" i="19"/>
  <c r="B447" i="19"/>
  <c r="B446" i="19"/>
  <c r="B445" i="19"/>
  <c r="B444" i="19"/>
  <c r="B443" i="19"/>
  <c r="B442" i="19"/>
  <c r="B441" i="19"/>
  <c r="B440" i="19"/>
  <c r="B439" i="19"/>
  <c r="B438" i="19"/>
  <c r="B437" i="19"/>
  <c r="B436" i="19"/>
  <c r="B435" i="19"/>
  <c r="B434" i="19"/>
  <c r="B433" i="19"/>
  <c r="B432" i="19"/>
  <c r="B431" i="19"/>
  <c r="B430" i="19"/>
  <c r="B429" i="19"/>
  <c r="B428" i="19"/>
  <c r="B427" i="19"/>
  <c r="B426" i="19"/>
  <c r="B425" i="19"/>
  <c r="B424" i="19"/>
  <c r="B423" i="19"/>
  <c r="B422" i="19"/>
  <c r="B421" i="19"/>
  <c r="B420" i="19"/>
  <c r="B419" i="19"/>
  <c r="B418" i="19"/>
  <c r="B417" i="19"/>
  <c r="B416" i="19"/>
  <c r="B415" i="19"/>
  <c r="B414" i="19"/>
  <c r="B413" i="19"/>
  <c r="B412" i="19"/>
  <c r="B411" i="19"/>
  <c r="B410" i="19"/>
  <c r="B409" i="19"/>
  <c r="B408" i="19"/>
  <c r="B407" i="19"/>
  <c r="B406" i="19"/>
  <c r="B405" i="19"/>
  <c r="B404" i="19"/>
  <c r="B403" i="19"/>
  <c r="B402" i="19"/>
  <c r="B401" i="19"/>
  <c r="B400" i="19"/>
  <c r="B399" i="19"/>
  <c r="B398" i="19"/>
  <c r="B397" i="19"/>
  <c r="B396" i="19"/>
  <c r="B395" i="19"/>
  <c r="B394" i="19"/>
  <c r="B393" i="19"/>
  <c r="B392" i="19"/>
  <c r="B391" i="19"/>
  <c r="B390" i="19"/>
  <c r="B389" i="19"/>
  <c r="B388" i="19"/>
  <c r="B387" i="19"/>
  <c r="B386" i="19"/>
  <c r="B385" i="19"/>
  <c r="B384" i="19"/>
  <c r="B383" i="19"/>
  <c r="B382" i="19"/>
  <c r="B381" i="19"/>
  <c r="B380" i="19"/>
  <c r="B379" i="19"/>
  <c r="B378" i="19"/>
  <c r="B377" i="19"/>
  <c r="B376" i="19"/>
  <c r="B375" i="19"/>
  <c r="B374" i="19"/>
  <c r="B373" i="19"/>
  <c r="B372" i="19"/>
  <c r="B371" i="19"/>
  <c r="B370" i="19"/>
  <c r="B369" i="19"/>
  <c r="B368" i="19"/>
  <c r="B367" i="19"/>
  <c r="B366" i="19"/>
  <c r="B365" i="19"/>
  <c r="B364" i="19"/>
  <c r="B363" i="19"/>
  <c r="B362" i="19"/>
  <c r="B361" i="19"/>
  <c r="B360" i="19"/>
  <c r="B359" i="19"/>
  <c r="B358" i="19"/>
  <c r="B357" i="19"/>
  <c r="B356" i="19"/>
  <c r="B355" i="19"/>
  <c r="B354" i="19"/>
  <c r="B353" i="19"/>
  <c r="B352" i="19"/>
  <c r="B351" i="19"/>
  <c r="B350" i="19"/>
  <c r="B349" i="19"/>
  <c r="B348" i="19"/>
  <c r="B347" i="19"/>
  <c r="B346" i="19"/>
  <c r="B345" i="19"/>
  <c r="B344" i="19"/>
  <c r="B343" i="19"/>
  <c r="B342" i="19"/>
  <c r="B341" i="19"/>
  <c r="B340" i="19"/>
  <c r="B339" i="19"/>
  <c r="B338" i="19"/>
  <c r="B337" i="19"/>
  <c r="B336" i="19"/>
  <c r="B335" i="19"/>
  <c r="B334" i="19"/>
  <c r="B333" i="19"/>
  <c r="B332" i="19"/>
  <c r="B331" i="19"/>
  <c r="B330" i="19"/>
  <c r="B329" i="19"/>
  <c r="B328" i="19"/>
  <c r="B327" i="19"/>
  <c r="B326" i="19"/>
  <c r="B325" i="19"/>
  <c r="B324" i="19"/>
  <c r="B323" i="19"/>
  <c r="B322" i="19"/>
  <c r="B321" i="19"/>
  <c r="B320" i="19"/>
  <c r="B319" i="19"/>
  <c r="B318" i="19"/>
  <c r="B317" i="19"/>
  <c r="B316" i="19"/>
  <c r="B315" i="19"/>
  <c r="B314" i="19"/>
  <c r="B313" i="19"/>
  <c r="B312" i="19"/>
  <c r="B311" i="19"/>
  <c r="B310" i="19"/>
  <c r="B309" i="19"/>
  <c r="B308" i="19"/>
  <c r="B307" i="19"/>
  <c r="B306" i="19"/>
  <c r="B305" i="19"/>
  <c r="B304" i="19"/>
  <c r="B303" i="19"/>
  <c r="B302" i="19"/>
  <c r="B301" i="19"/>
  <c r="B300" i="19"/>
  <c r="B299" i="19"/>
  <c r="B298" i="19"/>
  <c r="B297" i="19"/>
  <c r="B296" i="19"/>
  <c r="B295" i="19"/>
  <c r="B294" i="19"/>
  <c r="B293" i="19"/>
  <c r="B292" i="19"/>
  <c r="B291" i="19"/>
  <c r="B290" i="19"/>
  <c r="B289" i="19"/>
  <c r="B288" i="19"/>
  <c r="B287" i="19"/>
  <c r="B286" i="19"/>
  <c r="B285" i="19"/>
  <c r="B284" i="19"/>
  <c r="B283" i="19"/>
  <c r="B282" i="19"/>
  <c r="B281" i="19"/>
  <c r="B280" i="19"/>
  <c r="B279" i="19"/>
  <c r="B278" i="19"/>
  <c r="B277" i="19"/>
  <c r="B276" i="19"/>
  <c r="B275" i="19"/>
  <c r="B274" i="19"/>
  <c r="B273" i="19"/>
  <c r="B272" i="19"/>
  <c r="B271" i="19"/>
  <c r="B270" i="19"/>
  <c r="B269" i="19"/>
  <c r="B268" i="19"/>
  <c r="B267" i="19"/>
  <c r="B266" i="19"/>
  <c r="B265" i="19"/>
  <c r="B264" i="19"/>
  <c r="B263" i="19"/>
  <c r="B262" i="19"/>
  <c r="B261" i="19"/>
  <c r="B260" i="19"/>
  <c r="B259" i="19"/>
  <c r="B258" i="19"/>
  <c r="B257" i="19"/>
  <c r="B256" i="19"/>
  <c r="B255" i="19"/>
  <c r="B254" i="19"/>
  <c r="B253" i="19"/>
  <c r="B252" i="19"/>
  <c r="B251" i="19"/>
  <c r="B250" i="19"/>
  <c r="B249" i="19"/>
  <c r="B248" i="19"/>
  <c r="B247" i="19"/>
  <c r="B246" i="19"/>
  <c r="B245" i="19"/>
  <c r="B244" i="19"/>
  <c r="B243" i="19"/>
  <c r="B242" i="19"/>
  <c r="B241" i="19"/>
  <c r="B240" i="19"/>
  <c r="B239" i="19"/>
  <c r="B238" i="19"/>
  <c r="B237" i="19"/>
  <c r="B236" i="19"/>
  <c r="B235" i="19"/>
  <c r="B234" i="19"/>
  <c r="B233" i="19"/>
  <c r="B232" i="19"/>
  <c r="B231" i="19"/>
  <c r="B230" i="19"/>
  <c r="B229" i="19"/>
  <c r="B228" i="19"/>
  <c r="B227" i="19"/>
  <c r="B226" i="19"/>
  <c r="B225" i="19"/>
  <c r="B224" i="19"/>
  <c r="B223" i="19"/>
  <c r="B222" i="19"/>
  <c r="B221" i="19"/>
  <c r="B220" i="19"/>
  <c r="B219" i="19"/>
  <c r="B218" i="19"/>
  <c r="B217" i="19"/>
  <c r="B216" i="19"/>
  <c r="B215" i="19"/>
  <c r="B214" i="19"/>
  <c r="B213" i="19"/>
  <c r="B212" i="19"/>
  <c r="B211" i="19"/>
  <c r="B210" i="19"/>
  <c r="B209" i="19"/>
  <c r="B208" i="19"/>
  <c r="B207" i="19"/>
  <c r="B206" i="19"/>
  <c r="B205" i="19"/>
  <c r="B204" i="19"/>
  <c r="B203" i="19"/>
  <c r="B202" i="19"/>
  <c r="B201" i="19"/>
  <c r="B200" i="19"/>
  <c r="B199" i="19"/>
  <c r="B198" i="19"/>
  <c r="B197" i="19"/>
  <c r="B196" i="19"/>
  <c r="B195" i="19"/>
  <c r="B194" i="19"/>
  <c r="B193" i="19"/>
  <c r="B192" i="19"/>
  <c r="B191" i="19"/>
  <c r="B190" i="19"/>
  <c r="B189" i="19"/>
  <c r="B188" i="19"/>
  <c r="B187" i="19"/>
  <c r="B186" i="19"/>
  <c r="B185" i="19"/>
  <c r="B184" i="19"/>
  <c r="B183" i="19"/>
  <c r="B182" i="19"/>
  <c r="B181" i="19"/>
  <c r="B180" i="19"/>
  <c r="B179" i="19"/>
  <c r="B178" i="19"/>
  <c r="B177" i="19"/>
  <c r="B176" i="19"/>
  <c r="B175" i="19"/>
  <c r="B174" i="19"/>
  <c r="B173" i="19"/>
  <c r="B172" i="19"/>
  <c r="B171" i="19"/>
  <c r="B170" i="19"/>
  <c r="B169" i="19"/>
  <c r="B168" i="19"/>
  <c r="B167" i="19"/>
  <c r="B166" i="19"/>
  <c r="B165" i="19"/>
  <c r="B164" i="19"/>
  <c r="B163" i="19"/>
  <c r="B162" i="19"/>
  <c r="B161" i="19"/>
  <c r="B160" i="19"/>
  <c r="B159" i="19"/>
  <c r="B158" i="19"/>
  <c r="B157" i="19"/>
  <c r="B156" i="19"/>
  <c r="B155" i="19"/>
  <c r="B154" i="19"/>
  <c r="B153" i="19"/>
  <c r="B152" i="19"/>
  <c r="B151" i="19"/>
  <c r="B150" i="19"/>
  <c r="B149" i="19"/>
  <c r="B148" i="19"/>
  <c r="B147" i="19"/>
  <c r="B146" i="19"/>
  <c r="B145" i="19"/>
  <c r="B144" i="19"/>
  <c r="B143" i="19"/>
  <c r="B142" i="19"/>
  <c r="B141" i="19"/>
  <c r="B140" i="19"/>
  <c r="B139" i="19"/>
  <c r="B138" i="19"/>
  <c r="B137" i="19"/>
  <c r="B136" i="19"/>
  <c r="B135" i="19"/>
  <c r="B134" i="19"/>
  <c r="B133" i="19"/>
  <c r="B132" i="19"/>
  <c r="B131" i="19"/>
  <c r="B130" i="19"/>
  <c r="B129" i="19"/>
  <c r="B128" i="19"/>
  <c r="B127" i="19"/>
  <c r="B126" i="19"/>
  <c r="B125" i="19"/>
  <c r="B124" i="19"/>
  <c r="B123" i="19"/>
  <c r="B122" i="19"/>
  <c r="B121" i="19"/>
  <c r="B120" i="19"/>
  <c r="B119" i="19"/>
  <c r="B118" i="19"/>
  <c r="B117" i="19"/>
  <c r="B116" i="19"/>
  <c r="B115" i="19"/>
  <c r="B114" i="19"/>
  <c r="B113" i="19"/>
  <c r="B112" i="19"/>
  <c r="B111" i="19"/>
  <c r="B110" i="19"/>
  <c r="B109" i="19"/>
  <c r="B108" i="19"/>
  <c r="B107" i="19"/>
  <c r="B106" i="19"/>
  <c r="B105" i="19"/>
  <c r="B104" i="19"/>
  <c r="B103" i="19"/>
  <c r="B102" i="19"/>
  <c r="B101" i="19"/>
  <c r="B100" i="19"/>
  <c r="B99" i="19"/>
  <c r="B98" i="19"/>
  <c r="B97" i="19"/>
  <c r="B96" i="19"/>
  <c r="B95" i="19"/>
  <c r="B94" i="19"/>
  <c r="B93" i="19"/>
  <c r="B92" i="19"/>
  <c r="B91" i="19"/>
  <c r="B90" i="19"/>
  <c r="B89" i="19"/>
  <c r="B88" i="19"/>
  <c r="B87" i="19"/>
  <c r="B86" i="19"/>
  <c r="B85" i="19"/>
  <c r="B84" i="19"/>
  <c r="B83" i="19"/>
  <c r="B82" i="19"/>
  <c r="B81" i="19"/>
  <c r="B80" i="19"/>
  <c r="B79" i="19"/>
  <c r="B78" i="19"/>
  <c r="B77" i="19"/>
  <c r="B76" i="19"/>
  <c r="B75" i="19"/>
  <c r="B74" i="19"/>
  <c r="B73" i="19"/>
  <c r="B72" i="19"/>
  <c r="B71" i="19"/>
  <c r="B70" i="19"/>
  <c r="B69" i="19"/>
  <c r="B68" i="19"/>
  <c r="B67" i="19"/>
  <c r="B66" i="19"/>
  <c r="B65" i="19"/>
  <c r="B64" i="19"/>
  <c r="B63" i="19"/>
  <c r="B62" i="19"/>
  <c r="B61" i="19"/>
  <c r="B60" i="19"/>
  <c r="B59" i="19"/>
  <c r="B58" i="19"/>
  <c r="B57" i="19"/>
  <c r="B56" i="19"/>
  <c r="B55" i="19"/>
  <c r="B54" i="19"/>
  <c r="B53" i="19"/>
  <c r="B52" i="19"/>
  <c r="B51" i="19"/>
  <c r="B50" i="19"/>
  <c r="B49" i="19"/>
  <c r="B48" i="19"/>
  <c r="B47" i="19"/>
  <c r="B46" i="19"/>
  <c r="B45" i="19"/>
  <c r="B44" i="19"/>
  <c r="B43" i="19"/>
  <c r="B42" i="19"/>
  <c r="B41" i="19"/>
  <c r="B40" i="19"/>
  <c r="B39" i="19"/>
  <c r="B38" i="19"/>
  <c r="B37" i="19"/>
  <c r="B36" i="19"/>
  <c r="B35" i="19"/>
  <c r="B34" i="19"/>
  <c r="B33" i="19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B3" i="19"/>
  <c r="B2" i="19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H11" i="17"/>
  <c r="H12" i="17"/>
  <c r="H18" i="17"/>
  <c r="H23" i="17"/>
  <c r="H24" i="17"/>
  <c r="H35" i="17"/>
  <c r="H36" i="17"/>
  <c r="H47" i="17"/>
  <c r="H48" i="17"/>
  <c r="H54" i="17"/>
  <c r="H55" i="17"/>
  <c r="H56" i="17"/>
  <c r="H57" i="17"/>
  <c r="H59" i="17"/>
  <c r="H60" i="17"/>
  <c r="G5" i="17"/>
  <c r="G6" i="17"/>
  <c r="G7" i="17"/>
  <c r="G8" i="17"/>
  <c r="G11" i="17"/>
  <c r="G12" i="17"/>
  <c r="G13" i="17"/>
  <c r="G14" i="17"/>
  <c r="G23" i="17"/>
  <c r="G24" i="17"/>
  <c r="G25" i="17"/>
  <c r="G26" i="17"/>
  <c r="G35" i="17"/>
  <c r="G36" i="17"/>
  <c r="G37" i="17"/>
  <c r="G38" i="17"/>
  <c r="G39" i="17"/>
  <c r="G40" i="17"/>
  <c r="G47" i="17"/>
  <c r="G48" i="17"/>
  <c r="G49" i="17"/>
  <c r="G50" i="17"/>
  <c r="G51" i="17"/>
  <c r="G52" i="17"/>
  <c r="G53" i="17"/>
  <c r="G54" i="17"/>
  <c r="G59" i="17"/>
  <c r="G60" i="17"/>
  <c r="G61" i="17"/>
  <c r="G62" i="17"/>
  <c r="G63" i="17"/>
  <c r="G64" i="17"/>
  <c r="G65" i="17"/>
  <c r="G66" i="17"/>
  <c r="G67" i="17"/>
  <c r="G68" i="17"/>
  <c r="F22" i="17"/>
  <c r="F23" i="17"/>
  <c r="F24" i="17"/>
  <c r="F25" i="17"/>
  <c r="F26" i="17"/>
  <c r="F46" i="17"/>
  <c r="F47" i="17"/>
  <c r="F48" i="17"/>
  <c r="F64" i="17"/>
  <c r="E6" i="17"/>
  <c r="E7" i="17"/>
  <c r="E18" i="17"/>
  <c r="E19" i="17"/>
  <c r="E20" i="17"/>
  <c r="E30" i="17"/>
  <c r="E31" i="17"/>
  <c r="E32" i="17"/>
  <c r="E33" i="17"/>
  <c r="E34" i="17"/>
  <c r="E35" i="17"/>
  <c r="E36" i="17"/>
  <c r="E42" i="17"/>
  <c r="E43" i="17"/>
  <c r="E54" i="17"/>
  <c r="E55" i="17"/>
  <c r="E56" i="17"/>
  <c r="E66" i="17"/>
  <c r="E67" i="17"/>
  <c r="E68" i="17"/>
  <c r="I4" i="17"/>
  <c r="G4" i="17"/>
  <c r="F4" i="17"/>
  <c r="C5" i="17"/>
  <c r="C6" i="17"/>
  <c r="F6" i="17" s="1"/>
  <c r="C7" i="17"/>
  <c r="F7" i="17" s="1"/>
  <c r="C8" i="17"/>
  <c r="F8" i="17" s="1"/>
  <c r="C9" i="17"/>
  <c r="F9" i="17" s="1"/>
  <c r="C10" i="17"/>
  <c r="E10" i="17" s="1"/>
  <c r="C11" i="17"/>
  <c r="E11" i="17" s="1"/>
  <c r="C12" i="17"/>
  <c r="E12" i="17" s="1"/>
  <c r="C13" i="17"/>
  <c r="C14" i="17"/>
  <c r="C15" i="17"/>
  <c r="C16" i="17"/>
  <c r="C17" i="17"/>
  <c r="C18" i="17"/>
  <c r="F18" i="17" s="1"/>
  <c r="C19" i="17"/>
  <c r="F19" i="17" s="1"/>
  <c r="C20" i="17"/>
  <c r="F20" i="17" s="1"/>
  <c r="C21" i="17"/>
  <c r="F21" i="17" s="1"/>
  <c r="C22" i="17"/>
  <c r="C23" i="17"/>
  <c r="C24" i="17"/>
  <c r="C25" i="17"/>
  <c r="C26" i="17"/>
  <c r="C27" i="17"/>
  <c r="C28" i="17"/>
  <c r="C29" i="17"/>
  <c r="C30" i="17"/>
  <c r="F30" i="17" s="1"/>
  <c r="C31" i="17"/>
  <c r="F31" i="17" s="1"/>
  <c r="C32" i="17"/>
  <c r="F32" i="17" s="1"/>
  <c r="C33" i="17"/>
  <c r="F33" i="17" s="1"/>
  <c r="C34" i="17"/>
  <c r="C35" i="17"/>
  <c r="C36" i="17"/>
  <c r="C37" i="17"/>
  <c r="C38" i="17"/>
  <c r="C39" i="17"/>
  <c r="C40" i="17"/>
  <c r="C41" i="17"/>
  <c r="C42" i="17"/>
  <c r="F42" i="17" s="1"/>
  <c r="C43" i="17"/>
  <c r="F43" i="17" s="1"/>
  <c r="C44" i="17"/>
  <c r="F44" i="17" s="1"/>
  <c r="C45" i="17"/>
  <c r="F45" i="17" s="1"/>
  <c r="C46" i="17"/>
  <c r="E46" i="17" s="1"/>
  <c r="C47" i="17"/>
  <c r="E47" i="17" s="1"/>
  <c r="C48" i="17"/>
  <c r="E48" i="17" s="1"/>
  <c r="C49" i="17"/>
  <c r="C50" i="17"/>
  <c r="C51" i="17"/>
  <c r="C52" i="17"/>
  <c r="C53" i="17"/>
  <c r="C54" i="17"/>
  <c r="F54" i="17" s="1"/>
  <c r="C55" i="17"/>
  <c r="F55" i="17" s="1"/>
  <c r="C56" i="17"/>
  <c r="F56" i="17" s="1"/>
  <c r="C57" i="17"/>
  <c r="E57" i="17" s="1"/>
  <c r="C58" i="17"/>
  <c r="F58" i="17" s="1"/>
  <c r="C59" i="17"/>
  <c r="F59" i="17" s="1"/>
  <c r="C60" i="17"/>
  <c r="F60" i="17" s="1"/>
  <c r="C61" i="17"/>
  <c r="F61" i="17" s="1"/>
  <c r="C62" i="17"/>
  <c r="F62" i="17" s="1"/>
  <c r="C63" i="17"/>
  <c r="F63" i="17" s="1"/>
  <c r="C64" i="17"/>
  <c r="C65" i="17"/>
  <c r="C66" i="17"/>
  <c r="F66" i="17" s="1"/>
  <c r="C67" i="17"/>
  <c r="F67" i="17" s="1"/>
  <c r="C68" i="17"/>
  <c r="F68" i="17" s="1"/>
  <c r="C4" i="17"/>
  <c r="D5" i="17"/>
  <c r="H5" i="17" s="1"/>
  <c r="D6" i="17"/>
  <c r="H6" i="17" s="1"/>
  <c r="D7" i="17"/>
  <c r="H7" i="17" s="1"/>
  <c r="D8" i="17"/>
  <c r="H8" i="17" s="1"/>
  <c r="D9" i="17"/>
  <c r="G9" i="17" s="1"/>
  <c r="D10" i="17"/>
  <c r="G10" i="17" s="1"/>
  <c r="D11" i="17"/>
  <c r="D12" i="17"/>
  <c r="D13" i="17"/>
  <c r="H13" i="17" s="1"/>
  <c r="D14" i="17"/>
  <c r="H14" i="17" s="1"/>
  <c r="D15" i="17"/>
  <c r="H15" i="17" s="1"/>
  <c r="D16" i="17"/>
  <c r="H16" i="17" s="1"/>
  <c r="D17" i="17"/>
  <c r="H17" i="17" s="1"/>
  <c r="D18" i="17"/>
  <c r="G18" i="17" s="1"/>
  <c r="D19" i="17"/>
  <c r="H19" i="17" s="1"/>
  <c r="D20" i="17"/>
  <c r="H20" i="17" s="1"/>
  <c r="D21" i="17"/>
  <c r="G21" i="17" s="1"/>
  <c r="D22" i="17"/>
  <c r="G22" i="17" s="1"/>
  <c r="D23" i="17"/>
  <c r="D24" i="17"/>
  <c r="D25" i="17"/>
  <c r="H25" i="17" s="1"/>
  <c r="D26" i="17"/>
  <c r="H26" i="17" s="1"/>
  <c r="D27" i="17"/>
  <c r="H27" i="17" s="1"/>
  <c r="D28" i="17"/>
  <c r="H28" i="17" s="1"/>
  <c r="D29" i="17"/>
  <c r="H29" i="17" s="1"/>
  <c r="D30" i="17"/>
  <c r="G30" i="17" s="1"/>
  <c r="D31" i="17"/>
  <c r="G31" i="17" s="1"/>
  <c r="D32" i="17"/>
  <c r="G32" i="17" s="1"/>
  <c r="D33" i="17"/>
  <c r="G33" i="17" s="1"/>
  <c r="D34" i="17"/>
  <c r="G34" i="17" s="1"/>
  <c r="D35" i="17"/>
  <c r="D36" i="17"/>
  <c r="D37" i="17"/>
  <c r="H37" i="17" s="1"/>
  <c r="D38" i="17"/>
  <c r="H38" i="17" s="1"/>
  <c r="D39" i="17"/>
  <c r="H39" i="17" s="1"/>
  <c r="D40" i="17"/>
  <c r="H40" i="17" s="1"/>
  <c r="D41" i="17"/>
  <c r="H41" i="17" s="1"/>
  <c r="D42" i="17"/>
  <c r="H42" i="17" s="1"/>
  <c r="D43" i="17"/>
  <c r="H43" i="17" s="1"/>
  <c r="D44" i="17"/>
  <c r="H44" i="17" s="1"/>
  <c r="D45" i="17"/>
  <c r="G45" i="17" s="1"/>
  <c r="D46" i="17"/>
  <c r="G46" i="17" s="1"/>
  <c r="D47" i="17"/>
  <c r="D48" i="17"/>
  <c r="D49" i="17"/>
  <c r="H49" i="17" s="1"/>
  <c r="D50" i="17"/>
  <c r="H50" i="17" s="1"/>
  <c r="D51" i="17"/>
  <c r="H51" i="17" s="1"/>
  <c r="D52" i="17"/>
  <c r="H52" i="17" s="1"/>
  <c r="D53" i="17"/>
  <c r="H53" i="17" s="1"/>
  <c r="D54" i="17"/>
  <c r="D55" i="17"/>
  <c r="G55" i="17" s="1"/>
  <c r="D56" i="17"/>
  <c r="G56" i="17" s="1"/>
  <c r="D57" i="17"/>
  <c r="G57" i="17" s="1"/>
  <c r="D58" i="17"/>
  <c r="G58" i="17" s="1"/>
  <c r="D59" i="17"/>
  <c r="D60" i="17"/>
  <c r="D61" i="17"/>
  <c r="H61" i="17" s="1"/>
  <c r="D62" i="17"/>
  <c r="H62" i="17" s="1"/>
  <c r="D63" i="17"/>
  <c r="H63" i="17" s="1"/>
  <c r="D64" i="17"/>
  <c r="H64" i="17" s="1"/>
  <c r="D65" i="17"/>
  <c r="H65" i="17" s="1"/>
  <c r="D66" i="17"/>
  <c r="H66" i="17" s="1"/>
  <c r="D67" i="17"/>
  <c r="H67" i="17" s="1"/>
  <c r="D68" i="17"/>
  <c r="H68" i="17" s="1"/>
  <c r="D4" i="17"/>
  <c r="H4" i="17" s="1"/>
  <c r="B5" i="17"/>
  <c r="F5" i="17" s="1"/>
  <c r="B6" i="17"/>
  <c r="B7" i="17"/>
  <c r="B8" i="17"/>
  <c r="B9" i="17"/>
  <c r="B10" i="17"/>
  <c r="F10" i="17" s="1"/>
  <c r="B11" i="17"/>
  <c r="F11" i="17" s="1"/>
  <c r="B12" i="17"/>
  <c r="F12" i="17" s="1"/>
  <c r="B13" i="17"/>
  <c r="B14" i="17"/>
  <c r="B15" i="17"/>
  <c r="B16" i="17"/>
  <c r="E16" i="17" s="1"/>
  <c r="B17" i="17"/>
  <c r="F17" i="17" s="1"/>
  <c r="B18" i="17"/>
  <c r="B19" i="17"/>
  <c r="B20" i="17"/>
  <c r="B21" i="17"/>
  <c r="B22" i="17"/>
  <c r="E22" i="17" s="1"/>
  <c r="B23" i="17"/>
  <c r="E23" i="17" s="1"/>
  <c r="B24" i="17"/>
  <c r="E24" i="17" s="1"/>
  <c r="B25" i="17"/>
  <c r="B26" i="17"/>
  <c r="B27" i="17"/>
  <c r="B28" i="17"/>
  <c r="E28" i="17" s="1"/>
  <c r="B29" i="17"/>
  <c r="F29" i="17" s="1"/>
  <c r="B30" i="17"/>
  <c r="B31" i="17"/>
  <c r="B32" i="17"/>
  <c r="B33" i="17"/>
  <c r="B34" i="17"/>
  <c r="F34" i="17" s="1"/>
  <c r="B35" i="17"/>
  <c r="F35" i="17" s="1"/>
  <c r="B36" i="17"/>
  <c r="F36" i="17" s="1"/>
  <c r="B37" i="17"/>
  <c r="B38" i="17"/>
  <c r="B39" i="17"/>
  <c r="B40" i="17"/>
  <c r="E40" i="17" s="1"/>
  <c r="B41" i="17"/>
  <c r="F41" i="17" s="1"/>
  <c r="B42" i="17"/>
  <c r="B43" i="17"/>
  <c r="B44" i="17"/>
  <c r="B45" i="17"/>
  <c r="B46" i="17"/>
  <c r="B47" i="17"/>
  <c r="B48" i="17"/>
  <c r="B49" i="17"/>
  <c r="B50" i="17"/>
  <c r="B51" i="17"/>
  <c r="B52" i="17"/>
  <c r="E52" i="17" s="1"/>
  <c r="B53" i="17"/>
  <c r="F53" i="17" s="1"/>
  <c r="B54" i="17"/>
  <c r="B55" i="17"/>
  <c r="B56" i="17"/>
  <c r="B57" i="17"/>
  <c r="B58" i="17"/>
  <c r="E58" i="17" s="1"/>
  <c r="B59" i="17"/>
  <c r="E59" i="17" s="1"/>
  <c r="B60" i="17"/>
  <c r="E60" i="17" s="1"/>
  <c r="B61" i="17"/>
  <c r="B62" i="17"/>
  <c r="B63" i="17"/>
  <c r="B64" i="17"/>
  <c r="E64" i="17" s="1"/>
  <c r="B65" i="17"/>
  <c r="F65" i="17" s="1"/>
  <c r="B66" i="17"/>
  <c r="B67" i="17"/>
  <c r="B68" i="17"/>
  <c r="B4" i="17"/>
  <c r="H34" i="17" l="1"/>
  <c r="H33" i="17"/>
  <c r="E63" i="17"/>
  <c r="E51" i="17"/>
  <c r="E39" i="17"/>
  <c r="E27" i="17"/>
  <c r="E15" i="17"/>
  <c r="E53" i="17"/>
  <c r="E17" i="17"/>
  <c r="F40" i="17"/>
  <c r="H32" i="17"/>
  <c r="H10" i="17"/>
  <c r="E62" i="17"/>
  <c r="E50" i="17"/>
  <c r="E38" i="17"/>
  <c r="E26" i="17"/>
  <c r="E14" i="17"/>
  <c r="F39" i="17"/>
  <c r="G20" i="17"/>
  <c r="H31" i="17"/>
  <c r="H9" i="17"/>
  <c r="E61" i="17"/>
  <c r="E49" i="17"/>
  <c r="E37" i="17"/>
  <c r="E25" i="17"/>
  <c r="E13" i="17"/>
  <c r="F38" i="17"/>
  <c r="F16" i="17"/>
  <c r="G19" i="17"/>
  <c r="H30" i="17"/>
  <c r="F37" i="17"/>
  <c r="F15" i="17"/>
  <c r="H46" i="17"/>
  <c r="E65" i="17"/>
  <c r="E45" i="17"/>
  <c r="E29" i="17"/>
  <c r="E9" i="17"/>
  <c r="F57" i="17"/>
  <c r="F14" i="17"/>
  <c r="G17" i="17"/>
  <c r="H45" i="17"/>
  <c r="E44" i="17"/>
  <c r="E8" i="17"/>
  <c r="F52" i="17"/>
  <c r="F13" i="17"/>
  <c r="G44" i="17"/>
  <c r="G16" i="17"/>
  <c r="H22" i="17"/>
  <c r="E4" i="17"/>
  <c r="F51" i="17"/>
  <c r="G43" i="17"/>
  <c r="G29" i="17"/>
  <c r="G15" i="17"/>
  <c r="H21" i="17"/>
  <c r="F50" i="17"/>
  <c r="F28" i="17"/>
  <c r="G42" i="17"/>
  <c r="G28" i="17"/>
  <c r="E41" i="17"/>
  <c r="E21" i="17"/>
  <c r="E5" i="17"/>
  <c r="F49" i="17"/>
  <c r="F27" i="17"/>
  <c r="G41" i="17"/>
  <c r="G27" i="17"/>
  <c r="H58" i="17"/>
  <c r="D7" i="16" l="1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4" i="16"/>
  <c r="V131" i="15"/>
  <c r="T131" i="15"/>
  <c r="S131" i="15"/>
  <c r="V129" i="15"/>
  <c r="T129" i="15"/>
  <c r="S129" i="15"/>
  <c r="V127" i="15"/>
  <c r="T127" i="15"/>
  <c r="S127" i="15"/>
  <c r="V125" i="15"/>
  <c r="T125" i="15"/>
  <c r="S125" i="15"/>
  <c r="V123" i="15"/>
  <c r="T123" i="15"/>
  <c r="S123" i="15"/>
  <c r="V121" i="15"/>
  <c r="T121" i="15"/>
  <c r="S121" i="15"/>
  <c r="V119" i="15"/>
  <c r="T119" i="15"/>
  <c r="S119" i="15"/>
  <c r="V117" i="15"/>
  <c r="T117" i="15"/>
  <c r="S117" i="15"/>
  <c r="V115" i="15"/>
  <c r="T115" i="15"/>
  <c r="S115" i="15"/>
  <c r="V113" i="15"/>
  <c r="T113" i="15"/>
  <c r="S113" i="15"/>
  <c r="V111" i="15"/>
  <c r="T111" i="15"/>
  <c r="S111" i="15"/>
  <c r="V109" i="15"/>
  <c r="T109" i="15"/>
  <c r="S109" i="15"/>
  <c r="V107" i="15"/>
  <c r="T107" i="15"/>
  <c r="S107" i="15"/>
  <c r="V105" i="15"/>
  <c r="T105" i="15"/>
  <c r="S105" i="15"/>
  <c r="V103" i="15"/>
  <c r="T103" i="15"/>
  <c r="S103" i="15"/>
  <c r="V101" i="15"/>
  <c r="T101" i="15"/>
  <c r="S101" i="15"/>
  <c r="V99" i="15"/>
  <c r="T99" i="15"/>
  <c r="S99" i="15"/>
  <c r="V97" i="15"/>
  <c r="T97" i="15"/>
  <c r="S97" i="15"/>
  <c r="V95" i="15"/>
  <c r="T95" i="15"/>
  <c r="S95" i="15"/>
  <c r="V93" i="15"/>
  <c r="T93" i="15"/>
  <c r="S93" i="15"/>
  <c r="V91" i="15"/>
  <c r="T91" i="15"/>
  <c r="S91" i="15"/>
  <c r="V89" i="15"/>
  <c r="T89" i="15"/>
  <c r="S89" i="15"/>
  <c r="V87" i="15"/>
  <c r="T87" i="15"/>
  <c r="S87" i="15"/>
  <c r="V85" i="15"/>
  <c r="T85" i="15"/>
  <c r="S85" i="15"/>
  <c r="V83" i="15"/>
  <c r="T83" i="15"/>
  <c r="S83" i="15"/>
  <c r="V81" i="15"/>
  <c r="T81" i="15"/>
  <c r="S81" i="15"/>
  <c r="V79" i="15"/>
  <c r="T79" i="15"/>
  <c r="S79" i="15"/>
  <c r="V77" i="15"/>
  <c r="T77" i="15"/>
  <c r="S77" i="15"/>
  <c r="V75" i="15"/>
  <c r="T75" i="15"/>
  <c r="S75" i="15"/>
  <c r="V73" i="15"/>
  <c r="T73" i="15"/>
  <c r="S73" i="15"/>
  <c r="V71" i="15"/>
  <c r="T71" i="15"/>
  <c r="S71" i="15"/>
  <c r="V69" i="15"/>
  <c r="T69" i="15"/>
  <c r="S69" i="15"/>
  <c r="V67" i="15"/>
  <c r="T67" i="15"/>
  <c r="S67" i="15"/>
  <c r="V65" i="15"/>
  <c r="T65" i="15"/>
  <c r="S65" i="15"/>
  <c r="V63" i="15"/>
  <c r="T63" i="15"/>
  <c r="S63" i="15"/>
  <c r="V61" i="15"/>
  <c r="T61" i="15"/>
  <c r="S61" i="15"/>
  <c r="V59" i="15"/>
  <c r="T59" i="15"/>
  <c r="S59" i="15"/>
  <c r="V57" i="15"/>
  <c r="T57" i="15"/>
  <c r="S57" i="15"/>
  <c r="V55" i="15"/>
  <c r="T55" i="15"/>
  <c r="S55" i="15"/>
  <c r="V53" i="15"/>
  <c r="T53" i="15"/>
  <c r="S53" i="15"/>
  <c r="V51" i="15"/>
  <c r="T51" i="15"/>
  <c r="S51" i="15"/>
  <c r="V49" i="15"/>
  <c r="T49" i="15"/>
  <c r="S49" i="15"/>
  <c r="V47" i="15"/>
  <c r="T47" i="15"/>
  <c r="S47" i="15"/>
  <c r="V45" i="15"/>
  <c r="T45" i="15"/>
  <c r="S45" i="15"/>
  <c r="V43" i="15"/>
  <c r="T43" i="15"/>
  <c r="S43" i="15"/>
  <c r="V41" i="15"/>
  <c r="T41" i="15"/>
  <c r="S41" i="15"/>
  <c r="V39" i="15"/>
  <c r="T39" i="15"/>
  <c r="S39" i="15"/>
  <c r="V37" i="15"/>
  <c r="T37" i="15"/>
  <c r="S37" i="15"/>
  <c r="V35" i="15"/>
  <c r="T35" i="15"/>
  <c r="S35" i="15"/>
  <c r="V33" i="15"/>
  <c r="T33" i="15"/>
  <c r="S33" i="15"/>
  <c r="V31" i="15"/>
  <c r="T31" i="15"/>
  <c r="S31" i="15"/>
  <c r="V29" i="15"/>
  <c r="T29" i="15"/>
  <c r="S29" i="15"/>
  <c r="V27" i="15"/>
  <c r="T27" i="15"/>
  <c r="S27" i="15"/>
  <c r="V25" i="15"/>
  <c r="T25" i="15"/>
  <c r="S25" i="15"/>
  <c r="V23" i="15"/>
  <c r="T23" i="15"/>
  <c r="S23" i="15"/>
  <c r="V21" i="15"/>
  <c r="T21" i="15"/>
  <c r="S21" i="15"/>
  <c r="V19" i="15"/>
  <c r="T19" i="15"/>
  <c r="S19" i="15"/>
  <c r="V17" i="15"/>
  <c r="T17" i="15"/>
  <c r="S17" i="15"/>
  <c r="V15" i="15"/>
  <c r="T15" i="15"/>
  <c r="S15" i="15"/>
  <c r="V13" i="15"/>
  <c r="T13" i="15"/>
  <c r="S13" i="15"/>
  <c r="V11" i="15"/>
  <c r="T11" i="15"/>
  <c r="S11" i="15"/>
  <c r="V9" i="15"/>
  <c r="T9" i="15"/>
  <c r="S9" i="15"/>
  <c r="V7" i="15"/>
  <c r="T7" i="15"/>
  <c r="S7" i="15"/>
  <c r="V5" i="15"/>
  <c r="T5" i="15"/>
  <c r="S5" i="15"/>
  <c r="V3" i="15"/>
  <c r="V132" i="15" s="1"/>
  <c r="T3" i="15"/>
  <c r="T132" i="15" s="1"/>
  <c r="S3" i="15"/>
  <c r="S132" i="15" s="1"/>
  <c r="U130" i="15"/>
  <c r="K130" i="15"/>
  <c r="U128" i="15"/>
  <c r="K128" i="15"/>
  <c r="U126" i="15"/>
  <c r="K126" i="15"/>
  <c r="U124" i="15"/>
  <c r="K124" i="15"/>
  <c r="U122" i="15"/>
  <c r="K122" i="15"/>
  <c r="U120" i="15"/>
  <c r="K120" i="15"/>
  <c r="U118" i="15"/>
  <c r="K118" i="15"/>
  <c r="U116" i="15"/>
  <c r="K116" i="15"/>
  <c r="U114" i="15"/>
  <c r="K114" i="15"/>
  <c r="U112" i="15"/>
  <c r="K112" i="15"/>
  <c r="U110" i="15"/>
  <c r="K110" i="15"/>
  <c r="U108" i="15"/>
  <c r="K108" i="15"/>
  <c r="U106" i="15"/>
  <c r="K106" i="15"/>
  <c r="U104" i="15"/>
  <c r="K104" i="15"/>
  <c r="U102" i="15"/>
  <c r="K102" i="15"/>
  <c r="U100" i="15"/>
  <c r="K100" i="15"/>
  <c r="U98" i="15"/>
  <c r="K98" i="15"/>
  <c r="U96" i="15"/>
  <c r="K96" i="15"/>
  <c r="U94" i="15"/>
  <c r="K94" i="15"/>
  <c r="U92" i="15"/>
  <c r="K92" i="15"/>
  <c r="U90" i="15"/>
  <c r="K90" i="15"/>
  <c r="U88" i="15"/>
  <c r="K88" i="15"/>
  <c r="U86" i="15"/>
  <c r="K86" i="15"/>
  <c r="U84" i="15"/>
  <c r="K84" i="15"/>
  <c r="U82" i="15"/>
  <c r="K82" i="15"/>
  <c r="U80" i="15"/>
  <c r="K80" i="15"/>
  <c r="U78" i="15"/>
  <c r="K78" i="15"/>
  <c r="U76" i="15"/>
  <c r="K76" i="15"/>
  <c r="U74" i="15"/>
  <c r="K74" i="15"/>
  <c r="U72" i="15"/>
  <c r="K72" i="15"/>
  <c r="U70" i="15"/>
  <c r="K70" i="15"/>
  <c r="U68" i="15"/>
  <c r="K68" i="15"/>
  <c r="U66" i="15"/>
  <c r="K66" i="15"/>
  <c r="U64" i="15"/>
  <c r="K64" i="15"/>
  <c r="U62" i="15"/>
  <c r="K62" i="15"/>
  <c r="U60" i="15"/>
  <c r="K60" i="15"/>
  <c r="U58" i="15"/>
  <c r="K58" i="15"/>
  <c r="U56" i="15"/>
  <c r="K56" i="15"/>
  <c r="U54" i="15"/>
  <c r="K54" i="15"/>
  <c r="U52" i="15"/>
  <c r="K52" i="15"/>
  <c r="U50" i="15"/>
  <c r="K50" i="15"/>
  <c r="U48" i="15"/>
  <c r="K48" i="15"/>
  <c r="U46" i="15"/>
  <c r="K46" i="15"/>
  <c r="U44" i="15"/>
  <c r="K44" i="15"/>
  <c r="U42" i="15"/>
  <c r="K42" i="15"/>
  <c r="U40" i="15"/>
  <c r="K40" i="15"/>
  <c r="U38" i="15"/>
  <c r="K38" i="15"/>
  <c r="U36" i="15"/>
  <c r="K36" i="15"/>
  <c r="U34" i="15"/>
  <c r="K34" i="15"/>
  <c r="U32" i="15"/>
  <c r="K32" i="15"/>
  <c r="U30" i="15"/>
  <c r="K30" i="15"/>
  <c r="U28" i="15"/>
  <c r="K28" i="15"/>
  <c r="U26" i="15"/>
  <c r="K26" i="15"/>
  <c r="U24" i="15"/>
  <c r="K24" i="15"/>
  <c r="U22" i="15"/>
  <c r="K22" i="15"/>
  <c r="U20" i="15"/>
  <c r="K20" i="15"/>
  <c r="U18" i="15"/>
  <c r="K18" i="15"/>
  <c r="U16" i="15"/>
  <c r="K16" i="15"/>
  <c r="U14" i="15"/>
  <c r="K14" i="15"/>
  <c r="U12" i="15"/>
  <c r="K12" i="15"/>
  <c r="U10" i="15"/>
  <c r="K10" i="15"/>
  <c r="U8" i="15"/>
  <c r="K8" i="15"/>
  <c r="U6" i="15"/>
  <c r="K6" i="15"/>
  <c r="U4" i="15"/>
  <c r="K4" i="15"/>
  <c r="U2" i="15"/>
  <c r="K2" i="15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2" i="14"/>
  <c r="K19" i="4"/>
  <c r="J7" i="4"/>
  <c r="H10" i="3"/>
  <c r="H11" i="3"/>
  <c r="I7" i="3"/>
  <c r="H9" i="3"/>
  <c r="H12" i="3"/>
  <c r="H8" i="3"/>
  <c r="H7" i="3"/>
  <c r="L13" i="1"/>
  <c r="L11" i="1"/>
  <c r="L10" i="1"/>
  <c r="L9" i="1"/>
  <c r="M7" i="4" a="1"/>
  <c r="M7" i="4" s="1"/>
  <c r="L7" i="4"/>
  <c r="K7" i="4"/>
  <c r="J13" i="4"/>
  <c r="U6" i="8" l="1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5" i="8"/>
  <c r="U4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A2" i="5"/>
  <c r="F4" i="11" a="1"/>
  <c r="F4" i="11" s="1"/>
  <c r="G2" i="10" a="1"/>
  <c r="G2" i="10" s="1"/>
  <c r="A16" i="9" a="1"/>
  <c r="A16" i="9" s="1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F8" i="3"/>
  <c r="F9" i="3"/>
  <c r="F10" i="3"/>
  <c r="F11" i="3"/>
  <c r="F12" i="3"/>
  <c r="F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<sst xmlns="http://schemas.openxmlformats.org/spreadsheetml/2006/main" count="4898" uniqueCount="2547">
  <si>
    <t xml:space="preserve">Creating Tables 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</si>
  <si>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</si>
  <si>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</si>
  <si>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</si>
  <si>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</si>
  <si>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</si>
  <si>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</si>
  <si>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</si>
  <si>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</si>
  <si>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</si>
  <si>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</si>
  <si>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</si>
  <si>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</si>
  <si>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</si>
  <si>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</si>
  <si>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</si>
  <si>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</si>
  <si>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</si>
  <si>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</si>
  <si>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</si>
  <si>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</si>
  <si>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</si>
  <si>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</si>
  <si>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</si>
  <si>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</si>
  <si>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</si>
  <si>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</si>
  <si>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</si>
  <si>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</si>
  <si>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</si>
  <si>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</si>
  <si>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</si>
  <si>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</si>
  <si>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</si>
  <si>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</si>
  <si>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</si>
  <si>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</si>
  <si>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</si>
  <si>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</si>
  <si>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</si>
  <si>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</si>
  <si>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</si>
  <si>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</si>
  <si>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</si>
  <si>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</si>
  <si>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</si>
  <si>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</si>
  <si>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</si>
  <si>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</si>
  <si>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</si>
  <si>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</si>
  <si>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</si>
  <si>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</si>
  <si>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</si>
  <si>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</si>
  <si>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</si>
  <si>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</si>
  <si>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</si>
  <si>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</si>
  <si>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</si>
  <si>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</si>
  <si>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</si>
  <si>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</si>
  <si>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</si>
  <si>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</si>
  <si>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</si>
  <si>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</si>
  <si>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</si>
  <si>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</si>
  <si>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</si>
  <si>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</si>
  <si>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</si>
  <si>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</si>
  <si>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</si>
  <si>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</si>
  <si>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</si>
  <si>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</si>
  <si>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</si>
  <si>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</si>
  <si>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</si>
  <si>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</si>
  <si>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</si>
  <si>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</si>
  <si>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</si>
  <si>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</si>
  <si>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</si>
  <si>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</si>
  <si>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</si>
  <si>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</si>
  <si>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</si>
  <si>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</si>
  <si>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</si>
  <si>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</si>
  <si>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</si>
  <si>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</si>
  <si>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</si>
  <si>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</si>
  <si>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</si>
  <si>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</si>
  <si>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</si>
  <si>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</si>
  <si>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</si>
  <si>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</si>
  <si>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</si>
  <si>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</si>
  <si>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</si>
  <si>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</si>
  <si>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</si>
  <si>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</si>
  <si>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</si>
  <si>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</si>
  <si>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</si>
  <si>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</si>
  <si>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</si>
  <si>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</si>
  <si>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</si>
  <si>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</si>
  <si>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</si>
  <si>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</si>
  <si>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</si>
  <si>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</si>
  <si>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</si>
  <si>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</si>
  <si>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</si>
  <si>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</si>
  <si>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</si>
  <si>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</si>
  <si>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</si>
  <si>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</si>
  <si>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</si>
  <si>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</si>
  <si>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</si>
  <si>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</si>
  <si>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</si>
  <si>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</si>
  <si>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</si>
  <si>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</si>
  <si>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</si>
  <si>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</si>
  <si>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</si>
  <si>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</si>
  <si>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</si>
  <si>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</si>
  <si>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</si>
  <si>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</si>
  <si>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</si>
  <si>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</si>
  <si>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</si>
  <si>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</si>
  <si>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</si>
  <si>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</si>
  <si>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</si>
  <si>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</si>
  <si>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</si>
  <si>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</si>
  <si>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</si>
  <si>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</si>
  <si>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</si>
  <si>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</si>
  <si>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</si>
  <si>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</si>
  <si>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</si>
  <si>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</si>
  <si>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</si>
  <si>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</si>
  <si>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</si>
  <si>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</si>
  <si>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</si>
  <si>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</si>
  <si>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</si>
  <si>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</si>
  <si>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</si>
  <si>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</si>
  <si>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</si>
  <si>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</si>
  <si>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</si>
  <si>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</si>
  <si>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</si>
  <si>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</si>
  <si>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</si>
  <si>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</si>
  <si>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</si>
  <si>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</si>
  <si>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</si>
  <si>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</si>
  <si>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</si>
  <si>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</si>
  <si>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</si>
  <si>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</si>
  <si>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</si>
  <si>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</si>
  <si>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</si>
  <si>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</si>
  <si>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</si>
  <si>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</si>
  <si>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</si>
  <si>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</si>
  <si>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</si>
  <si>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</si>
  <si>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</si>
  <si>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</si>
  <si>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</si>
  <si>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</si>
  <si>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</si>
  <si>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</si>
  <si>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</si>
  <si>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</si>
  <si>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</si>
  <si>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</si>
  <si>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</si>
  <si>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</si>
  <si>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</si>
  <si>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</si>
  <si>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</si>
  <si>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</si>
  <si>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</si>
  <si>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</si>
  <si>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</si>
  <si>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</si>
  <si>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</si>
  <si>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</si>
  <si>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</si>
  <si>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</si>
  <si>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</si>
  <si>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</si>
  <si>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</si>
  <si>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</si>
  <si>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</si>
  <si>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</si>
  <si>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</si>
  <si>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</si>
  <si>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</si>
  <si>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</si>
  <si>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</si>
  <si>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</si>
  <si>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</si>
  <si>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</si>
  <si>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</si>
  <si>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</si>
  <si>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</si>
  <si>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</si>
  <si>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</si>
  <si>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</si>
  <si>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</si>
  <si>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</si>
  <si>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</si>
  <si>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</si>
  <si>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</si>
  <si>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</si>
  <si>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</si>
  <si>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</si>
  <si>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</si>
  <si>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</si>
  <si>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</si>
  <si>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</si>
  <si>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</si>
  <si>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</si>
  <si>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</si>
  <si>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</si>
  <si>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</si>
  <si>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</si>
  <si>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</si>
  <si>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</si>
  <si>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</si>
  <si>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</si>
  <si>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</si>
  <si>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</si>
  <si>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</si>
  <si>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</si>
  <si>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</si>
  <si>
    <t>Pear Company Sales - February 2023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</si>
  <si>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</si>
  <si>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</si>
  <si>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</si>
  <si>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</si>
  <si>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</si>
  <si>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</si>
  <si>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</si>
  <si>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</si>
  <si>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S. Sam</t>
  </si>
  <si>
    <t>E. Brown</t>
  </si>
  <si>
    <t>W. Dani</t>
  </si>
  <si>
    <t>M. Mayer</t>
  </si>
  <si>
    <t>S. Sandberg</t>
  </si>
  <si>
    <t>A. John</t>
  </si>
  <si>
    <t>Total Sales:</t>
  </si>
  <si>
    <t>Department Bonus of $850 per person</t>
  </si>
  <si>
    <t>Average Sales:</t>
  </si>
  <si>
    <t>Max Sales:</t>
  </si>
  <si>
    <t>Min Sales:</t>
  </si>
  <si>
    <t>Count of Sales:</t>
  </si>
  <si>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</si>
  <si>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</si>
  <si>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</si>
  <si>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</si>
  <si>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</si>
  <si>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</si>
  <si>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</si>
  <si>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</si>
  <si>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</si>
  <si>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</si>
  <si>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</si>
  <si>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</si>
  <si>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</si>
  <si>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</si>
  <si>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</si>
  <si>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</si>
  <si>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</si>
  <si>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</si>
  <si>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</si>
  <si>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</si>
  <si>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</si>
  <si>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</si>
  <si>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</si>
  <si>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</si>
  <si>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</si>
  <si>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South</t>
  </si>
  <si>
    <t>Salaries</t>
  </si>
  <si>
    <t>West</t>
  </si>
  <si>
    <t>Customer Name</t>
  </si>
  <si>
    <t>Service Type</t>
  </si>
  <si>
    <t>Date</t>
  </si>
  <si>
    <t>Fife, Grant</t>
  </si>
  <si>
    <t>Tire Rotation</t>
  </si>
  <si>
    <t>Pruitt, Barbara</t>
  </si>
  <si>
    <t>Oil Change</t>
  </si>
  <si>
    <t>Horn, Frances</t>
  </si>
  <si>
    <t>30k mile service</t>
  </si>
  <si>
    <t>Barret, Alicia</t>
  </si>
  <si>
    <t>Brake Pads</t>
  </si>
  <si>
    <t>Larson, Lynn</t>
  </si>
  <si>
    <t>Snook, Anthony</t>
  </si>
  <si>
    <t>Transmission flush</t>
  </si>
  <si>
    <t>Brown,Charity</t>
  </si>
  <si>
    <t>One-time Only Customers</t>
  </si>
  <si>
    <t>Region</t>
  </si>
  <si>
    <t>Sales Rep</t>
  </si>
  <si>
    <t>Product</t>
  </si>
  <si>
    <t>Units</t>
  </si>
  <si>
    <t>Sorted</t>
  </si>
  <si>
    <t>Apple</t>
  </si>
  <si>
    <t>Fred</t>
  </si>
  <si>
    <t>Grape</t>
  </si>
  <si>
    <t>Amy</t>
  </si>
  <si>
    <t>Pear</t>
  </si>
  <si>
    <t>Sal</t>
  </si>
  <si>
    <t>Banana</t>
  </si>
  <si>
    <t>Fritz</t>
  </si>
  <si>
    <t>Sravan</t>
  </si>
  <si>
    <t xml:space="preserve">Sales Transactions </t>
  </si>
  <si>
    <t xml:space="preserve">North </t>
  </si>
  <si>
    <t>Stravan</t>
  </si>
  <si>
    <t>Sales Figures</t>
  </si>
  <si>
    <t>Salesperson</t>
  </si>
  <si>
    <t>R.Smith</t>
  </si>
  <si>
    <t>H. James</t>
  </si>
  <si>
    <t>S.O'Brian</t>
  </si>
  <si>
    <t>L. Carrie</t>
  </si>
  <si>
    <t>K. Dunn</t>
  </si>
  <si>
    <t>May</t>
  </si>
  <si>
    <t>June</t>
  </si>
  <si>
    <t>July</t>
  </si>
  <si>
    <t>Aug.</t>
  </si>
  <si>
    <t>Sept.</t>
  </si>
  <si>
    <t>Oct.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</si>
  <si>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</si>
  <si>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</si>
  <si>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</si>
  <si>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</si>
  <si>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</si>
  <si>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</si>
  <si>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</si>
  <si>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</si>
  <si>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</si>
  <si>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</si>
  <si>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</si>
  <si>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</si>
  <si>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</si>
  <si>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</si>
  <si>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</si>
  <si>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</si>
  <si>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</si>
  <si>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</si>
  <si>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</si>
  <si>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</si>
  <si>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</si>
  <si>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</si>
  <si>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</si>
  <si>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</si>
  <si>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</si>
  <si>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</si>
  <si>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</si>
  <si>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</si>
  <si>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</si>
  <si>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</si>
  <si>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Order Details for December 2023</t>
  </si>
  <si>
    <t>Order ID</t>
  </si>
  <si>
    <t>Order Date</t>
  </si>
  <si>
    <t>Customer ID</t>
  </si>
  <si>
    <t>Address</t>
  </si>
  <si>
    <t>City</t>
  </si>
  <si>
    <t>State</t>
  </si>
  <si>
    <t>Country/Region</t>
  </si>
  <si>
    <t>Shipped Date</t>
  </si>
  <si>
    <t>Shipper Name</t>
  </si>
  <si>
    <t>Ship Name</t>
  </si>
  <si>
    <t>Ship City</t>
  </si>
  <si>
    <t>Ship State</t>
  </si>
  <si>
    <t>Ship Country/Region</t>
  </si>
  <si>
    <t>Product Name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</si>
  <si>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</si>
  <si>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</si>
  <si>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</si>
  <si>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</si>
  <si>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</si>
  <si>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</si>
  <si>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</si>
  <si>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</si>
  <si>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</si>
  <si>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</si>
  <si>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Shipping Company B</t>
  </si>
  <si>
    <t>Karen Toh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</si>
  <si>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</si>
  <si>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</si>
  <si>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</si>
  <si>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</si>
  <si>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</si>
  <si>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</si>
  <si>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</si>
  <si>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</si>
  <si>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</si>
  <si>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Shipping Company A</t>
  </si>
  <si>
    <t>Christina Lee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</si>
  <si>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</si>
  <si>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</si>
  <si>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</si>
  <si>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</si>
  <si>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</si>
  <si>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</si>
  <si>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</si>
  <si>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</si>
  <si>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</si>
  <si>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</si>
  <si>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</si>
  <si>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</si>
  <si>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</si>
  <si>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</si>
  <si>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</si>
  <si>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</si>
  <si>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</si>
  <si>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</si>
  <si>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</si>
  <si>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</si>
  <si>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</si>
  <si>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</si>
  <si>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</si>
  <si>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</si>
  <si>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</si>
  <si>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</si>
  <si>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</si>
  <si>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</si>
  <si>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</si>
  <si>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</si>
  <si>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</si>
  <si>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</si>
  <si>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</si>
  <si>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</si>
  <si>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</si>
  <si>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</si>
  <si>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</si>
  <si>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</si>
  <si>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</si>
  <si>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</si>
  <si>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</si>
  <si>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</si>
  <si>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</si>
  <si>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</si>
  <si>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</si>
  <si>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</si>
  <si>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</si>
  <si>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</si>
  <si>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</si>
  <si>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</si>
  <si>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</si>
  <si>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</si>
  <si>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</si>
  <si>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</si>
  <si>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</si>
  <si>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</si>
  <si>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</si>
  <si>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</si>
  <si>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</si>
  <si>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</si>
  <si>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</si>
  <si>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</si>
  <si>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</si>
  <si>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</si>
  <si>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</si>
  <si>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</si>
  <si>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</si>
  <si>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</si>
  <si>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</si>
  <si>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</si>
  <si>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</si>
  <si>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</si>
  <si>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</si>
  <si>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</si>
  <si>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</si>
  <si>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</si>
  <si>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</si>
  <si>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</si>
  <si>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</si>
  <si>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</si>
  <si>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</si>
  <si>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</si>
  <si>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</si>
  <si>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Company Y</t>
  </si>
  <si>
    <t>789 25th Street</t>
  </si>
  <si>
    <t>John Rodman</t>
  </si>
  <si>
    <t>Scones</t>
  </si>
  <si>
    <t>Company Z</t>
  </si>
  <si>
    <t>789 26th Street</t>
  </si>
  <si>
    <t>Run Liu</t>
  </si>
  <si>
    <t>Olive Oil</t>
  </si>
  <si>
    <t>Oil</t>
  </si>
  <si>
    <t>Marmalade</t>
  </si>
  <si>
    <t>Long Grain Rice</t>
  </si>
  <si>
    <t>Grains</t>
  </si>
  <si>
    <t>Syrup</t>
  </si>
  <si>
    <t>Almonds</t>
  </si>
  <si>
    <t>Fruit Cocktail</t>
  </si>
  <si>
    <t>Fruit &amp; Veg</t>
  </si>
  <si>
    <t>Gnocchi</t>
  </si>
  <si>
    <t>My Grocery Store Chain</t>
  </si>
  <si>
    <t>Store Name</t>
  </si>
  <si>
    <t>Report_Date</t>
  </si>
  <si>
    <t>Reported_Sales</t>
  </si>
  <si>
    <t>INSTRUCTIONS</t>
  </si>
  <si>
    <t>Kosher Grocer</t>
  </si>
  <si>
    <t>Uptown</t>
  </si>
  <si>
    <t>Insert a pivot table (to a new sheet)</t>
  </si>
  <si>
    <t>Midtown</t>
  </si>
  <si>
    <t>Rename the sheet as Pivot2</t>
  </si>
  <si>
    <t>Downtown</t>
  </si>
  <si>
    <t>Name the table as StoreSales</t>
  </si>
  <si>
    <t>Suburb</t>
  </si>
  <si>
    <t>Apply the accounting number format</t>
  </si>
  <si>
    <t>Answer the following questions</t>
  </si>
  <si>
    <t>Highest grossing store:</t>
  </si>
  <si>
    <t>Highest grossing Region:</t>
  </si>
  <si>
    <t>Total sales for Kosher Grocer and Gourmet Grocer:</t>
  </si>
  <si>
    <t>Rite Grocer</t>
  </si>
  <si>
    <t>Gourmet Grocer</t>
  </si>
  <si>
    <t>Fair Grocer</t>
  </si>
  <si>
    <t>Row Labels</t>
  </si>
  <si>
    <t>Grand Total</t>
  </si>
  <si>
    <t>Sum of Reported_Sales</t>
  </si>
  <si>
    <t>Total Price(SUM)</t>
  </si>
  <si>
    <t>Avg Price(Average)</t>
  </si>
  <si>
    <t>Emp Count</t>
  </si>
  <si>
    <t>Cell References</t>
  </si>
  <si>
    <t>Two_Cell insided One operator can use</t>
  </si>
  <si>
    <t>Achu</t>
  </si>
  <si>
    <t>Bar Graph for Prices</t>
  </si>
  <si>
    <t>VLOOKUP</t>
  </si>
  <si>
    <t>LOOKUP</t>
  </si>
  <si>
    <t>1368 Total</t>
  </si>
  <si>
    <t>1369 Total</t>
  </si>
  <si>
    <t>1370 Total</t>
  </si>
  <si>
    <t>1371 Total</t>
  </si>
  <si>
    <t>1372 Total</t>
  </si>
  <si>
    <t>1373 Total</t>
  </si>
  <si>
    <t>1374 Total</t>
  </si>
  <si>
    <t>1375 Total</t>
  </si>
  <si>
    <t>1376 Total</t>
  </si>
  <si>
    <t>1377 Total</t>
  </si>
  <si>
    <t>1378 Total</t>
  </si>
  <si>
    <t>1379 Total</t>
  </si>
  <si>
    <t>1380 Total</t>
  </si>
  <si>
    <t>1381 Total</t>
  </si>
  <si>
    <t>1382 Total</t>
  </si>
  <si>
    <t>1383 Total</t>
  </si>
  <si>
    <t>1384 Total</t>
  </si>
  <si>
    <t>1385 Total</t>
  </si>
  <si>
    <t>1386 Total</t>
  </si>
  <si>
    <t>1387 Total</t>
  </si>
  <si>
    <t>1388 Total</t>
  </si>
  <si>
    <t>1389 Total</t>
  </si>
  <si>
    <t>1390 Total</t>
  </si>
  <si>
    <t>1391 Total</t>
  </si>
  <si>
    <t>1392 Total</t>
  </si>
  <si>
    <t>1393 Total</t>
  </si>
  <si>
    <t>1394 Total</t>
  </si>
  <si>
    <t>1395 Total</t>
  </si>
  <si>
    <t>1396 Total</t>
  </si>
  <si>
    <t>1397 Total</t>
  </si>
  <si>
    <t>1398 Total</t>
  </si>
  <si>
    <t>1399 Total</t>
  </si>
  <si>
    <t>1400 Total</t>
  </si>
  <si>
    <t>1401 Total</t>
  </si>
  <si>
    <t>1402 Total</t>
  </si>
  <si>
    <t>1403 Total</t>
  </si>
  <si>
    <t>1404 Total</t>
  </si>
  <si>
    <t>1405 Total</t>
  </si>
  <si>
    <t>1406 Total</t>
  </si>
  <si>
    <t>1407 Total</t>
  </si>
  <si>
    <t>1408 Total</t>
  </si>
  <si>
    <t>1409 Total</t>
  </si>
  <si>
    <t>1410 Total</t>
  </si>
  <si>
    <t>1411 Total</t>
  </si>
  <si>
    <t>1412 Total</t>
  </si>
  <si>
    <t>1413 Total</t>
  </si>
  <si>
    <t>1414 Total</t>
  </si>
  <si>
    <t>1415 Total</t>
  </si>
  <si>
    <t>1416 Total</t>
  </si>
  <si>
    <t>1417 Total</t>
  </si>
  <si>
    <t>1418 Total</t>
  </si>
  <si>
    <t>1419 Total</t>
  </si>
  <si>
    <t>1420 Total</t>
  </si>
  <si>
    <t>1421 Total</t>
  </si>
  <si>
    <t>1422 Total</t>
  </si>
  <si>
    <t>1423 Total</t>
  </si>
  <si>
    <t>1424 Total</t>
  </si>
  <si>
    <t>1425 Total</t>
  </si>
  <si>
    <t>1426 Total</t>
  </si>
  <si>
    <t>1427 Total</t>
  </si>
  <si>
    <t>1428 Total</t>
  </si>
  <si>
    <t>1429 Total</t>
  </si>
  <si>
    <t>1430 Total</t>
  </si>
  <si>
    <t>1431 Total</t>
  </si>
  <si>
    <t>1432 Total</t>
  </si>
  <si>
    <t>#Las Vegas….</t>
  </si>
  <si>
    <t>Los# Angelas</t>
  </si>
  <si>
    <t>clean</t>
  </si>
  <si>
    <t>trim</t>
  </si>
  <si>
    <t>substitute</t>
  </si>
  <si>
    <t>Left</t>
  </si>
  <si>
    <t>Right</t>
  </si>
  <si>
    <t>Mid</t>
  </si>
  <si>
    <t>Concat</t>
  </si>
  <si>
    <t>proper</t>
  </si>
  <si>
    <t>upper</t>
  </si>
  <si>
    <t>lower</t>
  </si>
  <si>
    <t>length</t>
  </si>
  <si>
    <t>&amp;</t>
  </si>
  <si>
    <t>IFERROR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</si>
  <si>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</si>
  <si>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</si>
  <si>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</si>
  <si>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</si>
  <si>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</si>
  <si>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</si>
  <si>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</si>
  <si>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</si>
  <si>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</si>
  <si>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</si>
  <si>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</si>
  <si>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</si>
  <si>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</si>
  <si>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</si>
  <si>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</si>
  <si>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</si>
  <si>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</si>
  <si>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</si>
  <si>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</si>
  <si>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</si>
  <si>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</si>
  <si>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</si>
  <si>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</si>
  <si>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</si>
  <si>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</si>
  <si>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</si>
  <si>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</si>
  <si>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</si>
  <si>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</si>
  <si>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</si>
  <si>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</si>
  <si>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</si>
  <si>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</si>
  <si>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</si>
  <si>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</si>
  <si>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</si>
  <si>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</si>
  <si>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</si>
  <si>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</si>
  <si>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</si>
  <si>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</si>
  <si>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</si>
  <si>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</si>
  <si>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</si>
  <si>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</si>
  <si>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</si>
  <si>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</si>
  <si>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</si>
  <si>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</si>
  <si>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</si>
  <si>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</si>
  <si>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</si>
  <si>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</si>
  <si>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</si>
  <si>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</si>
  <si>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</si>
  <si>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</si>
  <si>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</si>
  <si>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</si>
  <si>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</si>
  <si>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</si>
  <si>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</si>
  <si>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</si>
  <si>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</si>
  <si>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</si>
  <si>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</si>
  <si>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</si>
  <si>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</si>
  <si>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</si>
  <si>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</si>
  <si>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</si>
  <si>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</si>
  <si>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</si>
  <si>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</si>
  <si>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</si>
  <si>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</si>
  <si>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</si>
  <si>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</si>
  <si>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</si>
  <si>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</si>
  <si>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</si>
  <si>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</si>
  <si>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</si>
  <si>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</si>
  <si>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</si>
  <si>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</si>
  <si>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</si>
  <si>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</si>
  <si>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</si>
  <si>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</si>
  <si>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</si>
  <si>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</si>
  <si>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</si>
  <si>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</si>
  <si>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</si>
  <si>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</si>
  <si>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</si>
  <si>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</si>
  <si>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</si>
  <si>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</si>
  <si>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</si>
  <si>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</si>
  <si>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</si>
  <si>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</si>
  <si>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</si>
  <si>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</si>
  <si>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</si>
  <si>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</si>
  <si>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</si>
  <si>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</si>
  <si>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</si>
  <si>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</si>
  <si>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</si>
  <si>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</si>
  <si>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</si>
  <si>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</si>
  <si>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</si>
  <si>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</si>
  <si>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</si>
  <si>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</si>
  <si>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</si>
  <si>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</si>
  <si>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</si>
  <si>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</si>
  <si>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</si>
  <si>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</si>
  <si>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</si>
  <si>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</si>
  <si>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</si>
  <si>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</si>
  <si>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</si>
  <si>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</si>
  <si>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</si>
  <si>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</si>
  <si>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</si>
  <si>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</si>
  <si>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</si>
  <si>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</si>
  <si>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</si>
  <si>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</si>
  <si>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</si>
  <si>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</si>
  <si>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</si>
  <si>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</si>
  <si>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</si>
  <si>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</si>
  <si>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</si>
  <si>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</si>
  <si>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</si>
  <si>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</si>
  <si>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</si>
  <si>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</si>
  <si>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</si>
  <si>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</si>
  <si>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</si>
  <si>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</si>
  <si>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</si>
  <si>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</si>
  <si>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</si>
  <si>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</si>
  <si>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</si>
  <si>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</si>
  <si>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</si>
  <si>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</si>
  <si>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</si>
  <si>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</si>
  <si>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</si>
  <si>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</si>
  <si>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</si>
  <si>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</si>
  <si>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</si>
  <si>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</si>
  <si>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</si>
  <si>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</si>
  <si>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</si>
  <si>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</si>
  <si>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</si>
  <si>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</si>
  <si>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</si>
  <si>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</si>
  <si>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</si>
  <si>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</si>
  <si>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</si>
  <si>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</si>
  <si>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</si>
  <si>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</si>
  <si>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</si>
  <si>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</si>
  <si>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</si>
  <si>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</si>
  <si>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</si>
  <si>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</si>
  <si>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</si>
  <si>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</si>
  <si>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</si>
  <si>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</si>
  <si>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</si>
  <si>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</si>
  <si>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</si>
  <si>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</si>
  <si>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</si>
  <si>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</si>
  <si>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</si>
  <si>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</si>
  <si>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</si>
  <si>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</si>
  <si>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</si>
  <si>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</si>
  <si>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</si>
  <si>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</si>
  <si>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</si>
  <si>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</si>
  <si>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</si>
  <si>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</si>
  <si>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</si>
  <si>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</si>
  <si>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</si>
  <si>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</si>
  <si>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</si>
  <si>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</si>
  <si>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</si>
  <si>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</si>
  <si>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</si>
  <si>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</si>
  <si>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</si>
  <si>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</si>
  <si>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</si>
  <si>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</si>
  <si>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</si>
  <si>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</si>
  <si>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</si>
  <si>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</si>
  <si>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</si>
  <si>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</si>
  <si>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</si>
  <si>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</si>
  <si>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</si>
  <si>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</si>
  <si>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</si>
  <si>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</si>
  <si>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</si>
  <si>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</si>
  <si>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</si>
  <si>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</si>
  <si>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</si>
  <si>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</si>
  <si>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</si>
  <si>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</si>
  <si>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</si>
  <si>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</si>
  <si>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</si>
  <si>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</si>
  <si>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</si>
  <si>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</si>
  <si>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</si>
  <si>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</si>
  <si>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</si>
  <si>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</si>
  <si>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</si>
  <si>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</si>
  <si>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</si>
  <si>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</si>
  <si>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</si>
  <si>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</si>
  <si>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</si>
  <si>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</si>
  <si>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</si>
  <si>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</si>
  <si>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</si>
  <si>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</si>
  <si>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</si>
  <si>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</si>
  <si>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</si>
  <si>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</si>
  <si>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</si>
  <si>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</si>
  <si>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</si>
  <si>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</si>
  <si>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</si>
  <si>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</si>
  <si>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</si>
  <si>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</si>
  <si>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</si>
  <si>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</si>
  <si>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</si>
  <si>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</si>
  <si>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</si>
  <si>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</si>
  <si>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</si>
  <si>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</si>
  <si>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</si>
  <si>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</si>
  <si>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</si>
  <si>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</si>
  <si>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</si>
  <si>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</si>
  <si>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</si>
  <si>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</si>
  <si>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</si>
  <si>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</si>
  <si>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</si>
  <si>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</si>
  <si>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</si>
  <si>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</si>
  <si>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</si>
  <si>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</si>
  <si>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</si>
  <si>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</si>
  <si>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</si>
  <si>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</si>
  <si>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</si>
  <si>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</si>
  <si>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</si>
  <si>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</si>
  <si>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</si>
  <si>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</si>
  <si>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</si>
  <si>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</si>
  <si>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</si>
  <si>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</si>
  <si>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</si>
  <si>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</si>
  <si>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</si>
  <si>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</si>
  <si>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</si>
  <si>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</si>
  <si>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</si>
  <si>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</si>
  <si>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</si>
  <si>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</si>
  <si>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</si>
  <si>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</si>
  <si>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</si>
  <si>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</si>
  <si>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</si>
  <si>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</si>
  <si>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</si>
  <si>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</si>
  <si>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</si>
  <si>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</si>
  <si>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</si>
  <si>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</si>
  <si>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</si>
  <si>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</si>
  <si>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</si>
  <si>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</si>
  <si>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</si>
  <si>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</si>
  <si>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</si>
  <si>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</si>
  <si>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</si>
  <si>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</si>
  <si>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</si>
  <si>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</si>
  <si>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</si>
  <si>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</si>
  <si>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</si>
  <si>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</si>
  <si>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</si>
  <si>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</si>
  <si>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</si>
  <si>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</si>
  <si>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</si>
  <si>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</si>
  <si>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</si>
  <si>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</si>
  <si>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</si>
  <si>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</si>
  <si>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</si>
  <si>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</si>
  <si>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</si>
  <si>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</si>
  <si>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</si>
  <si>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</si>
  <si>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</si>
  <si>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</si>
  <si>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</si>
  <si>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</si>
  <si>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</si>
  <si>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</si>
  <si>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</si>
  <si>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</si>
  <si>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</si>
  <si>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</si>
  <si>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</si>
  <si>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</si>
  <si>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</si>
  <si>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</si>
  <si>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</si>
  <si>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</si>
  <si>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</si>
  <si>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</si>
  <si>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</si>
  <si>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</si>
  <si>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</si>
  <si>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</si>
  <si>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</si>
  <si>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</si>
  <si>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</si>
  <si>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</si>
  <si>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</si>
  <si>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</si>
  <si>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</si>
  <si>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</si>
  <si>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</si>
  <si>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</si>
  <si>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</si>
  <si>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</si>
  <si>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</si>
  <si>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</si>
  <si>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</si>
  <si>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</si>
  <si>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</si>
  <si>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</si>
  <si>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</si>
  <si>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</si>
  <si>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</si>
  <si>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</si>
  <si>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</si>
  <si>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</si>
  <si>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</si>
  <si>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</si>
  <si>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</si>
  <si>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</si>
  <si>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</si>
  <si>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</si>
  <si>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</si>
  <si>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</si>
  <si>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</si>
  <si>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</si>
  <si>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</si>
  <si>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</si>
  <si>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</si>
  <si>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</si>
  <si>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</si>
  <si>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</si>
  <si>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</si>
  <si>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</si>
  <si>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</si>
  <si>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</si>
  <si>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</si>
  <si>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</si>
  <si>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</si>
  <si>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</si>
  <si>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</si>
  <si>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</si>
  <si>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</si>
  <si>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</si>
  <si>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</si>
  <si>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</si>
  <si>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</si>
  <si>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</si>
  <si>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</si>
  <si>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</si>
  <si>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</si>
  <si>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</si>
  <si>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</si>
  <si>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</si>
  <si>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</si>
  <si>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</si>
  <si>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</si>
  <si>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</si>
  <si>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</si>
  <si>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</si>
  <si>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</si>
  <si>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</si>
  <si>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</si>
  <si>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</si>
  <si>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</si>
  <si>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</si>
  <si>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</si>
  <si>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</si>
  <si>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</si>
  <si>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</si>
  <si>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</si>
  <si>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</si>
  <si>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</si>
  <si>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</si>
  <si>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</si>
  <si>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</si>
  <si>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</si>
  <si>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</si>
  <si>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</si>
  <si>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</si>
  <si>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</si>
  <si>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</si>
  <si>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</si>
  <si>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</si>
  <si>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</si>
  <si>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</si>
  <si>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</si>
  <si>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</si>
  <si>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</si>
  <si>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</si>
  <si>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</si>
  <si>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</si>
  <si>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</si>
  <si>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</si>
  <si>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</si>
  <si>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</si>
  <si>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</si>
  <si>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</si>
  <si>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</si>
  <si>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</si>
  <si>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</si>
  <si>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</si>
  <si>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</si>
  <si>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</si>
  <si>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</si>
  <si>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</si>
  <si>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</si>
  <si>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</si>
  <si>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</si>
  <si>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</si>
  <si>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</si>
  <si>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</si>
  <si>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</si>
  <si>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</si>
  <si>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</si>
  <si>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</si>
  <si>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</si>
  <si>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</si>
  <si>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</si>
  <si>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</si>
  <si>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</si>
  <si>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</si>
  <si>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</si>
  <si>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</si>
  <si>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</si>
  <si>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</si>
  <si>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</si>
  <si>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</si>
  <si>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</si>
  <si>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</si>
  <si>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</si>
  <si>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</si>
  <si>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</si>
  <si>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</si>
  <si>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</si>
  <si>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</si>
  <si>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</si>
  <si>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</si>
  <si>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</si>
  <si>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</si>
  <si>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</si>
  <si>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</si>
  <si>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</si>
  <si>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</si>
  <si>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</si>
  <si>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</si>
  <si>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</si>
  <si>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</si>
  <si>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</si>
  <si>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</si>
  <si>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</si>
  <si>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</si>
  <si>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</si>
  <si>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</si>
  <si>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</si>
  <si>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</si>
  <si>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</si>
  <si>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</si>
  <si>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</si>
  <si>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</si>
  <si>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</si>
  <si>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</si>
  <si>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</si>
  <si>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</si>
  <si>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</si>
  <si>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</si>
  <si>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</si>
  <si>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</si>
  <si>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</si>
  <si>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</si>
  <si>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</si>
  <si>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</si>
  <si>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</si>
  <si>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</si>
  <si>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</si>
  <si>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</si>
  <si>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</si>
  <si>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</si>
  <si>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</si>
  <si>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</si>
  <si>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</si>
  <si>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</si>
  <si>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</si>
  <si>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</si>
  <si>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</si>
  <si>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</si>
  <si>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</si>
  <si>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</si>
  <si>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</si>
  <si>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</si>
  <si>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</si>
  <si>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</si>
  <si>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</si>
  <si>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</si>
  <si>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</si>
  <si>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</si>
  <si>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</si>
  <si>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</si>
  <si>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</si>
  <si>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</si>
  <si>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</si>
  <si>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</si>
  <si>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</si>
  <si>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</si>
  <si>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</si>
  <si>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</si>
  <si>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</si>
  <si>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</si>
  <si>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</si>
  <si>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</si>
  <si>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</si>
  <si>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</si>
  <si>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</si>
  <si>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</si>
  <si>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</si>
  <si>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</si>
  <si>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</si>
  <si>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</si>
  <si>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</si>
  <si>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</si>
  <si>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</si>
  <si>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</si>
  <si>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</si>
  <si>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</si>
  <si>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</si>
  <si>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</si>
  <si>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</si>
  <si>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</si>
  <si>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</si>
  <si>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</si>
  <si>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</si>
  <si>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</si>
  <si>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</si>
  <si>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</si>
  <si>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</si>
  <si>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</si>
  <si>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</si>
  <si>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</si>
  <si>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</si>
  <si>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</si>
  <si>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</si>
  <si>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</si>
  <si>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</si>
  <si>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</si>
  <si>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</si>
  <si>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</si>
  <si>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</si>
  <si>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</si>
  <si>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</si>
  <si>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</si>
  <si>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</si>
  <si>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</si>
  <si>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</si>
  <si>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</si>
  <si>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</si>
  <si>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</si>
  <si>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</si>
  <si>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</si>
  <si>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</si>
  <si>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</si>
  <si>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</si>
  <si>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</si>
  <si>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</si>
  <si>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</si>
  <si>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</si>
  <si>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</si>
  <si>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</si>
  <si>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</si>
  <si>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</si>
  <si>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</si>
  <si>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</si>
  <si>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</si>
  <si>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</si>
  <si>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</si>
  <si>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</si>
  <si>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</si>
  <si>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</si>
  <si>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</si>
  <si>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</si>
  <si>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</si>
  <si>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</si>
  <si>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</si>
  <si>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</si>
  <si>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</si>
  <si>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</si>
  <si>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</si>
  <si>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</si>
  <si>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</si>
  <si>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</si>
  <si>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</si>
  <si>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</si>
  <si>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</si>
  <si>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</si>
  <si>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</si>
  <si>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</si>
  <si>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</si>
  <si>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</si>
  <si>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</si>
  <si>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</si>
  <si>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</si>
  <si>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</si>
  <si>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</si>
  <si>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</si>
  <si>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</si>
  <si>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</si>
  <si>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</si>
  <si>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</si>
  <si>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</si>
  <si>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</si>
  <si>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</si>
  <si>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</si>
  <si>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</si>
  <si>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</si>
  <si>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</si>
  <si>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</si>
  <si>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</si>
  <si>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</si>
  <si>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</si>
  <si>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</si>
  <si>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</si>
  <si>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</si>
  <si>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</si>
  <si>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</si>
  <si>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</si>
  <si>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</si>
  <si>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</si>
  <si>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</si>
  <si>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</si>
  <si>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</si>
  <si>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</si>
  <si>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</si>
  <si>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</si>
  <si>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</si>
  <si>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</si>
  <si>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</si>
  <si>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</si>
  <si>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</si>
  <si>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</si>
  <si>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</si>
  <si>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</si>
  <si>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</si>
  <si>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</si>
  <si>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</si>
  <si>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</si>
  <si>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</si>
  <si>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</si>
  <si>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</si>
  <si>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</si>
  <si>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</si>
  <si>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</si>
  <si>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</si>
  <si>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</si>
  <si>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</si>
  <si>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</si>
  <si>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</si>
  <si>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</si>
  <si>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</si>
  <si>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</si>
  <si>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</si>
  <si>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</si>
  <si>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</si>
  <si>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</si>
  <si>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</si>
  <si>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</si>
  <si>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</si>
  <si>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</si>
  <si>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</si>
  <si>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</si>
  <si>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</si>
  <si>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</si>
  <si>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</si>
  <si>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</si>
  <si>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</si>
  <si>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</si>
  <si>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</si>
  <si>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</si>
  <si>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</si>
  <si>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</si>
  <si>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</si>
  <si>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</si>
  <si>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</si>
  <si>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</si>
  <si>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</si>
  <si>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</si>
  <si>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</si>
  <si>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</si>
  <si>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</si>
  <si>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</si>
  <si>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</si>
  <si>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</si>
  <si>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</si>
  <si>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</si>
  <si>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</si>
  <si>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</si>
  <si>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</si>
  <si>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</si>
  <si>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</si>
  <si>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</si>
  <si>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</si>
  <si>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</si>
  <si>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</si>
  <si>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</si>
  <si>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</si>
  <si>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</si>
  <si>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</si>
  <si>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</si>
  <si>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</si>
  <si>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</si>
  <si>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</si>
  <si>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</si>
  <si>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</si>
  <si>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</si>
  <si>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</si>
  <si>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</si>
  <si>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</si>
  <si>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</si>
  <si>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</si>
  <si>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</si>
  <si>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</si>
  <si>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</si>
  <si>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</si>
  <si>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</si>
  <si>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</si>
  <si>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</si>
  <si>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</si>
  <si>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</si>
  <si>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</si>
  <si>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</si>
  <si>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</si>
  <si>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</si>
  <si>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</si>
  <si>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</si>
  <si>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</si>
  <si>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</si>
  <si>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</si>
  <si>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</si>
  <si>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</si>
  <si>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</si>
  <si>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</si>
  <si>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</si>
  <si>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</si>
  <si>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</si>
  <si>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</si>
  <si>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</si>
  <si>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</si>
  <si>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</si>
  <si>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</si>
  <si>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</si>
  <si>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</si>
  <si>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</si>
  <si>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</si>
  <si>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</si>
  <si>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</si>
  <si>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</si>
  <si>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</si>
  <si>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</si>
  <si>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</si>
  <si>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</si>
  <si>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</si>
  <si>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</si>
  <si>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</si>
  <si>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</si>
  <si>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</si>
  <si>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</si>
  <si>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</si>
  <si>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</si>
  <si>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</si>
  <si>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</si>
  <si>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</si>
  <si>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</si>
  <si>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</si>
  <si>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</si>
  <si>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</si>
  <si>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</si>
  <si>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</si>
  <si>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</si>
  <si>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</si>
  <si>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</si>
  <si>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</si>
  <si>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</si>
  <si>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</si>
  <si>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</si>
  <si>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</si>
  <si>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</si>
  <si>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</si>
  <si>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</si>
  <si>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</si>
  <si>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</si>
  <si>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</si>
  <si>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</si>
  <si>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</si>
  <si>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</si>
  <si>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</si>
  <si>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</si>
  <si>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</si>
  <si>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</si>
  <si>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</si>
  <si>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</si>
  <si>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</si>
  <si>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</si>
  <si>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</si>
  <si>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</si>
  <si>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</si>
  <si>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</si>
  <si>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</si>
  <si>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</si>
  <si>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</si>
  <si>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</si>
  <si>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</si>
  <si>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</si>
  <si>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</si>
  <si>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</si>
  <si>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</si>
  <si>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</si>
  <si>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</si>
  <si>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</si>
  <si>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</si>
  <si>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</si>
  <si>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</si>
  <si>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</si>
  <si>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</si>
  <si>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</si>
  <si>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</si>
  <si>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</si>
  <si>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</si>
  <si>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</si>
  <si>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</si>
  <si>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</si>
  <si>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</si>
  <si>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</si>
  <si>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</si>
  <si>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</si>
  <si>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</si>
  <si>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</si>
  <si>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</si>
  <si>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</si>
  <si>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</si>
  <si>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</si>
  <si>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</si>
  <si>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</si>
  <si>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</si>
  <si>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</si>
  <si>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</si>
  <si>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</si>
  <si>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</si>
  <si>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</si>
  <si>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</si>
  <si>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</si>
  <si>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</si>
  <si>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</si>
  <si>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</si>
  <si>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</si>
  <si>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</si>
  <si>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</si>
  <si>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</si>
  <si>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</si>
  <si>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</si>
  <si>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</si>
  <si>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</si>
  <si>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</si>
  <si>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</si>
  <si>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</si>
  <si>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</si>
  <si>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</si>
  <si>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</si>
  <si>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</si>
  <si>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</si>
  <si>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</si>
  <si>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</si>
  <si>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</si>
  <si>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</si>
  <si>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</si>
  <si>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</si>
  <si>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</si>
  <si>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</si>
  <si>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</si>
  <si>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</si>
  <si>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</si>
  <si>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</si>
  <si>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</si>
  <si>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</si>
  <si>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</si>
  <si>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</si>
  <si>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</si>
  <si>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</si>
  <si>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</si>
  <si>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</si>
  <si>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</si>
  <si>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</si>
  <si>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</si>
  <si>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</si>
  <si>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</si>
  <si>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</si>
  <si>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</si>
  <si>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</si>
  <si>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</si>
  <si>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</si>
  <si>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</si>
  <si>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</si>
  <si>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</si>
  <si>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</si>
  <si>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</si>
  <si>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</si>
  <si>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</si>
  <si>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</si>
  <si>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</si>
  <si>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</si>
  <si>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</si>
  <si>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</si>
  <si>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</si>
  <si>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</si>
  <si>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</si>
  <si>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</si>
  <si>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</si>
  <si>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</si>
  <si>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</si>
  <si>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</si>
  <si>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</si>
  <si>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</si>
  <si>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</si>
  <si>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</si>
  <si>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</si>
  <si>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</si>
  <si>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</si>
  <si>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</si>
  <si>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</si>
  <si>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</si>
  <si>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</si>
  <si>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</si>
  <si>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</si>
  <si>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</si>
  <si>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</si>
  <si>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</si>
  <si>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</si>
  <si>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</si>
  <si>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</si>
  <si>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</si>
  <si>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</si>
  <si>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</si>
  <si>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</si>
  <si>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</si>
  <si>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</si>
  <si>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</si>
  <si>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</si>
  <si>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</si>
  <si>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</si>
  <si>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</si>
  <si>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</si>
  <si>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</si>
  <si>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</si>
  <si>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</si>
  <si>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</si>
  <si>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</si>
  <si>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</si>
  <si>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</si>
  <si>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</si>
  <si>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</si>
  <si>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</si>
  <si>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</si>
  <si>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</si>
  <si>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</si>
  <si>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</si>
  <si>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</si>
  <si>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</si>
  <si>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</si>
  <si>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</si>
  <si>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</si>
  <si>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</si>
  <si>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</si>
  <si>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</si>
  <si>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</si>
  <si>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</si>
  <si>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</si>
  <si>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</si>
  <si>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</si>
  <si>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</si>
  <si>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</si>
  <si>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</si>
  <si>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</si>
  <si>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</si>
  <si>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</si>
  <si>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</si>
  <si>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</si>
  <si>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</si>
  <si>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</si>
  <si>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</si>
  <si>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</si>
  <si>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</si>
  <si>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</si>
  <si>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</si>
  <si>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</si>
  <si>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</si>
  <si>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</si>
  <si>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</si>
  <si>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</si>
  <si>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</si>
  <si>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</si>
  <si>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</si>
  <si>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</si>
  <si>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</si>
  <si>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</si>
  <si>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</si>
  <si>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</si>
  <si>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</si>
  <si>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</si>
  <si>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</si>
  <si>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</si>
  <si>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</si>
  <si>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</si>
  <si>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</si>
  <si>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</si>
  <si>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</si>
  <si>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</si>
  <si>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</si>
  <si>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</si>
  <si>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</si>
  <si>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</si>
  <si>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</si>
  <si>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</si>
  <si>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</si>
  <si>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</si>
  <si>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</si>
  <si>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</si>
  <si>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</si>
  <si>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</si>
  <si>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</si>
  <si>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</si>
  <si>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</si>
  <si>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</si>
  <si>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</si>
  <si>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</si>
  <si>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</si>
  <si>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</si>
  <si>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</si>
  <si>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</si>
  <si>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</si>
  <si>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</si>
  <si>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</si>
  <si>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</si>
  <si>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</si>
  <si>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</si>
  <si>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</si>
  <si>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</si>
  <si>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</si>
  <si>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</si>
  <si>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</si>
  <si>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</si>
  <si>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</si>
  <si>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</si>
  <si>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</si>
  <si>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</si>
  <si>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</si>
  <si>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</si>
  <si>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</si>
  <si>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</si>
  <si>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</si>
  <si>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</si>
  <si>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</si>
  <si>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</si>
  <si>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</si>
  <si>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</si>
  <si>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</si>
  <si>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</si>
  <si>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</si>
  <si>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</si>
  <si>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</si>
  <si>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</si>
  <si>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</si>
  <si>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</si>
  <si>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</si>
  <si>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</si>
  <si>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</si>
  <si>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</si>
  <si>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</si>
  <si>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</si>
  <si>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</si>
  <si>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</si>
  <si>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</si>
  <si>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</si>
  <si>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</si>
  <si>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</si>
  <si>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</si>
  <si>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</si>
  <si>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</si>
  <si>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</si>
  <si>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</si>
  <si>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</si>
  <si>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</si>
  <si>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</si>
  <si>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</si>
  <si>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</si>
  <si>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</si>
  <si>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</si>
  <si>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</si>
  <si>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</si>
  <si>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</si>
  <si>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</si>
  <si>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</si>
  <si>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</si>
  <si>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</si>
  <si>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</si>
  <si>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</si>
  <si>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</si>
  <si>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</si>
  <si>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</si>
  <si>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</si>
  <si>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</si>
  <si>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</si>
  <si>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</si>
  <si>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</si>
  <si>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</si>
  <si>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</si>
  <si>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</si>
  <si>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</si>
  <si>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</si>
  <si>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</si>
  <si>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</si>
  <si>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</si>
  <si>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</si>
  <si>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</si>
  <si>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</si>
  <si>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</si>
  <si>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</si>
  <si>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</si>
  <si>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</si>
  <si>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</si>
  <si>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</si>
  <si>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</si>
  <si>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</si>
  <si>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</si>
  <si>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</si>
  <si>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</si>
  <si>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</si>
  <si>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</si>
  <si>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</si>
  <si>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</si>
  <si>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</si>
  <si>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</si>
  <si>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</si>
  <si>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</si>
  <si>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</si>
  <si>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</si>
  <si>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</si>
  <si>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</si>
  <si>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</si>
  <si>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</si>
  <si>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</si>
  <si>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</si>
  <si>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</si>
  <si>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</si>
  <si>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</si>
  <si>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</si>
  <si>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</si>
  <si>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</si>
  <si>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</si>
  <si>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</si>
  <si>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</si>
  <si>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</si>
  <si>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</si>
  <si>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</si>
  <si>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</si>
  <si>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</si>
  <si>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</si>
  <si>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</si>
  <si>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</si>
  <si>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</si>
  <si>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</si>
  <si>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</si>
  <si>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</si>
  <si>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</si>
  <si>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</si>
  <si>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</si>
  <si>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</si>
  <si>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</si>
  <si>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</si>
  <si>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</si>
  <si>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</si>
  <si>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</si>
  <si>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</si>
  <si>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</si>
  <si>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</si>
  <si>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</si>
  <si>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</si>
  <si>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</si>
  <si>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</si>
  <si>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</si>
  <si>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</si>
  <si>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</si>
  <si>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</si>
  <si>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</si>
  <si>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</si>
  <si>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</si>
  <si>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</si>
  <si>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</si>
  <si>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</si>
  <si>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</si>
  <si>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</si>
  <si>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</si>
  <si>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</si>
  <si>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</si>
  <si>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</si>
  <si>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</si>
  <si>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</si>
  <si>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</si>
  <si>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</si>
  <si>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</si>
  <si>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</si>
  <si>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</si>
  <si>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</si>
  <si>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</si>
  <si>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</si>
  <si>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</si>
  <si>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</si>
  <si>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</si>
  <si>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</si>
  <si>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</si>
  <si>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</si>
  <si>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</si>
  <si>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</si>
  <si>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</si>
  <si>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</si>
  <si>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</si>
  <si>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</si>
  <si>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</si>
  <si>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</si>
  <si>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</si>
  <si>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</si>
  <si>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</si>
  <si>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</si>
  <si>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</si>
  <si>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</si>
  <si>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</si>
  <si>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</si>
  <si>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</si>
  <si>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</si>
  <si>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</si>
  <si>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</si>
  <si>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</si>
  <si>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</si>
  <si>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</si>
  <si>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</si>
  <si>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</si>
  <si>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</si>
  <si>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</si>
  <si>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</si>
  <si>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</si>
  <si>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</si>
  <si>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</si>
  <si>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</si>
  <si>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</si>
  <si>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</si>
  <si>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</si>
  <si>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</si>
  <si>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</si>
  <si>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</si>
  <si>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</si>
  <si>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</si>
  <si>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</si>
  <si>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</si>
  <si>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</si>
  <si>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</si>
  <si>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</si>
  <si>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</si>
  <si>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</si>
  <si>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</si>
  <si>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</si>
  <si>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</si>
  <si>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</si>
  <si>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</si>
  <si>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</si>
  <si>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</si>
  <si>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</si>
  <si>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</si>
  <si>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</si>
  <si>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</si>
  <si>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</si>
  <si>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</si>
  <si>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</si>
  <si>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</si>
  <si>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</si>
  <si>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</si>
  <si>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</si>
  <si>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</si>
  <si>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</si>
  <si>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</si>
  <si>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</si>
  <si>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</si>
  <si>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</si>
  <si>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</si>
  <si>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</si>
  <si>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</si>
  <si>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</si>
  <si>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</si>
  <si>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</si>
  <si>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</si>
  <si>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</si>
  <si>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</si>
  <si>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</si>
  <si>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</si>
  <si>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</si>
  <si>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</si>
  <si>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</si>
  <si>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</si>
  <si>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</si>
  <si>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</si>
  <si>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</si>
  <si>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</si>
  <si>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</si>
  <si>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</si>
  <si>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</si>
  <si>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</si>
  <si>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</si>
  <si>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</si>
  <si>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</si>
  <si>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</si>
  <si>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</si>
  <si>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</si>
  <si>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</si>
  <si>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</si>
  <si>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</si>
  <si>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</si>
  <si>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</si>
  <si>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</si>
  <si>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</si>
  <si>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</si>
  <si>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</si>
  <si>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</si>
  <si>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</si>
  <si>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</si>
  <si>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</si>
  <si>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</si>
  <si>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</si>
  <si>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</si>
  <si>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</si>
  <si>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</si>
  <si>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</si>
  <si>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</si>
  <si>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</si>
  <si>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</si>
  <si>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</si>
  <si>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</si>
  <si>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</si>
  <si>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</si>
  <si>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</si>
  <si>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</si>
  <si>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</si>
  <si>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</si>
  <si>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</si>
  <si>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</si>
  <si>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</si>
  <si>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</si>
  <si>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</si>
  <si>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</si>
  <si>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</si>
  <si>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</si>
  <si>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</si>
  <si>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</si>
  <si>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</si>
  <si>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</si>
  <si>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</si>
  <si>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</si>
  <si>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</si>
  <si>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</si>
  <si>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</si>
  <si>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</si>
  <si>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</si>
  <si>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</si>
  <si>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</si>
  <si>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</si>
  <si>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</si>
  <si>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</si>
  <si>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</si>
  <si>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</si>
  <si>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</si>
  <si>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</si>
  <si>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</si>
  <si>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</si>
  <si>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</si>
  <si>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</si>
  <si>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</si>
  <si>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</si>
  <si>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</si>
  <si>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</si>
  <si>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</si>
  <si>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</si>
  <si>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</si>
  <si>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</si>
  <si>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</si>
  <si>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</si>
  <si>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</si>
  <si>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</si>
  <si>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</si>
  <si>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</si>
  <si>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</si>
  <si>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</si>
  <si>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</si>
  <si>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</si>
  <si>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</si>
  <si>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</si>
  <si>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</si>
  <si>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</si>
  <si>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</si>
  <si>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</si>
  <si>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</si>
  <si>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</si>
  <si>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</si>
  <si>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</si>
  <si>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</si>
  <si>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</si>
  <si>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</si>
  <si>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</si>
  <si>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</si>
  <si>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</si>
  <si>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</si>
  <si>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</si>
  <si>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</si>
  <si>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</si>
  <si>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</si>
  <si>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</si>
  <si>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</si>
  <si>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</si>
  <si>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</si>
  <si>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</si>
  <si>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</si>
  <si>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</si>
  <si>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</si>
  <si>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</si>
  <si>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</si>
  <si>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</si>
  <si>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</si>
  <si>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</si>
  <si>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</si>
  <si>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</si>
  <si>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</si>
  <si>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</si>
  <si>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</si>
  <si>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</si>
  <si>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</si>
  <si>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</si>
  <si>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</si>
  <si>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</si>
  <si>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</si>
  <si>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</si>
  <si>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</si>
  <si>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</si>
  <si>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</si>
  <si>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</si>
  <si>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</si>
  <si>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</si>
  <si>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</si>
  <si>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</si>
  <si>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</si>
  <si>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</si>
  <si>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</si>
  <si>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</si>
  <si>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</si>
  <si>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</si>
  <si>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</si>
  <si>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</si>
  <si>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</si>
  <si>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</si>
  <si>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</si>
  <si>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</si>
  <si>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</si>
  <si>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</si>
  <si>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</si>
  <si>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</si>
  <si>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</si>
  <si>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</si>
  <si>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</si>
  <si>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</si>
  <si>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</si>
  <si>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</si>
  <si>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</si>
  <si>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</si>
  <si>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</si>
  <si>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</si>
  <si>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</si>
  <si>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</si>
  <si>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</si>
  <si>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</si>
  <si>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</si>
  <si>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</si>
  <si>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</si>
  <si>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</si>
  <si>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</si>
  <si>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</si>
  <si>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</si>
  <si>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</si>
  <si>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</si>
  <si>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</si>
  <si>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</si>
  <si>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</si>
  <si>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</si>
  <si>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</si>
  <si>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</si>
  <si>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</si>
  <si>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</si>
  <si>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</si>
  <si>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</si>
  <si>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</si>
  <si>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</si>
  <si>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</si>
  <si>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</si>
  <si>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</si>
  <si>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</si>
  <si>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</si>
  <si>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</si>
  <si>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</si>
  <si>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</si>
  <si>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</si>
  <si>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</si>
  <si>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</si>
  <si>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</si>
  <si>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</si>
  <si>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</si>
  <si>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</si>
  <si>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</si>
  <si>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</si>
  <si>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</si>
  <si>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</si>
  <si>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</si>
  <si>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</si>
  <si>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</si>
  <si>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</si>
  <si>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</si>
  <si>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</si>
  <si>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</si>
  <si>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</si>
  <si>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</si>
  <si>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</si>
  <si>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</si>
  <si>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</si>
  <si>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</si>
  <si>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</si>
  <si>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</si>
  <si>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</si>
  <si>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</si>
  <si>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</si>
  <si>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</si>
  <si>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</si>
  <si>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</si>
  <si>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</si>
  <si>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</si>
  <si>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</si>
  <si>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</si>
  <si>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</si>
  <si>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</si>
  <si>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</si>
  <si>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</si>
  <si>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</si>
  <si>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</si>
  <si>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</si>
  <si>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</si>
  <si>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</si>
  <si>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</si>
  <si>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</si>
  <si>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</si>
  <si>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</si>
  <si>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</si>
  <si>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</si>
  <si>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</si>
  <si>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</si>
  <si>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</si>
  <si>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</si>
  <si>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</si>
  <si>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</si>
  <si>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</si>
  <si>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</si>
  <si>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</si>
  <si>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</si>
  <si>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</si>
  <si>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</si>
  <si>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</si>
  <si>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</si>
  <si>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</si>
  <si>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</si>
  <si>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</si>
  <si>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</si>
  <si>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</si>
  <si>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</si>
  <si>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</si>
  <si>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</si>
  <si>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</si>
  <si>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</si>
  <si>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</si>
  <si>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</si>
  <si>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</si>
  <si>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</si>
  <si>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</si>
  <si>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</si>
  <si>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</si>
  <si>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</si>
  <si>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</si>
  <si>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</si>
  <si>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</si>
  <si>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</si>
  <si>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</si>
  <si>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</si>
  <si>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</si>
  <si>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</si>
  <si>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</si>
  <si>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</si>
  <si>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</si>
  <si>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</si>
  <si>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</si>
  <si>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</si>
  <si>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</si>
  <si>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</si>
  <si>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</si>
  <si>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</si>
  <si>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</si>
  <si>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</si>
  <si>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</si>
  <si>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</si>
  <si>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</si>
  <si>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</si>
  <si>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</si>
  <si>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</si>
  <si>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</si>
  <si>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</si>
  <si>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</si>
  <si>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</si>
  <si>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</si>
  <si>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</si>
  <si>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</si>
  <si>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</si>
  <si>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</si>
  <si>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</si>
  <si>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</si>
  <si>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</si>
  <si>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</si>
  <si>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</si>
  <si>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</si>
  <si>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</si>
  <si>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</si>
  <si>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</si>
  <si>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</si>
  <si>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</si>
  <si>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</si>
  <si>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</si>
  <si>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</si>
  <si>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</si>
  <si>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</si>
  <si>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</si>
  <si>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</si>
  <si>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</si>
  <si>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</si>
  <si>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</si>
  <si>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</si>
  <si>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</si>
  <si>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</si>
  <si>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</si>
  <si>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</si>
  <si>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</si>
  <si>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</si>
  <si>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</si>
  <si>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</si>
  <si>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</si>
  <si>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</si>
  <si>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</si>
  <si>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</si>
  <si>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</si>
  <si>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</si>
  <si>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</si>
  <si>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</si>
  <si>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</si>
  <si>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</si>
  <si>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</si>
  <si>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</si>
  <si>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</si>
  <si>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</si>
  <si>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</si>
  <si>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</si>
  <si>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</si>
  <si>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</si>
  <si>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</si>
  <si>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</si>
  <si>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</si>
  <si>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</si>
  <si>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</si>
  <si>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</si>
  <si>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</si>
  <si>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</si>
  <si>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</si>
  <si>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</si>
  <si>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</si>
  <si>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</si>
  <si>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</si>
  <si>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</si>
  <si>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</si>
  <si>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</si>
  <si>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</si>
  <si>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</si>
  <si>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</si>
  <si>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</si>
  <si>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</si>
  <si>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</si>
  <si>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</si>
  <si>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</si>
  <si>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</si>
  <si>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</si>
  <si>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</si>
  <si>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</si>
  <si>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</si>
  <si>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</si>
  <si>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</si>
  <si>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</si>
  <si>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</si>
  <si>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</si>
  <si>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</si>
  <si>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</si>
  <si>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</si>
  <si>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</si>
  <si>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</si>
  <si>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</si>
  <si>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</si>
  <si>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</si>
  <si>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</si>
  <si>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</si>
  <si>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</si>
  <si>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</si>
  <si>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</si>
  <si>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</si>
  <si>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</si>
  <si>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</si>
  <si>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</si>
  <si>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</si>
  <si>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</si>
  <si>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</si>
  <si>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</si>
  <si>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</si>
  <si>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</si>
  <si>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</si>
  <si>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</si>
  <si>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</si>
  <si>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</si>
  <si>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</si>
  <si>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</si>
  <si>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</si>
  <si>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</si>
  <si>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</si>
  <si>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</si>
  <si>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</si>
  <si>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</si>
  <si>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</si>
  <si>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ISERROR</t>
  </si>
  <si>
    <t>isblank</t>
  </si>
  <si>
    <t>Index</t>
  </si>
  <si>
    <t>match</t>
  </si>
  <si>
    <t>index+match</t>
  </si>
  <si>
    <t>OFFSET</t>
  </si>
  <si>
    <t>Sales</t>
  </si>
  <si>
    <t>average/sum/count</t>
  </si>
  <si>
    <t>sumif,countif</t>
  </si>
  <si>
    <t>sumifs,countifs</t>
  </si>
  <si>
    <t>averagea,counta</t>
  </si>
  <si>
    <t>maximum,minimum</t>
  </si>
  <si>
    <t>round</t>
  </si>
  <si>
    <t>floor</t>
  </si>
  <si>
    <t>ceil</t>
  </si>
  <si>
    <t>sum =</t>
  </si>
  <si>
    <t>sumif =</t>
  </si>
  <si>
    <t xml:space="preserve">sumifs = </t>
  </si>
  <si>
    <t>averagea=</t>
  </si>
  <si>
    <t xml:space="preserve">maximum = </t>
  </si>
  <si>
    <t>average =</t>
  </si>
  <si>
    <t xml:space="preserve">countif = </t>
  </si>
  <si>
    <t xml:space="preserve">countifs = </t>
  </si>
  <si>
    <t>counta=</t>
  </si>
  <si>
    <t xml:space="preserve">minimum = </t>
  </si>
  <si>
    <t>count =</t>
  </si>
  <si>
    <t>Central</t>
  </si>
  <si>
    <t>apple</t>
  </si>
  <si>
    <t>Roundup</t>
  </si>
  <si>
    <t>Frequency</t>
  </si>
  <si>
    <t>Median</t>
  </si>
  <si>
    <t>Mode</t>
  </si>
  <si>
    <t>Stdeviation</t>
  </si>
  <si>
    <t>variance</t>
  </si>
  <si>
    <t>average/mean</t>
  </si>
  <si>
    <t>pow</t>
  </si>
  <si>
    <t>rand</t>
  </si>
  <si>
    <t>sqrt</t>
  </si>
  <si>
    <t>log</t>
  </si>
  <si>
    <t>abs</t>
  </si>
  <si>
    <t>int</t>
  </si>
  <si>
    <t>lcm</t>
  </si>
  <si>
    <t>gcd</t>
  </si>
  <si>
    <t>percentage</t>
  </si>
  <si>
    <t>part/total*100</t>
  </si>
  <si>
    <t>proportion</t>
  </si>
  <si>
    <t>equation two ratios are equal</t>
  </si>
  <si>
    <t>A*C/B</t>
  </si>
  <si>
    <t>Ratios</t>
  </si>
  <si>
    <t>20/30 =2:3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</si>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</sst>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_(&quot;$&quot;* #,##0_);_(&quot;$&quot;* \(#,##0\);_(&quot;$&quot;* &quot;-&quot;??_);_(@_)"/>
    <numFmt numFmtId="167" formatCode="&quot;$&quot;#,##0"/>
    <numFmt numFmtId="168" formatCode="0.00_);[Red]\(0.00\)"/>
    <numFmt numFmtId="169" formatCode="[$-409]mmmm\ yyyy;@"/>
    <numFmt numFmtId="170" formatCode="mm/dd/yy;@"/>
    <numFmt numFmtId="171" formatCode="_([$$-409]* #,##0.00_);_([$$-409]* \(#,##0.00\);_([$$-409]* &quot;-&quot;??_);_(@_)"/>
  </numFmts>
  <fonts count="42" x14ac:knownFonts="1">
    <font>
      <sz val="12"/>
      <color theme="1"/>
      <name val="Courier New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2"/>
    </font>
    <font>
      <b/>
      <sz val="10"/>
      <name val="Arial"/>
      <family val="2"/>
    </font>
    <font>
      <b/>
      <sz val="12"/>
      <color theme="1"/>
      <name val="Courier New"/>
      <family val="2"/>
    </font>
    <font>
      <b/>
      <sz val="10"/>
      <color theme="0"/>
      <name val="Arial"/>
      <family val="2"/>
    </font>
    <font>
      <sz val="12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2">
    <xf numFmtId="0" fontId="0" fillId="0" borderId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0" fontId="8" fillId="0" borderId="0"/>
    <xf numFmtId="0" fontId="6" fillId="10" borderId="0" applyNumberFormat="0" applyBorder="0" applyAlignment="0" applyProtection="0"/>
    <xf numFmtId="0" fontId="11" fillId="0" borderId="2" applyNumberFormat="0" applyFill="0" applyAlignment="0" applyProtection="0"/>
    <xf numFmtId="0" fontId="6" fillId="9" borderId="0" applyNumberFormat="0" applyBorder="0" applyAlignment="0" applyProtection="0"/>
    <xf numFmtId="0" fontId="6" fillId="8" borderId="0" applyNumberFormat="0" applyBorder="0" applyAlignment="0" applyProtection="0"/>
    <xf numFmtId="0" fontId="11" fillId="0" borderId="0" applyNumberFormat="0" applyFill="0" applyBorder="0" applyAlignment="0" applyProtection="0"/>
    <xf numFmtId="44" fontId="8" fillId="0" borderId="0" applyFont="0" applyFill="0" applyBorder="0" applyAlignment="0" applyProtection="0"/>
    <xf numFmtId="0" fontId="13" fillId="3" borderId="4" applyNumberFormat="0" applyAlignment="0" applyProtection="0"/>
    <xf numFmtId="0" fontId="6" fillId="7" borderId="0" applyNumberFormat="0" applyBorder="0" applyAlignment="0" applyProtection="0"/>
    <xf numFmtId="0" fontId="8" fillId="0" borderId="0"/>
    <xf numFmtId="0" fontId="6" fillId="11" borderId="0" applyNumberFormat="0" applyBorder="0" applyAlignment="0" applyProtection="0"/>
    <xf numFmtId="44" fontId="8" fillId="0" borderId="0" applyFont="0" applyFill="0" applyBorder="0" applyAlignment="0" applyProtection="0"/>
    <xf numFmtId="0" fontId="6" fillId="6" borderId="0" applyNumberFormat="0" applyBorder="0" applyAlignment="0" applyProtection="0"/>
    <xf numFmtId="0" fontId="15" fillId="4" borderId="0" applyNumberFormat="0" applyBorder="0" applyAlignment="0" applyProtection="0"/>
    <xf numFmtId="0" fontId="17" fillId="2" borderId="3" applyNumberFormat="0" applyAlignment="0" applyProtection="0"/>
    <xf numFmtId="0" fontId="19" fillId="0" borderId="0" applyNumberFormat="0" applyFill="0" applyBorder="0" applyAlignment="0" applyProtection="0"/>
    <xf numFmtId="44" fontId="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21" fillId="0" borderId="0"/>
    <xf numFmtId="0" fontId="22" fillId="4" borderId="0" applyNumberFormat="0" applyBorder="0" applyAlignment="0" applyProtection="0"/>
    <xf numFmtId="0" fontId="22" fillId="13" borderId="0" applyNumberFormat="0" applyBorder="0" applyAlignment="0" applyProtection="0"/>
    <xf numFmtId="0" fontId="23" fillId="2" borderId="3" applyNumberFormat="0" applyAlignment="0" applyProtection="0"/>
    <xf numFmtId="0" fontId="24" fillId="3" borderId="4" applyNumberFormat="0" applyAlignment="0" applyProtection="0"/>
    <xf numFmtId="0" fontId="25" fillId="4" borderId="0" applyNumberFormat="0" applyBorder="0" applyAlignment="0" applyProtection="0"/>
    <xf numFmtId="0" fontId="23" fillId="2" borderId="3" applyNumberFormat="0" applyAlignment="0" applyProtection="0"/>
    <xf numFmtId="44" fontId="37" fillId="0" borderId="0" applyFont="0" applyFill="0" applyBorder="0" applyAlignment="0" applyProtection="0"/>
  </cellStyleXfs>
  <cellXfs count="114">
    <xf numFmtId="0" fontId="0" fillId="0" borderId="0" xfId="0"/>
    <xf numFmtId="0" fontId="4" fillId="0" borderId="0" xfId="3"/>
    <xf numFmtId="0" fontId="6" fillId="0" borderId="0" xfId="4"/>
    <xf numFmtId="165" fontId="0" fillId="0" borderId="0" xfId="5" applyNumberFormat="1" applyFont="1"/>
    <xf numFmtId="0" fontId="9" fillId="0" borderId="0" xfId="6" applyFont="1"/>
    <xf numFmtId="167" fontId="12" fillId="0" borderId="9" xfId="6" applyNumberFormat="1" applyFont="1" applyBorder="1" applyAlignment="1">
      <alignment horizontal="right" vertical="center"/>
    </xf>
    <xf numFmtId="0" fontId="7" fillId="7" borderId="9" xfId="14" applyFont="1" applyBorder="1" applyAlignment="1">
      <alignment vertical="top" wrapText="1"/>
    </xf>
    <xf numFmtId="0" fontId="9" fillId="0" borderId="9" xfId="6" applyFont="1" applyBorder="1" applyAlignment="1">
      <alignment horizontal="center" vertical="center"/>
    </xf>
    <xf numFmtId="0" fontId="9" fillId="0" borderId="0" xfId="15" applyFont="1"/>
    <xf numFmtId="0" fontId="9" fillId="0" borderId="0" xfId="15" applyFont="1" applyAlignment="1">
      <alignment horizontal="right"/>
    </xf>
    <xf numFmtId="0" fontId="12" fillId="0" borderId="0" xfId="15" applyFont="1" applyAlignment="1">
      <alignment horizontal="right"/>
    </xf>
    <xf numFmtId="44" fontId="6" fillId="0" borderId="9" xfId="17" applyFont="1" applyFill="1" applyBorder="1" applyAlignment="1"/>
    <xf numFmtId="0" fontId="12" fillId="0" borderId="0" xfId="15" applyFont="1" applyAlignment="1">
      <alignment horizontal="center"/>
    </xf>
    <xf numFmtId="44" fontId="12" fillId="0" borderId="0" xfId="17" applyFont="1" applyBorder="1" applyAlignment="1">
      <alignment horizontal="center"/>
    </xf>
    <xf numFmtId="41" fontId="16" fillId="4" borderId="9" xfId="19" applyNumberFormat="1" applyFont="1" applyBorder="1" applyAlignment="1">
      <alignment horizontal="center"/>
    </xf>
    <xf numFmtId="0" fontId="17" fillId="2" borderId="3" xfId="20" applyAlignment="1">
      <alignment horizontal="center"/>
    </xf>
    <xf numFmtId="44" fontId="13" fillId="3" borderId="4" xfId="13" applyNumberFormat="1" applyAlignment="1">
      <alignment horizontal="center"/>
    </xf>
    <xf numFmtId="0" fontId="13" fillId="3" borderId="4" xfId="13" applyAlignment="1">
      <alignment horizontal="center"/>
    </xf>
    <xf numFmtId="167" fontId="9" fillId="0" borderId="0" xfId="6" applyNumberFormat="1" applyFont="1"/>
    <xf numFmtId="0" fontId="6" fillId="0" borderId="0" xfId="4" applyAlignment="1">
      <alignment horizontal="left"/>
    </xf>
    <xf numFmtId="164" fontId="6" fillId="0" borderId="0" xfId="4" applyNumberFormat="1" applyAlignment="1">
      <alignment horizontal="right"/>
    </xf>
    <xf numFmtId="164" fontId="6" fillId="0" borderId="0" xfId="4" applyNumberFormat="1"/>
    <xf numFmtId="0" fontId="7" fillId="0" borderId="0" xfId="4" applyFont="1"/>
    <xf numFmtId="0" fontId="19" fillId="0" borderId="0" xfId="21"/>
    <xf numFmtId="0" fontId="21" fillId="0" borderId="0" xfId="24"/>
    <xf numFmtId="14" fontId="21" fillId="0" borderId="0" xfId="24" applyNumberFormat="1"/>
    <xf numFmtId="0" fontId="22" fillId="4" borderId="0" xfId="25"/>
    <xf numFmtId="0" fontId="22" fillId="13" borderId="0" xfId="26"/>
    <xf numFmtId="3" fontId="21" fillId="0" borderId="0" xfId="24" applyNumberFormat="1"/>
    <xf numFmtId="0" fontId="3" fillId="0" borderId="0" xfId="1"/>
    <xf numFmtId="0" fontId="11" fillId="0" borderId="0" xfId="23"/>
    <xf numFmtId="0" fontId="23" fillId="2" borderId="3" xfId="27"/>
    <xf numFmtId="0" fontId="16" fillId="14" borderId="20" xfId="24" applyFont="1" applyFill="1" applyBorder="1"/>
    <xf numFmtId="0" fontId="16" fillId="14" borderId="21" xfId="24" applyFont="1" applyFill="1" applyBorder="1"/>
    <xf numFmtId="0" fontId="16" fillId="14" borderId="22" xfId="24" applyFont="1" applyFill="1" applyBorder="1"/>
    <xf numFmtId="0" fontId="22" fillId="4" borderId="0" xfId="29" applyFont="1"/>
    <xf numFmtId="0" fontId="26" fillId="0" borderId="0" xfId="0" applyFont="1"/>
    <xf numFmtId="0" fontId="21" fillId="0" borderId="0" xfId="0" applyFont="1"/>
    <xf numFmtId="14" fontId="21" fillId="0" borderId="0" xfId="0" applyNumberFormat="1" applyFont="1"/>
    <xf numFmtId="167" fontId="28" fillId="3" borderId="4" xfId="28" applyNumberFormat="1" applyFont="1"/>
    <xf numFmtId="0" fontId="20" fillId="0" borderId="0" xfId="0" applyFont="1"/>
    <xf numFmtId="0" fontId="20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14" fillId="9" borderId="2" xfId="8" applyFont="1" applyFill="1" applyAlignment="1">
      <alignment horizontal="center"/>
    </xf>
    <xf numFmtId="0" fontId="30" fillId="0" borderId="0" xfId="6" applyFont="1"/>
    <xf numFmtId="0" fontId="14" fillId="9" borderId="7" xfId="9" applyFont="1" applyBorder="1" applyAlignment="1">
      <alignment horizontal="center"/>
    </xf>
    <xf numFmtId="0" fontId="14" fillId="5" borderId="8" xfId="11" applyFont="1" applyFill="1" applyBorder="1" applyAlignment="1">
      <alignment horizontal="right"/>
    </xf>
    <xf numFmtId="166" fontId="30" fillId="0" borderId="9" xfId="12" applyNumberFormat="1" applyFont="1" applyBorder="1" applyAlignment="1">
      <alignment horizontal="left"/>
    </xf>
    <xf numFmtId="167" fontId="31" fillId="0" borderId="10" xfId="12" applyNumberFormat="1" applyFont="1" applyBorder="1" applyAlignment="1">
      <alignment horizontal="center"/>
    </xf>
    <xf numFmtId="168" fontId="28" fillId="3" borderId="4" xfId="13" applyNumberFormat="1" applyFont="1" applyAlignment="1">
      <alignment horizontal="center"/>
    </xf>
    <xf numFmtId="0" fontId="14" fillId="5" borderId="11" xfId="11" applyFont="1" applyFill="1" applyBorder="1" applyAlignment="1">
      <alignment horizontal="right"/>
    </xf>
    <xf numFmtId="166" fontId="30" fillId="0" borderId="12" xfId="12" applyNumberFormat="1" applyFont="1" applyBorder="1" applyAlignment="1">
      <alignment horizontal="left"/>
    </xf>
    <xf numFmtId="0" fontId="14" fillId="5" borderId="13" xfId="11" applyFont="1" applyFill="1" applyBorder="1" applyAlignment="1">
      <alignment horizontal="right"/>
    </xf>
    <xf numFmtId="166" fontId="30" fillId="0" borderId="14" xfId="12" applyNumberFormat="1" applyFont="1" applyBorder="1" applyAlignment="1">
      <alignment horizontal="left"/>
    </xf>
    <xf numFmtId="0" fontId="32" fillId="0" borderId="0" xfId="11" applyFont="1" applyAlignment="1">
      <alignment horizontal="center"/>
    </xf>
    <xf numFmtId="167" fontId="30" fillId="0" borderId="0" xfId="6" applyNumberFormat="1" applyFont="1" applyAlignment="1">
      <alignment horizontal="center"/>
    </xf>
    <xf numFmtId="0" fontId="30" fillId="0" borderId="0" xfId="3" applyFont="1" applyAlignment="1">
      <alignment horizontal="center"/>
    </xf>
    <xf numFmtId="14" fontId="30" fillId="0" borderId="0" xfId="3" applyNumberFormat="1" applyFont="1" applyAlignment="1">
      <alignment horizontal="center"/>
    </xf>
    <xf numFmtId="164" fontId="30" fillId="0" borderId="0" xfId="3" applyNumberFormat="1" applyFont="1" applyAlignment="1">
      <alignment horizontal="center"/>
    </xf>
    <xf numFmtId="0" fontId="33" fillId="0" borderId="0" xfId="4" applyFont="1" applyAlignment="1">
      <alignment horizontal="center"/>
    </xf>
    <xf numFmtId="165" fontId="33" fillId="0" borderId="0" xfId="5" applyNumberFormat="1" applyFont="1" applyAlignment="1">
      <alignment horizontal="center"/>
    </xf>
    <xf numFmtId="165" fontId="33" fillId="0" borderId="0" xfId="4" applyNumberFormat="1" applyFont="1" applyAlignment="1">
      <alignment horizontal="center"/>
    </xf>
    <xf numFmtId="0" fontId="10" fillId="0" borderId="0" xfId="1" applyFont="1" applyBorder="1" applyAlignment="1">
      <alignment horizontal="center"/>
    </xf>
    <xf numFmtId="0" fontId="29" fillId="0" borderId="1" xfId="2" applyFont="1" applyAlignment="1">
      <alignment horizontal="right"/>
    </xf>
    <xf numFmtId="0" fontId="7" fillId="12" borderId="0" xfId="4" applyFont="1" applyFill="1" applyAlignment="1">
      <alignment horizontal="center"/>
    </xf>
    <xf numFmtId="0" fontId="6" fillId="0" borderId="0" xfId="4" applyAlignment="1">
      <alignment horizontal="center"/>
    </xf>
    <xf numFmtId="170" fontId="6" fillId="0" borderId="0" xfId="4" applyNumberFormat="1" applyAlignment="1">
      <alignment horizontal="center"/>
    </xf>
    <xf numFmtId="164" fontId="2" fillId="0" borderId="0" xfId="22" applyNumberFormat="1" applyFont="1" applyAlignment="1">
      <alignment horizontal="center"/>
    </xf>
    <xf numFmtId="164" fontId="6" fillId="0" borderId="0" xfId="4" applyNumberFormat="1" applyAlignment="1">
      <alignment horizontal="center"/>
    </xf>
    <xf numFmtId="0" fontId="27" fillId="4" borderId="5" xfId="29" applyFont="1" applyBorder="1" applyAlignment="1">
      <alignment horizontal="center"/>
    </xf>
    <xf numFmtId="165" fontId="27" fillId="4" borderId="5" xfId="29" applyNumberFormat="1" applyFont="1" applyBorder="1" applyAlignment="1">
      <alignment horizontal="center"/>
    </xf>
    <xf numFmtId="164" fontId="23" fillId="2" borderId="3" xfId="30" applyNumberFormat="1"/>
    <xf numFmtId="0" fontId="36" fillId="0" borderId="0" xfId="0" applyFont="1"/>
    <xf numFmtId="41" fontId="14" fillId="0" borderId="9" xfId="10" applyNumberFormat="1" applyFont="1" applyFill="1" applyBorder="1" applyAlignment="1">
      <alignment horizontal="center"/>
    </xf>
    <xf numFmtId="0" fontId="14" fillId="0" borderId="9" xfId="10" applyFont="1" applyFill="1" applyBorder="1" applyAlignment="1">
      <alignment horizontal="center"/>
    </xf>
    <xf numFmtId="44" fontId="6" fillId="0" borderId="9" xfId="16" applyNumberFormat="1" applyFill="1" applyBorder="1" applyAlignment="1">
      <alignment horizontal="left"/>
    </xf>
    <xf numFmtId="43" fontId="6" fillId="0" borderId="9" xfId="16" applyNumberFormat="1" applyFill="1" applyBorder="1" applyAlignment="1">
      <alignment horizontal="left"/>
    </xf>
    <xf numFmtId="44" fontId="6" fillId="0" borderId="9" xfId="18" applyNumberFormat="1" applyFill="1" applyBorder="1" applyAlignment="1"/>
    <xf numFmtId="0" fontId="38" fillId="0" borderId="0" xfId="6" applyFont="1"/>
    <xf numFmtId="0" fontId="27" fillId="4" borderId="5" xfId="29" applyNumberFormat="1" applyFont="1" applyBorder="1" applyAlignment="1">
      <alignment horizontal="center"/>
    </xf>
    <xf numFmtId="171" fontId="9" fillId="0" borderId="0" xfId="31" applyNumberFormat="1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  <xf numFmtId="0" fontId="24" fillId="3" borderId="24" xfId="28" applyBorder="1" applyAlignment="1">
      <alignment horizontal="center"/>
    </xf>
    <xf numFmtId="0" fontId="24" fillId="3" borderId="25" xfId="28" applyBorder="1" applyAlignment="1"/>
    <xf numFmtId="0" fontId="24" fillId="3" borderId="26" xfId="28" applyBorder="1" applyAlignment="1"/>
    <xf numFmtId="0" fontId="0" fillId="0" borderId="0" xfId="0" applyAlignment="1">
      <alignment horizontal="center"/>
    </xf>
    <xf numFmtId="167" fontId="39" fillId="15" borderId="23" xfId="0" applyNumberFormat="1" applyFont="1" applyFill="1" applyBorder="1"/>
    <xf numFmtId="0" fontId="35" fillId="4" borderId="0" xfId="29" applyFont="1" applyAlignment="1">
      <alignment horizontal="center"/>
    </xf>
    <xf numFmtId="0" fontId="27" fillId="4" borderId="6" xfId="29" applyFont="1" applyBorder="1" applyAlignment="1">
      <alignment horizontal="center"/>
    </xf>
    <xf numFmtId="0" fontId="7" fillId="7" borderId="15" xfId="14" applyFont="1" applyBorder="1" applyAlignment="1">
      <alignment horizontal="center" vertical="center"/>
    </xf>
    <xf numFmtId="0" fontId="7" fillId="7" borderId="16" xfId="14" applyFont="1" applyBorder="1" applyAlignment="1">
      <alignment horizontal="center" vertical="center"/>
    </xf>
    <xf numFmtId="0" fontId="34" fillId="4" borderId="17" xfId="29" applyFont="1" applyBorder="1" applyAlignment="1">
      <alignment horizontal="center" vertical="center"/>
    </xf>
    <xf numFmtId="0" fontId="34" fillId="4" borderId="18" xfId="29" applyFont="1" applyBorder="1" applyAlignment="1">
      <alignment horizontal="center" vertical="center"/>
    </xf>
    <xf numFmtId="0" fontId="34" fillId="4" borderId="19" xfId="29" applyFont="1" applyBorder="1" applyAlignment="1">
      <alignment horizontal="center" vertical="center"/>
    </xf>
    <xf numFmtId="0" fontId="18" fillId="0" borderId="0" xfId="1" applyFont="1" applyAlignment="1">
      <alignment horizontal="center"/>
    </xf>
    <xf numFmtId="169" fontId="18" fillId="0" borderId="0" xfId="1" applyNumberFormat="1" applyFont="1" applyAlignment="1">
      <alignment horizontal="center"/>
    </xf>
    <xf numFmtId="0" fontId="20" fillId="0" borderId="0" xfId="4" applyFont="1"/>
    <xf numFmtId="0" fontId="27" fillId="4" borderId="0" xfId="29" applyFont="1" applyAlignment="1">
      <alignment horizontal="left"/>
    </xf>
    <xf numFmtId="0" fontId="27" fillId="4" borderId="0" xfId="29" applyFont="1" applyAlignment="1">
      <alignment horizontal="center" vertical="center" wrapText="1"/>
    </xf>
    <xf numFmtId="0" fontId="27" fillId="4" borderId="0" xfId="29" applyFont="1" applyAlignment="1">
      <alignment horizontal="center"/>
    </xf>
    <xf numFmtId="0" fontId="20" fillId="0" borderId="0" xfId="0" applyFont="1" applyAlignment="1">
      <alignment horizontal="left"/>
    </xf>
    <xf numFmtId="164" fontId="4" fillId="0" borderId="0" xfId="3" applyNumberFormat="1"/>
    <xf numFmtId="0" fontId="40" fillId="16" borderId="9" xfId="3" applyFont="1" applyFill="1" applyBorder="1"/>
    <xf numFmtId="164" fontId="4" fillId="17" borderId="9" xfId="3" applyNumberFormat="1" applyFill="1" applyBorder="1"/>
    <xf numFmtId="0" fontId="4" fillId="17" borderId="9" xfId="3" applyFill="1" applyBorder="1"/>
    <xf numFmtId="0" fontId="40" fillId="16" borderId="0" xfId="3" applyFont="1" applyFill="1"/>
    <xf numFmtId="0" fontId="30" fillId="0" borderId="0" xfId="3" applyFont="1" applyFill="1" applyAlignment="1">
      <alignment horizontal="center"/>
    </xf>
    <xf numFmtId="14" fontId="0" fillId="0" borderId="0" xfId="0" applyNumberFormat="1"/>
    <xf numFmtId="0" fontId="7" fillId="0" borderId="0" xfId="4" applyFont="1" applyAlignment="1">
      <alignment horizontal="center"/>
    </xf>
    <xf numFmtId="0" fontId="1" fillId="0" borderId="0" xfId="4" applyFont="1" applyAlignment="1">
      <alignment horizontal="center"/>
    </xf>
    <xf numFmtId="0" fontId="41" fillId="0" borderId="0" xfId="0" applyFont="1"/>
    <xf numFmtId="9" fontId="0" fillId="0" borderId="0" xfId="0" applyNumberFormat="1"/>
  </cellXfs>
  <cellStyles count="32">
    <cellStyle name="20% - Accent2 2" xfId="18" xr:uid="{43995203-A883-413A-B3DB-B4C0B1E80CD4}"/>
    <cellStyle name="20% - Accent3 2" xfId="14" xr:uid="{58B073A7-E95D-4E30-8E9C-F0D151E46D1E}"/>
    <cellStyle name="20% - Accent4 2" xfId="9" xr:uid="{2DD3F04E-3A9D-41E0-95EB-0980FE501AC1}"/>
    <cellStyle name="20% - Accent6 2" xfId="16" xr:uid="{E32380E0-F8CF-4EEC-AA3B-F7622BD0C04A}"/>
    <cellStyle name="40% - Accent3 2" xfId="10" xr:uid="{AA2310A4-8E29-40E7-BEEB-5DD4FF5DB509}"/>
    <cellStyle name="40% - Accent5 2" xfId="7" xr:uid="{FEF36B6C-DC24-40F1-97B1-974775BA8E60}"/>
    <cellStyle name="Accent1" xfId="29" builtinId="29"/>
    <cellStyle name="Accent1 2" xfId="19" xr:uid="{5059306A-ACCC-4D53-B60D-D76E9AC45A84}"/>
    <cellStyle name="Accent1 3" xfId="25" xr:uid="{151C389B-24FD-4D67-A014-B9CD94F9F029}"/>
    <cellStyle name="Accent6 2" xfId="26" xr:uid="{412CABBF-BA43-4A96-AF0F-C332D3AA7FC9}"/>
    <cellStyle name="Comma 2" xfId="5" xr:uid="{0F6A3A5A-8FC8-410D-921E-D9A7785419F7}"/>
    <cellStyle name="Currency" xfId="31" builtinId="4"/>
    <cellStyle name="Currency 2" xfId="12" xr:uid="{648998A3-C6EF-42BD-8A53-2BDEF1AFD9D4}"/>
    <cellStyle name="Currency 2 2" xfId="17" xr:uid="{2FD7DBE2-8F49-4304-8118-9D128F42734A}"/>
    <cellStyle name="Currency 2 2 2" xfId="22" xr:uid="{1CF54961-F867-4064-80CE-7DD9091D4188}"/>
    <cellStyle name="Heading 2" xfId="2" builtinId="17"/>
    <cellStyle name="Heading 3 2" xfId="8" xr:uid="{57F07A40-8416-4976-AFD9-A44585828B13}"/>
    <cellStyle name="Heading 4" xfId="23" builtinId="19"/>
    <cellStyle name="Heading 4 2" xfId="11" xr:uid="{9F80445A-C417-432F-A4D5-60F6BCFCE793}"/>
    <cellStyle name="Hyperlink" xfId="21" builtinId="8"/>
    <cellStyle name="Input" xfId="30" builtinId="20"/>
    <cellStyle name="Input 2" xfId="20" xr:uid="{5E4FD748-E6FE-4039-986E-0DD920653F81}"/>
    <cellStyle name="Input 3" xfId="27" xr:uid="{21158AE7-E046-4E8A-8073-ABB39E8D5432}"/>
    <cellStyle name="Normal" xfId="0" builtinId="0"/>
    <cellStyle name="Normal 2" xfId="3" xr:uid="{AC87F404-2326-45EB-9AF9-03941A22E771}"/>
    <cellStyle name="Normal 2 2" xfId="6" xr:uid="{44AABCCB-EA19-4107-82F0-304D264E179C}"/>
    <cellStyle name="Normal 3" xfId="4" xr:uid="{8D1B4C21-9C3B-4F4A-A04F-DDDF939B6CBD}"/>
    <cellStyle name="Normal 4" xfId="15" xr:uid="{517FF50D-F3D1-4126-92C1-EE7EDC0BF588}"/>
    <cellStyle name="Normal 5" xfId="24" xr:uid="{DF15918B-C164-43F6-87F8-23F3933C43D4}"/>
    <cellStyle name="Output" xfId="28" builtinId="21"/>
    <cellStyle name="Output 2" xfId="13" xr:uid="{A51BCCE9-C388-4877-8CA1-49898EF39442}"/>
    <cellStyle name="Title" xfId="1" builtinId="15"/>
  </cellStyles>
  <dxfs count="2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numFmt numFmtId="3" formatCode="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theme" Target="theme/theme1.xml"/><Relationship Id="rId30" Type="http://schemas.openxmlformats.org/officeDocument/2006/relationships/sheetMetadata" Target="metadata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Charts!$B$4</c:f>
              <c:strCache>
                <c:ptCount val="1"/>
                <c:pt idx="0">
                  <c:v>Week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5D1A-4707-A98B-6206B3E71E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5D1A-4707-A98B-6206B3E71E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5D1A-4707-A98B-6206B3E71E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5D1A-4707-A98B-6206B3E71E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5D1A-4707-A98B-6206B3E71E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Charts!$B$5:$B$9</c:f>
              <c:numCache>
                <c:formatCode>"$"#,##0</c:formatCode>
                <c:ptCount val="5"/>
                <c:pt idx="0">
                  <c:v>4520</c:v>
                </c:pt>
                <c:pt idx="1">
                  <c:v>3220</c:v>
                </c:pt>
                <c:pt idx="2">
                  <c:v>4560</c:v>
                </c:pt>
                <c:pt idx="3">
                  <c:v>5600</c:v>
                </c:pt>
                <c:pt idx="4">
                  <c:v>2330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96-4782-80B1-8A9120C1337D}"/>
            </c:ext>
          </c:extLst>
        </c:ser>
        <c:ser>
          <c:idx val="1"/>
          <c:order val="1"/>
          <c:tx>
            <c:strRef>
              <c:f>Charts!$C$4</c:f>
              <c:strCache>
                <c:ptCount val="1"/>
                <c:pt idx="0">
                  <c:v>Week 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5D1A-4707-A98B-6206B3E71E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5D1A-4707-A98B-6206B3E71E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5D1A-4707-A98B-6206B3E71E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5D1A-4707-A98B-6206B3E71E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3-5D1A-4707-A98B-6206B3E71E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Charts!$C$5:$C$9</c:f>
              <c:numCache>
                <c:formatCode>"$"#,##0</c:formatCode>
                <c:ptCount val="5"/>
                <c:pt idx="0">
                  <c:v>3620</c:v>
                </c:pt>
                <c:pt idx="1">
                  <c:v>5230</c:v>
                </c:pt>
                <c:pt idx="2">
                  <c:v>2320</c:v>
                </c:pt>
                <c:pt idx="3">
                  <c:v>6510</c:v>
                </c:pt>
                <c:pt idx="4">
                  <c:v>4520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96-4782-80B1-8A9120C1337D}"/>
            </c:ext>
          </c:extLst>
        </c:ser>
        <c:ser>
          <c:idx val="2"/>
          <c:order val="2"/>
          <c:tx>
            <c:strRef>
              <c:f>Charts!$D$4</c:f>
              <c:strCache>
                <c:ptCount val="1"/>
                <c:pt idx="0">
                  <c:v>Week 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5-5D1A-4707-A98B-6206B3E71E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7-5D1A-4707-A98B-6206B3E71E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9-5D1A-4707-A98B-6206B3E71E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B-5D1A-4707-A98B-6206B3E71E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D-5D1A-4707-A98B-6206B3E71E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Charts!$D$5:$D$9</c:f>
              <c:numCache>
                <c:formatCode>"$"#,##0</c:formatCode>
                <c:ptCount val="5"/>
                <c:pt idx="0">
                  <c:v>2560</c:v>
                </c:pt>
                <c:pt idx="1">
                  <c:v>4550</c:v>
                </c:pt>
                <c:pt idx="2">
                  <c:v>3220</c:v>
                </c:pt>
                <c:pt idx="3">
                  <c:v>5660</c:v>
                </c:pt>
                <c:pt idx="4">
                  <c:v>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96-4782-80B1-8A9120C1337D}"/>
            </c:ext>
          </c:extLst>
        </c:ser>
        <c:ser>
          <c:idx val="3"/>
          <c:order val="3"/>
          <c:tx>
            <c:strRef>
              <c:f>Charts!$E$4</c:f>
              <c:strCache>
                <c:ptCount val="1"/>
                <c:pt idx="0">
                  <c:v>Week 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F-5D1A-4707-A98B-6206B3E71E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1-5D1A-4707-A98B-6206B3E71E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3-5D1A-4707-A98B-6206B3E71E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5-5D1A-4707-A98B-6206B3E71E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7-5D1A-4707-A98B-6206B3E71E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Charts!$E$5:$E$9</c:f>
              <c:numCache>
                <c:formatCode>"$"#,##0</c:formatCode>
                <c:ptCount val="5"/>
                <c:pt idx="0">
                  <c:v>2750</c:v>
                </c:pt>
                <c:pt idx="1">
                  <c:v>5400</c:v>
                </c:pt>
                <c:pt idx="2">
                  <c:v>2320</c:v>
                </c:pt>
                <c:pt idx="3">
                  <c:v>4500</c:v>
                </c:pt>
                <c:pt idx="4">
                  <c:v>4510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96-4782-80B1-8A9120C1337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Charts!$B$5:$B$9</c:f>
              <c:numCache>
                <c:formatCode>"$"#,##0</c:formatCode>
                <c:ptCount val="5"/>
                <c:pt idx="0">
                  <c:v>4520</c:v>
                </c:pt>
                <c:pt idx="1">
                  <c:v>3220</c:v>
                </c:pt>
                <c:pt idx="2">
                  <c:v>4560</c:v>
                </c:pt>
                <c:pt idx="3">
                  <c:v>5600</c:v>
                </c:pt>
                <c:pt idx="4">
                  <c:v>2330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9F-4EEA-BD65-D625157C6E55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Charts!$C$5:$C$9</c:f>
              <c:numCache>
                <c:formatCode>"$"#,##0</c:formatCode>
                <c:ptCount val="5"/>
                <c:pt idx="0">
                  <c:v>3620</c:v>
                </c:pt>
                <c:pt idx="1">
                  <c:v>5230</c:v>
                </c:pt>
                <c:pt idx="2">
                  <c:v>2320</c:v>
                </c:pt>
                <c:pt idx="3">
                  <c:v>6510</c:v>
                </c:pt>
                <c:pt idx="4">
                  <c:v>4520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9F-4EEA-BD65-D625157C6E55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Charts!$D$5:$D$9</c:f>
              <c:numCache>
                <c:formatCode>"$"#,##0</c:formatCode>
                <c:ptCount val="5"/>
                <c:pt idx="0">
                  <c:v>2560</c:v>
                </c:pt>
                <c:pt idx="1">
                  <c:v>4550</c:v>
                </c:pt>
                <c:pt idx="2">
                  <c:v>3220</c:v>
                </c:pt>
                <c:pt idx="3">
                  <c:v>5660</c:v>
                </c:pt>
                <c:pt idx="4">
                  <c:v>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9F-4EEA-BD65-D625157C6E55}"/>
            </c:ext>
          </c:extLst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Charts!$E$5:$E$9</c:f>
              <c:numCache>
                <c:formatCode>"$"#,##0</c:formatCode>
                <c:ptCount val="5"/>
                <c:pt idx="0">
                  <c:v>2750</c:v>
                </c:pt>
                <c:pt idx="1">
                  <c:v>5400</c:v>
                </c:pt>
                <c:pt idx="2">
                  <c:v>2320</c:v>
                </c:pt>
                <c:pt idx="3">
                  <c:v>4500</c:v>
                </c:pt>
                <c:pt idx="4">
                  <c:v>4510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9F-4EEA-BD65-D625157C6E5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9784</xdr:colOff>
      <xdr:row>15</xdr:row>
      <xdr:rowOff>1143</xdr:rowOff>
    </xdr:from>
    <xdr:to>
      <xdr:col>11</xdr:col>
      <xdr:colOff>0</xdr:colOff>
      <xdr:row>16</xdr:row>
      <xdr:rowOff>175257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DA3DB007-216C-4893-ABAB-0C4C1C9188CE}"/>
            </a:ext>
          </a:extLst>
        </xdr:cNvPr>
        <xdr:cNvSpPr txBox="1">
          <a:spLocks noChangeArrowheads="1"/>
        </xdr:cNvSpPr>
      </xdr:nvSpPr>
      <xdr:spPr bwMode="auto">
        <a:xfrm>
          <a:off x="6618402" y="2806688"/>
          <a:ext cx="3162907" cy="35422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 by Division and Category</a:t>
          </a:r>
        </a:p>
      </xdr:txBody>
    </xdr:sp>
    <xdr:clientData/>
  </xdr:twoCellAnchor>
  <xdr:twoCellAnchor>
    <xdr:from>
      <xdr:col>7</xdr:col>
      <xdr:colOff>238124</xdr:colOff>
      <xdr:row>2</xdr:row>
      <xdr:rowOff>192355</xdr:rowOff>
    </xdr:from>
    <xdr:to>
      <xdr:col>9</xdr:col>
      <xdr:colOff>1111221</xdr:colOff>
      <xdr:row>4</xdr:row>
      <xdr:rowOff>169620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C84C04F7-9974-4B3B-B4E4-F92BEC5F36F1}"/>
            </a:ext>
          </a:extLst>
        </xdr:cNvPr>
        <xdr:cNvSpPr txBox="1">
          <a:spLocks noChangeArrowheads="1"/>
        </xdr:cNvSpPr>
      </xdr:nvSpPr>
      <xdr:spPr bwMode="auto">
        <a:xfrm>
          <a:off x="6604288" y="850446"/>
          <a:ext cx="2078442" cy="35826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 by Category</a:t>
          </a:r>
        </a:p>
      </xdr:txBody>
    </xdr:sp>
    <xdr:clientData/>
  </xdr:twoCellAnchor>
  <xdr:twoCellAnchor>
    <xdr:from>
      <xdr:col>8</xdr:col>
      <xdr:colOff>9522</xdr:colOff>
      <xdr:row>9</xdr:row>
      <xdr:rowOff>17267</xdr:rowOff>
    </xdr:from>
    <xdr:to>
      <xdr:col>9</xdr:col>
      <xdr:colOff>1115290</xdr:colOff>
      <xdr:row>11</xdr:row>
      <xdr:rowOff>2026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49166B4D-A00D-453E-93F0-B4B05FC9E4E0}"/>
            </a:ext>
          </a:extLst>
        </xdr:cNvPr>
        <xdr:cNvSpPr txBox="1">
          <a:spLocks noChangeArrowheads="1"/>
        </xdr:cNvSpPr>
      </xdr:nvSpPr>
      <xdr:spPr bwMode="auto">
        <a:xfrm>
          <a:off x="6618140" y="1721376"/>
          <a:ext cx="2068659" cy="344977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 by Category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658092</xdr:colOff>
      <xdr:row>1</xdr:row>
      <xdr:rowOff>180109</xdr:rowOff>
    </xdr:from>
    <xdr:to>
      <xdr:col>13</xdr:col>
      <xdr:colOff>34637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F27118-FEED-EE28-E170-85145222F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692728</xdr:colOff>
      <xdr:row>16</xdr:row>
      <xdr:rowOff>152399</xdr:rowOff>
    </xdr:from>
    <xdr:to>
      <xdr:col>13</xdr:col>
      <xdr:colOff>69273</xdr:colOff>
      <xdr:row>32</xdr:row>
      <xdr:rowOff>13854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043AE9-9E61-A773-3C7D-0A95B37DD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142875</xdr:rowOff>
    </xdr:from>
    <xdr:to>
      <xdr:col>10</xdr:col>
      <xdr:colOff>504064</xdr:colOff>
      <xdr:row>17</xdr:row>
      <xdr:rowOff>113923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65D39-AF53-486F-8A06-EDE554EC2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327025"/>
          <a:ext cx="6403214" cy="29174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Volumes\LaCie\Excel%202016%20Outlines\Excel%20Day%203%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arnitanywhere-my.sharepoint.com/Users/Karim/Documents/Book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win R" refreshedDate="45605.431371180559" createdVersion="8" refreshedVersion="8" minRefreshableVersion="3" recordCount="48" xr:uid="{0243E614-5C05-4031-9E23-ED687FBB0185}">
  <cacheSource type="worksheet">
    <worksheetSource ref="A3:D51" sheet="LAB"/>
  </cacheSource>
  <cacheFields count="4">
    <cacheField name="Store Name" numFmtId="0">
      <sharedItems count="4">
        <s v="Kosher Grocer"/>
        <s v="Rite Grocer"/>
        <s v="Gourmet Grocer"/>
        <s v="Fair Grocer"/>
      </sharedItems>
    </cacheField>
    <cacheField name="Region" numFmtId="0">
      <sharedItems count="4">
        <s v="Uptown"/>
        <s v="Midtown"/>
        <s v="Downtown"/>
        <s v="Suburb"/>
      </sharedItems>
    </cacheField>
    <cacheField name="Report_Date" numFmtId="14">
      <sharedItems containsSemiMixedTypes="0" containsNonDate="0" containsDate="1" containsString="0" minDate="2021-03-31T00:00:00" maxDate="2021-10-01T00:00:00"/>
    </cacheField>
    <cacheField name="Reported_Sales" numFmtId="167">
      <sharedItems containsSemiMixedTypes="0" containsString="0" containsNumber="1" containsInteger="1" minValue="856208" maxValue="14992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  <d v="2021-03-31T00:00:00"/>
    <n v="1242677"/>
  </r>
  <r>
    <x v="0"/>
    <x v="1"/>
    <d v="2021-03-31T00:00:00"/>
    <n v="921439"/>
  </r>
  <r>
    <x v="0"/>
    <x v="2"/>
    <d v="2021-03-31T00:00:00"/>
    <n v="1349854"/>
  </r>
  <r>
    <x v="0"/>
    <x v="3"/>
    <d v="2021-03-31T00:00:00"/>
    <n v="1104078"/>
  </r>
  <r>
    <x v="0"/>
    <x v="0"/>
    <d v="2021-06-30T00:00:00"/>
    <n v="856808"/>
  </r>
  <r>
    <x v="0"/>
    <x v="1"/>
    <d v="2021-06-30T00:00:00"/>
    <n v="1449931"/>
  </r>
  <r>
    <x v="0"/>
    <x v="2"/>
    <d v="2021-06-30T00:00:00"/>
    <n v="906792"/>
  </r>
  <r>
    <x v="0"/>
    <x v="3"/>
    <d v="2021-06-30T00:00:00"/>
    <n v="945886"/>
  </r>
  <r>
    <x v="0"/>
    <x v="0"/>
    <d v="2021-09-30T00:00:00"/>
    <n v="1309137"/>
  </r>
  <r>
    <x v="0"/>
    <x v="1"/>
    <d v="2021-09-30T00:00:00"/>
    <n v="1216894"/>
  </r>
  <r>
    <x v="0"/>
    <x v="2"/>
    <d v="2021-09-30T00:00:00"/>
    <n v="1331072"/>
  </r>
  <r>
    <x v="0"/>
    <x v="3"/>
    <d v="2021-09-30T00:00:00"/>
    <n v="1431195"/>
  </r>
  <r>
    <x v="1"/>
    <x v="0"/>
    <d v="2021-03-31T00:00:00"/>
    <n v="907526"/>
  </r>
  <r>
    <x v="1"/>
    <x v="1"/>
    <d v="2021-03-31T00:00:00"/>
    <n v="1191364"/>
  </r>
  <r>
    <x v="1"/>
    <x v="2"/>
    <d v="2021-03-31T00:00:00"/>
    <n v="1227391"/>
  </r>
  <r>
    <x v="1"/>
    <x v="3"/>
    <d v="2021-03-31T00:00:00"/>
    <n v="1332342"/>
  </r>
  <r>
    <x v="1"/>
    <x v="0"/>
    <d v="2021-06-30T00:00:00"/>
    <n v="1269010"/>
  </r>
  <r>
    <x v="1"/>
    <x v="1"/>
    <d v="2021-06-30T00:00:00"/>
    <n v="994590"/>
  </r>
  <r>
    <x v="1"/>
    <x v="2"/>
    <d v="2021-06-30T00:00:00"/>
    <n v="894997"/>
  </r>
  <r>
    <x v="1"/>
    <x v="3"/>
    <d v="2021-06-30T00:00:00"/>
    <n v="904338"/>
  </r>
  <r>
    <x v="1"/>
    <x v="0"/>
    <d v="2021-09-30T00:00:00"/>
    <n v="962731"/>
  </r>
  <r>
    <x v="1"/>
    <x v="1"/>
    <d v="2021-09-30T00:00:00"/>
    <n v="953786"/>
  </r>
  <r>
    <x v="1"/>
    <x v="2"/>
    <d v="2021-09-30T00:00:00"/>
    <n v="1419314"/>
  </r>
  <r>
    <x v="1"/>
    <x v="3"/>
    <d v="2021-09-30T00:00:00"/>
    <n v="1436093"/>
  </r>
  <r>
    <x v="2"/>
    <x v="0"/>
    <d v="2021-03-31T00:00:00"/>
    <n v="1068137"/>
  </r>
  <r>
    <x v="2"/>
    <x v="1"/>
    <d v="2021-03-31T00:00:00"/>
    <n v="1250695"/>
  </r>
  <r>
    <x v="2"/>
    <x v="2"/>
    <d v="2021-03-31T00:00:00"/>
    <n v="898949"/>
  </r>
  <r>
    <x v="2"/>
    <x v="3"/>
    <d v="2021-03-31T00:00:00"/>
    <n v="1213455"/>
  </r>
  <r>
    <x v="2"/>
    <x v="0"/>
    <d v="2021-06-30T00:00:00"/>
    <n v="1164510"/>
  </r>
  <r>
    <x v="2"/>
    <x v="1"/>
    <d v="2021-06-30T00:00:00"/>
    <n v="1163870"/>
  </r>
  <r>
    <x v="2"/>
    <x v="2"/>
    <d v="2021-06-30T00:00:00"/>
    <n v="906880"/>
  </r>
  <r>
    <x v="2"/>
    <x v="3"/>
    <d v="2021-06-30T00:00:00"/>
    <n v="894539"/>
  </r>
  <r>
    <x v="2"/>
    <x v="0"/>
    <d v="2021-09-30T00:00:00"/>
    <n v="913945"/>
  </r>
  <r>
    <x v="2"/>
    <x v="1"/>
    <d v="2021-09-30T00:00:00"/>
    <n v="1440870"/>
  </r>
  <r>
    <x v="2"/>
    <x v="2"/>
    <d v="2021-09-30T00:00:00"/>
    <n v="1280710"/>
  </r>
  <r>
    <x v="2"/>
    <x v="3"/>
    <d v="2021-09-30T00:00:00"/>
    <n v="1023357"/>
  </r>
  <r>
    <x v="3"/>
    <x v="0"/>
    <d v="2021-03-31T00:00:00"/>
    <n v="1499269"/>
  </r>
  <r>
    <x v="3"/>
    <x v="1"/>
    <d v="2021-03-31T00:00:00"/>
    <n v="970517"/>
  </r>
  <r>
    <x v="3"/>
    <x v="2"/>
    <d v="2021-03-31T00:00:00"/>
    <n v="1141777"/>
  </r>
  <r>
    <x v="3"/>
    <x v="3"/>
    <d v="2021-03-31T00:00:00"/>
    <n v="856208"/>
  </r>
  <r>
    <x v="3"/>
    <x v="0"/>
    <d v="2021-06-30T00:00:00"/>
    <n v="1064145"/>
  </r>
  <r>
    <x v="3"/>
    <x v="1"/>
    <d v="2021-06-30T00:00:00"/>
    <n v="955424"/>
  </r>
  <r>
    <x v="3"/>
    <x v="2"/>
    <d v="2021-06-30T00:00:00"/>
    <n v="903006"/>
  </r>
  <r>
    <x v="3"/>
    <x v="3"/>
    <d v="2021-06-30T00:00:00"/>
    <n v="1420494"/>
  </r>
  <r>
    <x v="3"/>
    <x v="0"/>
    <d v="2021-09-30T00:00:00"/>
    <n v="1267870"/>
  </r>
  <r>
    <x v="3"/>
    <x v="1"/>
    <d v="2021-09-30T00:00:00"/>
    <n v="1013266"/>
  </r>
  <r>
    <x v="3"/>
    <x v="2"/>
    <d v="2021-09-30T00:00:00"/>
    <n v="1416121"/>
  </r>
  <r>
    <x v="3"/>
    <x v="3"/>
    <d v="2021-09-30T00:00:00"/>
    <n v="12615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D7DEC-CA60-4509-951F-0F000137E054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8:K31" firstHeaderRow="1" firstDataRow="1" firstDataCol="1"/>
  <pivotFields count="4">
    <pivotField axis="axisRow" showAll="0" measureFilter="1">
      <items count="5">
        <item x="3"/>
        <item x="2"/>
        <item x="0"/>
        <item x="1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numFmtId="14" showAll="0"/>
    <pivotField dataField="1" numFmtId="167" showAll="0"/>
  </pivotFields>
  <rowFields count="1">
    <field x="0"/>
  </rowFields>
  <rowItems count="3">
    <i>
      <x/>
    </i>
    <i>
      <x v="2"/>
    </i>
    <i t="grand">
      <x/>
    </i>
  </rowItems>
  <colItems count="1">
    <i/>
  </colItems>
  <dataFields count="1">
    <dataField name="Sum of Reported_Sales" fld="3" baseField="0" baseItem="0" numFmtId="167"/>
  </dataField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3CA24F-0CF8-4C42-9B11-C3E2C7038CDE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2:K25" firstHeaderRow="1" firstDataRow="1" firstDataCol="1"/>
  <pivotFields count="4">
    <pivotField axis="axisRow" showAll="0">
      <items count="5">
        <item h="1" x="3"/>
        <item x="2"/>
        <item x="0"/>
        <item h="1" x="1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numFmtId="14" showAll="0"/>
    <pivotField dataField="1" numFmtId="167" showAll="0"/>
  </pivotFields>
  <rowFields count="1">
    <field x="0"/>
  </rowFields>
  <rowItems count="3">
    <i>
      <x v="1"/>
    </i>
    <i>
      <x v="2"/>
    </i>
    <i t="grand">
      <x/>
    </i>
  </rowItems>
  <colItems count="1">
    <i/>
  </colItems>
  <dataFields count="1">
    <dataField name="Sum of Reported_Sales" fld="3" baseField="0" baseItem="0" numFmtId="16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47EFF-35EE-43C6-8348-D8ABEBF7BE58}" name="Table10" displayName="Table10" ref="A1:C12" totalsRowShown="0">
  <autoFilter ref="A1:C12" xr:uid="{8E023BD7-33B7-4865-9079-6EA593829B11}"/>
  <tableColumns count="3">
    <tableColumn id="1" xr3:uid="{BB69F559-CDFA-438D-855B-A2E2E5C9F0B3}" name="Customer Name"/>
    <tableColumn id="2" xr3:uid="{2DEAFC7F-4F34-468F-94EA-9AE1C0A371B0}" name="Service Type"/>
    <tableColumn id="3" xr3:uid="{A46355EB-8F66-4EFA-82FF-416F458C9BD3}" name="Date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48A1FF-CAA2-4659-87FF-DBE006F1E3E0}" name="Table3" displayName="Table3" ref="A3:D8" totalsRowShown="0">
  <autoFilter ref="A3:D8" xr:uid="{95589F3A-54AF-4563-9747-AB40EE94C99B}">
    <filterColumn colId="0" hiddenButton="1"/>
    <filterColumn colId="1" hiddenButton="1"/>
    <filterColumn colId="2" hiddenButton="1"/>
    <filterColumn colId="3" hiddenButton="1"/>
  </autoFilter>
  <tableColumns count="4">
    <tableColumn id="1" xr3:uid="{DADA4770-DBDB-4F70-B953-76529BC26E68}" name="Region"/>
    <tableColumn id="2" xr3:uid="{12F3B2B6-A5D0-4211-83E9-4EE2C74B72BE}" name="Sales Rep"/>
    <tableColumn id="3" xr3:uid="{40A1B26F-295F-402F-82EA-D36266244077}" name="Product"/>
    <tableColumn id="4" xr3:uid="{6030199D-ED90-438C-9F9A-B8CF77E9E716}" name="Units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6FDC8-B9D8-40A0-A515-5BB532D6307B}" name="Table1" displayName="Table1" ref="A1:G31" totalsRowShown="0" headerRowDxfId="17" dataDxfId="16">
  <sortState xmlns:xlrd2="http://schemas.microsoft.com/office/spreadsheetml/2017/richdata2" ref="A2:H31">
    <sortCondition ref="A2"/>
  </sortState>
  <tableColumns count="7">
    <tableColumn id="1" xr3:uid="{76C091E1-4755-4E94-871B-4086825C4444}" name="Salesperson" dataDxfId="15"/>
    <tableColumn id="4" xr3:uid="{62822876-29BB-41B0-A30E-EF9FB7A0172F}" name="May" dataDxfId="14"/>
    <tableColumn id="5" xr3:uid="{D93B9699-8D76-449F-BCD0-1EB652556A87}" name="June" dataDxfId="13"/>
    <tableColumn id="3" xr3:uid="{E6309432-B037-4FAF-B61D-A60680C4E047}" name="July" dataDxfId="12"/>
    <tableColumn id="6" xr3:uid="{01D30B74-7E4F-4CAD-8868-9B8F874BF44C}" name="Aug." dataDxfId="11"/>
    <tableColumn id="7" xr3:uid="{CBC6E6C9-4F3B-49FF-B8C9-293523E12024}" name="Sept." dataDxfId="10"/>
    <tableColumn id="8" xr3:uid="{0D27C0FF-846F-4BDA-966A-162A7DC4883E}" name="Oct.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1B9D-7168-45BC-8976-B718632FA433}">
  <sheetPr>
    <tabColor theme="9" tint="-0.499984740745262"/>
  </sheetPr>
  <dimension ref="A1:M40"/>
  <sheetViews>
    <sheetView zoomScale="110" zoomScaleNormal="110" workbookViewId="0">
      <selection activeCell="A3" sqref="A3:C7"/>
    </sheetView>
  </sheetViews>
  <sheetFormatPr defaultColWidth="6.9140625" defaultRowHeight="13.2" x14ac:dyDescent="0.25"/>
  <cols>
    <col min="1" max="1" width="6.75" style="1" bestFit="1" customWidth="1"/>
    <col min="2" max="2" width="9.75" style="1" bestFit="1" customWidth="1"/>
    <col min="3" max="3" width="10.75" style="1" bestFit="1" customWidth="1"/>
    <col min="4" max="4" width="4.75" style="1" bestFit="1" customWidth="1"/>
    <col min="5" max="5" width="8.08203125" style="1" bestFit="1" customWidth="1"/>
    <col min="6" max="6" width="9.75" style="1" bestFit="1" customWidth="1"/>
    <col min="7" max="7" width="8.75" style="1" bestFit="1" customWidth="1"/>
    <col min="8" max="8" width="9.75" style="1" bestFit="1" customWidth="1"/>
    <col min="9" max="9" width="8.75" style="1" bestFit="1" customWidth="1"/>
    <col min="10" max="10" width="6.9140625" style="1"/>
    <col min="11" max="11" width="13.75" style="1" bestFit="1" customWidth="1"/>
    <col min="12" max="12" width="6.9140625" style="1"/>
    <col min="13" max="13" width="25" style="1" bestFit="1" customWidth="1"/>
    <col min="14" max="16384" width="6.9140625" style="1"/>
  </cols>
  <sheetData>
    <row r="1" spans="1:13" ht="29.25" customHeight="1" x14ac:dyDescent="0.45">
      <c r="A1" s="89" t="s">
        <v>0</v>
      </c>
      <c r="B1" s="89"/>
      <c r="C1" s="89"/>
      <c r="D1" s="89"/>
      <c r="E1" s="89"/>
      <c r="F1" s="89"/>
      <c r="G1" s="89"/>
      <c r="H1" s="89"/>
      <c r="I1" s="89"/>
    </row>
    <row r="3" spans="1:13" ht="16.2" x14ac:dyDescent="0.35">
      <c r="A3" s="72" t="s">
        <v>1</v>
      </c>
      <c r="B3" s="72" t="s">
        <v>2</v>
      </c>
      <c r="C3" s="72" t="s">
        <v>3</v>
      </c>
      <c r="D3" s="72" t="s">
        <v>4</v>
      </c>
      <c r="E3" s="72" t="s">
        <v>5</v>
      </c>
      <c r="F3" s="72" t="s">
        <v>6</v>
      </c>
      <c r="G3" s="72" t="s">
        <v>7</v>
      </c>
      <c r="H3" s="72" t="s">
        <v>8</v>
      </c>
      <c r="I3" s="72" t="s">
        <v>9</v>
      </c>
    </row>
    <row r="4" spans="1:13" ht="15.6" x14ac:dyDescent="0.3">
      <c r="A4" s="56">
        <v>1054</v>
      </c>
      <c r="B4" s="56" t="s">
        <v>10</v>
      </c>
      <c r="C4" s="56" t="s">
        <v>11</v>
      </c>
      <c r="D4" s="56" t="s">
        <v>12</v>
      </c>
      <c r="E4" s="56" t="s">
        <v>13</v>
      </c>
      <c r="F4" s="56">
        <v>148</v>
      </c>
      <c r="G4" s="56" t="s">
        <v>14</v>
      </c>
      <c r="H4" s="57">
        <v>41742</v>
      </c>
      <c r="I4" s="58">
        <v>23.112682518640405</v>
      </c>
    </row>
    <row r="5" spans="1:13" ht="15.6" x14ac:dyDescent="0.3">
      <c r="A5" s="56">
        <v>1056</v>
      </c>
      <c r="B5" s="56" t="s">
        <v>15</v>
      </c>
      <c r="C5" s="56" t="s">
        <v>16</v>
      </c>
      <c r="D5" s="56" t="s">
        <v>12</v>
      </c>
      <c r="E5" s="56" t="s">
        <v>17</v>
      </c>
      <c r="F5" s="56">
        <v>121</v>
      </c>
      <c r="G5" s="56" t="s">
        <v>14</v>
      </c>
      <c r="H5" s="57">
        <v>37551</v>
      </c>
      <c r="I5" s="58">
        <v>34.525388617350792</v>
      </c>
    </row>
    <row r="6" spans="1:13" ht="15.6" x14ac:dyDescent="0.3">
      <c r="A6" s="56">
        <v>1067</v>
      </c>
      <c r="B6" s="56" t="s">
        <v>18</v>
      </c>
      <c r="C6" s="56" t="s">
        <v>19</v>
      </c>
      <c r="D6" s="56" t="s">
        <v>12</v>
      </c>
      <c r="E6" s="56" t="s">
        <v>20</v>
      </c>
      <c r="F6" s="56">
        <v>123</v>
      </c>
      <c r="G6" s="56" t="s">
        <v>14</v>
      </c>
      <c r="H6" s="57">
        <v>40438</v>
      </c>
      <c r="I6" s="58">
        <v>22.187984645409315</v>
      </c>
    </row>
    <row r="7" spans="1:13" ht="15.6" x14ac:dyDescent="0.3">
      <c r="A7" s="56">
        <v>1075</v>
      </c>
      <c r="B7" s="56" t="s">
        <v>21</v>
      </c>
      <c r="C7" s="56" t="s">
        <v>22</v>
      </c>
      <c r="D7" s="56" t="s">
        <v>23</v>
      </c>
      <c r="E7" s="56" t="s">
        <v>24</v>
      </c>
      <c r="F7" s="56">
        <v>126</v>
      </c>
      <c r="G7" s="56" t="s">
        <v>25</v>
      </c>
      <c r="H7" s="57">
        <v>42221</v>
      </c>
      <c r="I7" s="58">
        <v>22.650786708090671</v>
      </c>
    </row>
    <row r="8" spans="1:13" ht="15.6" x14ac:dyDescent="0.3">
      <c r="A8" s="56">
        <v>1078</v>
      </c>
      <c r="B8" s="56" t="s">
        <v>26</v>
      </c>
      <c r="C8" s="56" t="s">
        <v>27</v>
      </c>
      <c r="D8" s="56" t="s">
        <v>28</v>
      </c>
      <c r="E8" s="56" t="s">
        <v>29</v>
      </c>
      <c r="F8" s="56">
        <v>101</v>
      </c>
      <c r="G8" s="56" t="s">
        <v>25</v>
      </c>
      <c r="H8" s="57">
        <v>39901</v>
      </c>
      <c r="I8" s="58">
        <v>35.093078297663361</v>
      </c>
    </row>
    <row r="9" spans="1:13" ht="15.6" x14ac:dyDescent="0.3">
      <c r="A9" s="56">
        <v>1152</v>
      </c>
      <c r="B9" s="56" t="s">
        <v>30</v>
      </c>
      <c r="C9" s="56" t="s">
        <v>31</v>
      </c>
      <c r="D9" s="56" t="s">
        <v>23</v>
      </c>
      <c r="E9" s="56" t="s">
        <v>32</v>
      </c>
      <c r="F9" s="56">
        <v>118</v>
      </c>
      <c r="G9" s="56" t="s">
        <v>25</v>
      </c>
      <c r="H9" s="57">
        <v>41292</v>
      </c>
      <c r="I9" s="58">
        <v>20.450480626241173</v>
      </c>
      <c r="K9" s="104" t="s">
        <v>557</v>
      </c>
      <c r="L9" s="105">
        <f>SUM(I4:I40)</f>
        <v>1010.3006143821677</v>
      </c>
    </row>
    <row r="10" spans="1:13" ht="15.6" x14ac:dyDescent="0.3">
      <c r="A10" s="56">
        <v>1196</v>
      </c>
      <c r="B10" s="56" t="s">
        <v>33</v>
      </c>
      <c r="C10" s="56" t="s">
        <v>34</v>
      </c>
      <c r="D10" s="56" t="s">
        <v>35</v>
      </c>
      <c r="E10" s="56" t="s">
        <v>36</v>
      </c>
      <c r="F10" s="56">
        <v>289</v>
      </c>
      <c r="G10" s="56" t="s">
        <v>37</v>
      </c>
      <c r="H10" s="57">
        <v>44284</v>
      </c>
      <c r="I10" s="58">
        <v>21.116426350677912</v>
      </c>
      <c r="K10" s="104" t="s">
        <v>558</v>
      </c>
      <c r="L10" s="105">
        <f>AVERAGE(I4:I40)</f>
        <v>27.305422010328858</v>
      </c>
    </row>
    <row r="11" spans="1:13" ht="15.6" x14ac:dyDescent="0.3">
      <c r="A11" s="56">
        <v>1284</v>
      </c>
      <c r="B11" s="56" t="s">
        <v>38</v>
      </c>
      <c r="C11" s="56" t="s">
        <v>39</v>
      </c>
      <c r="D11" s="56" t="s">
        <v>40</v>
      </c>
      <c r="E11" s="56" t="s">
        <v>41</v>
      </c>
      <c r="F11" s="56">
        <v>124</v>
      </c>
      <c r="G11" s="56" t="s">
        <v>14</v>
      </c>
      <c r="H11" s="57">
        <v>39449</v>
      </c>
      <c r="I11" s="58">
        <v>31.521433991091691</v>
      </c>
      <c r="K11" s="104" t="s">
        <v>559</v>
      </c>
      <c r="L11" s="106">
        <f>COUNT(A4:A40)</f>
        <v>37</v>
      </c>
    </row>
    <row r="12" spans="1:13" ht="15.6" x14ac:dyDescent="0.3">
      <c r="A12" s="56">
        <v>1290</v>
      </c>
      <c r="B12" s="56" t="s">
        <v>42</v>
      </c>
      <c r="C12" s="56" t="s">
        <v>43</v>
      </c>
      <c r="D12" s="56" t="s">
        <v>23</v>
      </c>
      <c r="E12" s="56" t="s">
        <v>44</v>
      </c>
      <c r="F12" s="56">
        <v>113</v>
      </c>
      <c r="G12" s="56" t="s">
        <v>25</v>
      </c>
      <c r="H12" s="57">
        <v>39448</v>
      </c>
      <c r="I12" s="58">
        <v>26.263290691845491</v>
      </c>
    </row>
    <row r="13" spans="1:13" ht="15.6" x14ac:dyDescent="0.3">
      <c r="A13" s="56">
        <v>1293</v>
      </c>
      <c r="B13" s="56" t="s">
        <v>45</v>
      </c>
      <c r="C13" s="56" t="s">
        <v>46</v>
      </c>
      <c r="D13" s="56" t="s">
        <v>35</v>
      </c>
      <c r="E13" s="56" t="s">
        <v>47</v>
      </c>
      <c r="F13" s="56">
        <v>205</v>
      </c>
      <c r="G13" s="56" t="s">
        <v>37</v>
      </c>
      <c r="H13" s="57">
        <v>39337</v>
      </c>
      <c r="I13" s="58">
        <v>34.790615088923452</v>
      </c>
      <c r="K13" s="107" t="s">
        <v>560</v>
      </c>
      <c r="L13" s="103">
        <f>L9+L10</f>
        <v>1037.6060363924967</v>
      </c>
      <c r="M13" s="1" t="s">
        <v>561</v>
      </c>
    </row>
    <row r="14" spans="1:13" ht="15.6" x14ac:dyDescent="0.3">
      <c r="A14" s="56">
        <v>1299</v>
      </c>
      <c r="B14" s="56" t="s">
        <v>48</v>
      </c>
      <c r="C14" s="56" t="s">
        <v>49</v>
      </c>
      <c r="D14" s="56" t="s">
        <v>50</v>
      </c>
      <c r="E14" s="56" t="s">
        <v>51</v>
      </c>
      <c r="F14" s="56">
        <v>127</v>
      </c>
      <c r="G14" s="56" t="s">
        <v>14</v>
      </c>
      <c r="H14" s="57">
        <v>41261</v>
      </c>
      <c r="I14" s="58">
        <v>36.358152121831047</v>
      </c>
    </row>
    <row r="15" spans="1:13" ht="15.6" x14ac:dyDescent="0.3">
      <c r="A15" s="56">
        <v>1302</v>
      </c>
      <c r="B15" s="56" t="s">
        <v>52</v>
      </c>
      <c r="C15" s="56" t="s">
        <v>53</v>
      </c>
      <c r="D15" s="56" t="s">
        <v>40</v>
      </c>
      <c r="E15" s="56" t="s">
        <v>54</v>
      </c>
      <c r="F15" s="56">
        <v>139</v>
      </c>
      <c r="G15" s="56" t="s">
        <v>14</v>
      </c>
      <c r="H15" s="57">
        <v>39298</v>
      </c>
      <c r="I15" s="58">
        <v>31.941259411760427</v>
      </c>
    </row>
    <row r="16" spans="1:13" ht="15.6" x14ac:dyDescent="0.3">
      <c r="A16" s="56">
        <v>1310</v>
      </c>
      <c r="B16" s="56" t="s">
        <v>10</v>
      </c>
      <c r="C16" s="56" t="s">
        <v>55</v>
      </c>
      <c r="D16" s="56" t="s">
        <v>50</v>
      </c>
      <c r="E16" s="56" t="s">
        <v>56</v>
      </c>
      <c r="F16" s="56">
        <v>137</v>
      </c>
      <c r="G16" s="56" t="s">
        <v>14</v>
      </c>
      <c r="H16" s="57">
        <v>40087</v>
      </c>
      <c r="I16" s="58">
        <v>27.748133280634171</v>
      </c>
      <c r="K16" s="107"/>
    </row>
    <row r="17" spans="1:9" ht="15.6" x14ac:dyDescent="0.3">
      <c r="A17" s="56">
        <v>1329</v>
      </c>
      <c r="B17" s="56" t="s">
        <v>57</v>
      </c>
      <c r="C17" s="56" t="s">
        <v>58</v>
      </c>
      <c r="D17" s="56" t="s">
        <v>28</v>
      </c>
      <c r="E17" s="56" t="s">
        <v>59</v>
      </c>
      <c r="F17" s="56">
        <v>151</v>
      </c>
      <c r="G17" s="56" t="s">
        <v>25</v>
      </c>
      <c r="H17" s="57">
        <v>40959</v>
      </c>
      <c r="I17" s="58">
        <v>30.059453552217725</v>
      </c>
    </row>
    <row r="18" spans="1:9" ht="15.6" x14ac:dyDescent="0.3">
      <c r="A18" s="56">
        <v>1333</v>
      </c>
      <c r="B18" s="56" t="s">
        <v>60</v>
      </c>
      <c r="C18" s="56" t="s">
        <v>61</v>
      </c>
      <c r="D18" s="56" t="s">
        <v>35</v>
      </c>
      <c r="E18" s="56" t="s">
        <v>62</v>
      </c>
      <c r="F18" s="56">
        <v>122</v>
      </c>
      <c r="G18" s="56" t="s">
        <v>37</v>
      </c>
      <c r="H18" s="57">
        <v>41377</v>
      </c>
      <c r="I18" s="58">
        <v>28.040146247387376</v>
      </c>
    </row>
    <row r="19" spans="1:9" ht="15.6" x14ac:dyDescent="0.3">
      <c r="A19" s="56">
        <v>1368</v>
      </c>
      <c r="B19" s="56" t="s">
        <v>63</v>
      </c>
      <c r="C19" s="56" t="s">
        <v>64</v>
      </c>
      <c r="D19" s="56" t="s">
        <v>23</v>
      </c>
      <c r="E19" s="56" t="s">
        <v>65</v>
      </c>
      <c r="F19" s="56">
        <v>132</v>
      </c>
      <c r="G19" s="56" t="s">
        <v>25</v>
      </c>
      <c r="H19" s="57">
        <v>38784</v>
      </c>
      <c r="I19" s="58">
        <v>21.582316808537904</v>
      </c>
    </row>
    <row r="20" spans="1:9" ht="15.6" x14ac:dyDescent="0.3">
      <c r="A20" s="56">
        <v>1509</v>
      </c>
      <c r="B20" s="56" t="s">
        <v>66</v>
      </c>
      <c r="C20" s="56" t="s">
        <v>67</v>
      </c>
      <c r="D20" s="56" t="s">
        <v>12</v>
      </c>
      <c r="E20" s="56" t="s">
        <v>68</v>
      </c>
      <c r="F20" s="56">
        <v>135</v>
      </c>
      <c r="G20" s="56" t="s">
        <v>14</v>
      </c>
      <c r="H20" s="57">
        <v>39615</v>
      </c>
      <c r="I20" s="58">
        <v>28.504920646844454</v>
      </c>
    </row>
    <row r="21" spans="1:9" ht="15.6" x14ac:dyDescent="0.3">
      <c r="A21" s="56">
        <v>1516</v>
      </c>
      <c r="B21" s="56" t="s">
        <v>69</v>
      </c>
      <c r="C21" s="56" t="s">
        <v>70</v>
      </c>
      <c r="D21" s="56" t="s">
        <v>28</v>
      </c>
      <c r="E21" s="56" t="s">
        <v>71</v>
      </c>
      <c r="F21" s="56">
        <v>105</v>
      </c>
      <c r="G21" s="56" t="s">
        <v>25</v>
      </c>
      <c r="H21" s="57">
        <v>39510</v>
      </c>
      <c r="I21" s="58">
        <v>25.041609972404515</v>
      </c>
    </row>
    <row r="22" spans="1:9" ht="15.6" x14ac:dyDescent="0.3">
      <c r="A22" s="56">
        <v>1529</v>
      </c>
      <c r="B22" s="56" t="s">
        <v>72</v>
      </c>
      <c r="C22" s="56" t="s">
        <v>73</v>
      </c>
      <c r="D22" s="56" t="s">
        <v>40</v>
      </c>
      <c r="E22" s="56" t="s">
        <v>74</v>
      </c>
      <c r="F22" s="56">
        <v>129</v>
      </c>
      <c r="G22" s="56" t="s">
        <v>14</v>
      </c>
      <c r="H22" s="57">
        <v>40203</v>
      </c>
      <c r="I22" s="58">
        <v>36.76047319596379</v>
      </c>
    </row>
    <row r="23" spans="1:9" ht="15.6" x14ac:dyDescent="0.3">
      <c r="A23" s="56">
        <v>1656</v>
      </c>
      <c r="B23" s="56" t="s">
        <v>75</v>
      </c>
      <c r="C23" s="56" t="s">
        <v>76</v>
      </c>
      <c r="D23" s="56" t="s">
        <v>50</v>
      </c>
      <c r="E23" s="56" t="s">
        <v>77</v>
      </c>
      <c r="F23" s="56">
        <v>149</v>
      </c>
      <c r="G23" s="56" t="s">
        <v>14</v>
      </c>
      <c r="H23" s="57">
        <v>40523</v>
      </c>
      <c r="I23" s="58">
        <v>34.594860632050001</v>
      </c>
    </row>
    <row r="24" spans="1:9" ht="15.6" x14ac:dyDescent="0.3">
      <c r="A24" s="56">
        <v>1672</v>
      </c>
      <c r="B24" s="56" t="s">
        <v>78</v>
      </c>
      <c r="C24" s="56" t="s">
        <v>79</v>
      </c>
      <c r="D24" s="56" t="s">
        <v>50</v>
      </c>
      <c r="E24" s="56" t="s">
        <v>80</v>
      </c>
      <c r="F24" s="56">
        <v>114</v>
      </c>
      <c r="G24" s="56" t="s">
        <v>14</v>
      </c>
      <c r="H24" s="57">
        <v>41377</v>
      </c>
      <c r="I24" s="58">
        <v>21.821067915080782</v>
      </c>
    </row>
    <row r="25" spans="1:9" ht="15.6" x14ac:dyDescent="0.3">
      <c r="A25" s="56">
        <v>1673</v>
      </c>
      <c r="B25" s="56" t="s">
        <v>81</v>
      </c>
      <c r="C25" s="56" t="s">
        <v>39</v>
      </c>
      <c r="D25" s="56" t="s">
        <v>23</v>
      </c>
      <c r="E25" s="56" t="s">
        <v>82</v>
      </c>
      <c r="F25" s="56">
        <v>112</v>
      </c>
      <c r="G25" s="56" t="s">
        <v>25</v>
      </c>
      <c r="H25" s="57">
        <v>42086</v>
      </c>
      <c r="I25" s="58">
        <v>34.737713847797657</v>
      </c>
    </row>
    <row r="26" spans="1:9" ht="15.6" x14ac:dyDescent="0.3">
      <c r="A26" s="56">
        <v>1676</v>
      </c>
      <c r="B26" s="56" t="s">
        <v>83</v>
      </c>
      <c r="C26" s="56" t="s">
        <v>84</v>
      </c>
      <c r="D26" s="56" t="s">
        <v>40</v>
      </c>
      <c r="E26" s="56" t="s">
        <v>85</v>
      </c>
      <c r="F26" s="56">
        <v>115</v>
      </c>
      <c r="G26" s="56" t="s">
        <v>14</v>
      </c>
      <c r="H26" s="57">
        <v>38283</v>
      </c>
      <c r="I26" s="58">
        <v>23.923732649470132</v>
      </c>
    </row>
    <row r="27" spans="1:9" ht="15.6" x14ac:dyDescent="0.3">
      <c r="A27" s="56">
        <v>1721</v>
      </c>
      <c r="B27" s="56" t="s">
        <v>86</v>
      </c>
      <c r="C27" s="56" t="s">
        <v>87</v>
      </c>
      <c r="D27" s="56" t="s">
        <v>35</v>
      </c>
      <c r="E27" s="56" t="s">
        <v>88</v>
      </c>
      <c r="F27" s="56">
        <v>102</v>
      </c>
      <c r="G27" s="56" t="s">
        <v>37</v>
      </c>
      <c r="H27" s="57">
        <v>41489</v>
      </c>
      <c r="I27" s="58">
        <v>30.530481883132325</v>
      </c>
    </row>
    <row r="28" spans="1:9" ht="15.6" x14ac:dyDescent="0.3">
      <c r="A28" s="56">
        <v>1723</v>
      </c>
      <c r="B28" s="56" t="s">
        <v>89</v>
      </c>
      <c r="C28" s="56" t="s">
        <v>31</v>
      </c>
      <c r="D28" s="56" t="s">
        <v>40</v>
      </c>
      <c r="E28" s="56" t="s">
        <v>90</v>
      </c>
      <c r="F28" s="56">
        <v>145</v>
      </c>
      <c r="G28" s="56" t="s">
        <v>14</v>
      </c>
      <c r="H28" s="57">
        <v>36929</v>
      </c>
      <c r="I28" s="58">
        <v>30.633823369091417</v>
      </c>
    </row>
    <row r="29" spans="1:9" ht="15.6" x14ac:dyDescent="0.3">
      <c r="A29" s="56">
        <v>1758</v>
      </c>
      <c r="B29" s="56" t="s">
        <v>91</v>
      </c>
      <c r="C29" s="56" t="s">
        <v>92</v>
      </c>
      <c r="D29" s="56" t="s">
        <v>28</v>
      </c>
      <c r="E29" s="56" t="s">
        <v>93</v>
      </c>
      <c r="F29" s="56">
        <v>107</v>
      </c>
      <c r="G29" s="56" t="s">
        <v>25</v>
      </c>
      <c r="H29" s="57">
        <v>38426</v>
      </c>
      <c r="I29" s="58">
        <v>23.323201962374185</v>
      </c>
    </row>
    <row r="30" spans="1:9" ht="15.6" x14ac:dyDescent="0.3">
      <c r="A30" s="56">
        <v>1792</v>
      </c>
      <c r="B30" s="56" t="s">
        <v>94</v>
      </c>
      <c r="C30" s="56" t="s">
        <v>95</v>
      </c>
      <c r="D30" s="56" t="s">
        <v>12</v>
      </c>
      <c r="E30" s="56" t="s">
        <v>96</v>
      </c>
      <c r="F30" s="56">
        <v>111</v>
      </c>
      <c r="G30" s="56" t="s">
        <v>14</v>
      </c>
      <c r="H30" s="57">
        <v>41629</v>
      </c>
      <c r="I30" s="58">
        <v>22.865282515192384</v>
      </c>
    </row>
    <row r="31" spans="1:9" ht="15.6" x14ac:dyDescent="0.3">
      <c r="A31" s="56">
        <v>1814</v>
      </c>
      <c r="B31" s="56" t="s">
        <v>97</v>
      </c>
      <c r="C31" s="56" t="s">
        <v>98</v>
      </c>
      <c r="D31" s="56" t="s">
        <v>35</v>
      </c>
      <c r="E31" s="56" t="s">
        <v>99</v>
      </c>
      <c r="F31" s="56">
        <v>103</v>
      </c>
      <c r="G31" s="56" t="s">
        <v>37</v>
      </c>
      <c r="H31" s="57">
        <v>40969</v>
      </c>
      <c r="I31" s="58">
        <v>28.314886343881007</v>
      </c>
    </row>
    <row r="32" spans="1:9" ht="15.6" x14ac:dyDescent="0.3">
      <c r="A32" s="56">
        <v>1908</v>
      </c>
      <c r="B32" s="56" t="s">
        <v>100</v>
      </c>
      <c r="C32" s="56" t="s">
        <v>101</v>
      </c>
      <c r="D32" s="56" t="s">
        <v>12</v>
      </c>
      <c r="E32" s="56" t="s">
        <v>102</v>
      </c>
      <c r="F32" s="56">
        <v>152</v>
      </c>
      <c r="G32" s="56" t="s">
        <v>14</v>
      </c>
      <c r="H32" s="57">
        <v>39215</v>
      </c>
      <c r="I32" s="58">
        <v>21.583297549698294</v>
      </c>
    </row>
    <row r="33" spans="1:9" ht="15.6" x14ac:dyDescent="0.3">
      <c r="A33" s="56">
        <v>1931</v>
      </c>
      <c r="B33" s="56" t="s">
        <v>103</v>
      </c>
      <c r="C33" s="56" t="s">
        <v>104</v>
      </c>
      <c r="D33" s="56" t="s">
        <v>28</v>
      </c>
      <c r="E33" s="56" t="s">
        <v>105</v>
      </c>
      <c r="F33" s="56">
        <v>110</v>
      </c>
      <c r="G33" s="56" t="s">
        <v>25</v>
      </c>
      <c r="H33" s="57">
        <v>41077</v>
      </c>
      <c r="I33" s="58">
        <v>22.096372011411539</v>
      </c>
    </row>
    <row r="34" spans="1:9" ht="15.6" x14ac:dyDescent="0.3">
      <c r="A34" s="56">
        <v>1960</v>
      </c>
      <c r="B34" s="56" t="s">
        <v>106</v>
      </c>
      <c r="C34" s="56" t="s">
        <v>107</v>
      </c>
      <c r="D34" s="56" t="s">
        <v>50</v>
      </c>
      <c r="E34" s="56" t="s">
        <v>108</v>
      </c>
      <c r="F34" s="56">
        <v>150</v>
      </c>
      <c r="G34" s="56" t="s">
        <v>14</v>
      </c>
      <c r="H34" s="57">
        <v>40127</v>
      </c>
      <c r="I34" s="58">
        <v>24.110587484316248</v>
      </c>
    </row>
    <row r="35" spans="1:9" ht="15.6" x14ac:dyDescent="0.3">
      <c r="A35" s="56">
        <v>1964</v>
      </c>
      <c r="B35" s="56" t="s">
        <v>109</v>
      </c>
      <c r="C35" s="56" t="s">
        <v>110</v>
      </c>
      <c r="D35" s="56" t="s">
        <v>28</v>
      </c>
      <c r="E35" s="56" t="s">
        <v>111</v>
      </c>
      <c r="F35" s="56">
        <v>108</v>
      </c>
      <c r="G35" s="56" t="s">
        <v>25</v>
      </c>
      <c r="H35" s="57">
        <v>41957</v>
      </c>
      <c r="I35" s="58">
        <v>32.746626443985036</v>
      </c>
    </row>
    <row r="36" spans="1:9" ht="15.6" x14ac:dyDescent="0.3">
      <c r="A36" s="56">
        <v>1975</v>
      </c>
      <c r="B36" s="56" t="s">
        <v>112</v>
      </c>
      <c r="C36" s="56" t="s">
        <v>113</v>
      </c>
      <c r="D36" s="56" t="s">
        <v>28</v>
      </c>
      <c r="E36" s="56" t="s">
        <v>114</v>
      </c>
      <c r="F36" s="56">
        <v>125</v>
      </c>
      <c r="G36" s="56" t="s">
        <v>25</v>
      </c>
      <c r="H36" s="57">
        <v>43523</v>
      </c>
      <c r="I36" s="58">
        <v>20.224401476642818</v>
      </c>
    </row>
    <row r="37" spans="1:9" ht="15.6" x14ac:dyDescent="0.3">
      <c r="A37" s="56">
        <v>1983</v>
      </c>
      <c r="B37" s="56" t="s">
        <v>109</v>
      </c>
      <c r="C37" s="56" t="s">
        <v>115</v>
      </c>
      <c r="D37" s="56" t="s">
        <v>12</v>
      </c>
      <c r="E37" s="56" t="s">
        <v>116</v>
      </c>
      <c r="F37" s="56">
        <v>154</v>
      </c>
      <c r="G37" s="56" t="s">
        <v>14</v>
      </c>
      <c r="H37" s="57">
        <v>44007</v>
      </c>
      <c r="I37" s="58">
        <v>26.320559271906468</v>
      </c>
    </row>
    <row r="38" spans="1:9" ht="15.6" x14ac:dyDescent="0.3">
      <c r="A38" s="56">
        <v>1990</v>
      </c>
      <c r="B38" s="56" t="s">
        <v>117</v>
      </c>
      <c r="C38" s="56" t="s">
        <v>118</v>
      </c>
      <c r="D38" s="56" t="s">
        <v>50</v>
      </c>
      <c r="E38" s="56" t="s">
        <v>119</v>
      </c>
      <c r="F38" s="56">
        <v>198</v>
      </c>
      <c r="G38" s="56" t="s">
        <v>14</v>
      </c>
      <c r="H38" s="57">
        <v>44238</v>
      </c>
      <c r="I38" s="58">
        <v>27.176260395039776</v>
      </c>
    </row>
    <row r="39" spans="1:9" ht="15.6" x14ac:dyDescent="0.3">
      <c r="A39" s="56">
        <v>1995</v>
      </c>
      <c r="B39" s="56" t="s">
        <v>120</v>
      </c>
      <c r="C39" s="56" t="s">
        <v>121</v>
      </c>
      <c r="D39" s="56" t="s">
        <v>12</v>
      </c>
      <c r="E39" s="56" t="s">
        <v>122</v>
      </c>
      <c r="F39" s="56">
        <v>198</v>
      </c>
      <c r="G39" s="56" t="s">
        <v>14</v>
      </c>
      <c r="H39" s="57">
        <v>44253</v>
      </c>
      <c r="I39" s="58">
        <v>27.273205533671039</v>
      </c>
    </row>
    <row r="40" spans="1:9" ht="15.6" x14ac:dyDescent="0.3">
      <c r="A40" s="56">
        <v>1999</v>
      </c>
      <c r="B40" s="56" t="s">
        <v>123</v>
      </c>
      <c r="C40" s="56" t="s">
        <v>124</v>
      </c>
      <c r="D40" s="56" t="s">
        <v>35</v>
      </c>
      <c r="E40" s="56" t="s">
        <v>125</v>
      </c>
      <c r="F40" s="56">
        <v>428</v>
      </c>
      <c r="G40" s="56" t="s">
        <v>37</v>
      </c>
      <c r="H40" s="57">
        <v>44379</v>
      </c>
      <c r="I40" s="58">
        <v>20.275620323911021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78C1-0438-4B4C-ABA7-1F199D1E9195}">
  <sheetPr>
    <tabColor theme="4" tint="0.39997558519241921"/>
  </sheetPr>
  <dimension ref="A3:C8"/>
  <sheetViews>
    <sheetView workbookViewId="0">
      <selection activeCell="G5" sqref="G5"/>
    </sheetView>
  </sheetViews>
  <sheetFormatPr defaultRowHeight="15.6" x14ac:dyDescent="0.3"/>
  <sheetData>
    <row r="3" spans="1:3" ht="16.2" x14ac:dyDescent="0.35">
      <c r="A3" s="72" t="s">
        <v>1</v>
      </c>
      <c r="B3" s="72" t="s">
        <v>2</v>
      </c>
      <c r="C3" s="72" t="s">
        <v>3</v>
      </c>
    </row>
    <row r="4" spans="1:3" x14ac:dyDescent="0.3">
      <c r="A4" s="56">
        <v>1054</v>
      </c>
      <c r="B4" s="56" t="s">
        <v>10</v>
      </c>
      <c r="C4" s="56" t="s">
        <v>11</v>
      </c>
    </row>
    <row r="5" spans="1:3" x14ac:dyDescent="0.3">
      <c r="A5" s="56">
        <v>1056</v>
      </c>
      <c r="B5" s="56" t="s">
        <v>15</v>
      </c>
      <c r="C5" s="56" t="s">
        <v>16</v>
      </c>
    </row>
    <row r="6" spans="1:3" x14ac:dyDescent="0.3">
      <c r="A6" s="56">
        <v>1067</v>
      </c>
      <c r="B6" s="56" t="s">
        <v>18</v>
      </c>
      <c r="C6" s="56" t="s">
        <v>19</v>
      </c>
    </row>
    <row r="7" spans="1:3" x14ac:dyDescent="0.3">
      <c r="A7" s="56">
        <v>1075</v>
      </c>
      <c r="B7" s="56" t="s">
        <v>21</v>
      </c>
      <c r="C7" s="56" t="s">
        <v>22</v>
      </c>
    </row>
    <row r="8" spans="1:3" x14ac:dyDescent="0.3">
      <c r="A8" s="108">
        <v>1076</v>
      </c>
      <c r="B8" s="108" t="s">
        <v>562</v>
      </c>
    </row>
  </sheetData>
  <dataValidations count="2">
    <dataValidation type="whole" operator="greaterThan" allowBlank="1" showInputMessage="1" showErrorMessage="1" errorTitle="Invalid Output" error="Don't Match Data Type" promptTitle="Only Have Numbers" prompt="Greater than 1075 " sqref="A8" xr:uid="{D80A9A00-27AB-43E4-8A53-C5BEFD9F8355}">
      <formula1>1075</formula1>
    </dataValidation>
    <dataValidation type="textLength" errorStyle="warning" allowBlank="1" showInputMessage="1" showErrorMessage="1" errorTitle="Invalid Output" error="Don't Match Data Type" promptTitle="Short name" prompt="Only seven character " sqref="B8" xr:uid="{39A2B9B5-A3D3-4A13-8A95-0BC6482F06C8}">
      <formula1>1</formula1>
      <formula2>7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D245-A5AF-4DEF-9D5C-B55A89076008}">
  <sheetPr>
    <tabColor theme="9" tint="-0.499984740745262"/>
  </sheetPr>
  <dimension ref="A1:J133"/>
  <sheetViews>
    <sheetView showFormulas="1" zoomScale="110" zoomScaleNormal="110" workbookViewId="0">
      <selection activeCell="J4" sqref="J4"/>
    </sheetView>
  </sheetViews>
  <sheetFormatPr defaultColWidth="7.1640625" defaultRowHeight="15.6" x14ac:dyDescent="0.3"/>
  <cols>
    <col min="1" max="1" width="3.83203125" style="2" bestFit="1" customWidth="1"/>
    <col min="2" max="2" width="5.25" style="3" bestFit="1" customWidth="1"/>
    <col min="3" max="3" width="4.33203125" style="2" bestFit="1" customWidth="1"/>
    <col min="4" max="4" width="5.33203125" style="2" bestFit="1" customWidth="1"/>
    <col min="5" max="5" width="4.6640625" style="2" bestFit="1" customWidth="1"/>
    <col min="6" max="6" width="4.9140625" style="2" bestFit="1" customWidth="1"/>
    <col min="7" max="7" width="9.5" style="2" bestFit="1" customWidth="1"/>
    <col min="8" max="16384" width="7.1640625" style="2"/>
  </cols>
  <sheetData>
    <row r="1" spans="1:10" ht="18.600000000000001" thickBot="1" x14ac:dyDescent="0.4">
      <c r="A1" s="69" t="s">
        <v>126</v>
      </c>
      <c r="B1" s="70" t="s">
        <v>127</v>
      </c>
      <c r="C1" s="69" t="s">
        <v>128</v>
      </c>
      <c r="D1" s="69" t="s">
        <v>129</v>
      </c>
      <c r="E1" s="79" t="s">
        <v>130</v>
      </c>
      <c r="F1" s="79" t="s">
        <v>131</v>
      </c>
      <c r="G1" s="79" t="s">
        <v>563</v>
      </c>
    </row>
    <row r="2" spans="1:10" x14ac:dyDescent="0.3">
      <c r="A2" s="59" t="s">
        <v>132</v>
      </c>
      <c r="B2" s="60">
        <v>129000</v>
      </c>
      <c r="C2" s="59" t="s">
        <v>133</v>
      </c>
      <c r="D2" s="61">
        <v>2580</v>
      </c>
      <c r="E2" s="59">
        <v>4</v>
      </c>
      <c r="F2" s="59">
        <v>2</v>
      </c>
      <c r="G2" s="60">
        <v>129000</v>
      </c>
      <c r="H2" s="60">
        <v>129000</v>
      </c>
      <c r="I2" s="60">
        <v>129000</v>
      </c>
      <c r="J2" s="59" t="s">
        <v>133</v>
      </c>
    </row>
    <row r="3" spans="1:10" x14ac:dyDescent="0.3">
      <c r="A3" s="59" t="s">
        <v>134</v>
      </c>
      <c r="B3" s="60">
        <v>79000</v>
      </c>
      <c r="C3" s="59" t="s">
        <v>135</v>
      </c>
      <c r="D3" s="61">
        <v>1580</v>
      </c>
      <c r="E3" s="59">
        <v>4</v>
      </c>
      <c r="F3" s="59">
        <v>3</v>
      </c>
      <c r="G3" s="60">
        <v>79000</v>
      </c>
      <c r="H3" s="60">
        <v>79000</v>
      </c>
      <c r="I3" s="60">
        <v>79000</v>
      </c>
      <c r="J3" s="59" t="s">
        <v>135</v>
      </c>
    </row>
    <row r="4" spans="1:10" x14ac:dyDescent="0.3">
      <c r="A4" s="59" t="s">
        <v>136</v>
      </c>
      <c r="B4" s="60">
        <v>117250</v>
      </c>
      <c r="C4" s="59" t="s">
        <v>135</v>
      </c>
      <c r="D4" s="61">
        <v>2345</v>
      </c>
      <c r="E4" s="59">
        <v>3</v>
      </c>
      <c r="F4" s="59">
        <v>2</v>
      </c>
      <c r="G4" s="60">
        <v>117250</v>
      </c>
      <c r="H4" s="60">
        <v>117250</v>
      </c>
      <c r="I4" s="60">
        <v>117250</v>
      </c>
      <c r="J4" s="59" t="s">
        <v>135</v>
      </c>
    </row>
    <row r="5" spans="1:10" x14ac:dyDescent="0.3">
      <c r="A5" s="59" t="s">
        <v>137</v>
      </c>
      <c r="B5" s="60">
        <v>121250</v>
      </c>
      <c r="C5" s="59" t="s">
        <v>138</v>
      </c>
      <c r="D5" s="61">
        <v>2425</v>
      </c>
      <c r="E5" s="59">
        <v>4</v>
      </c>
      <c r="F5" s="59">
        <v>2</v>
      </c>
      <c r="G5" s="60">
        <v>121250</v>
      </c>
      <c r="H5" s="60">
        <v>121250</v>
      </c>
      <c r="I5" s="60">
        <v>121250</v>
      </c>
      <c r="J5" s="59" t="s">
        <v>138</v>
      </c>
    </row>
    <row r="6" spans="1:10" x14ac:dyDescent="0.3">
      <c r="A6" s="59" t="s">
        <v>139</v>
      </c>
      <c r="B6" s="60">
        <v>125250</v>
      </c>
      <c r="C6" s="59" t="s">
        <v>140</v>
      </c>
      <c r="D6" s="61">
        <v>2505</v>
      </c>
      <c r="E6" s="59">
        <v>3</v>
      </c>
      <c r="F6" s="59">
        <v>1</v>
      </c>
      <c r="G6" s="60">
        <v>125250</v>
      </c>
      <c r="H6" s="60">
        <v>125250</v>
      </c>
      <c r="I6" s="60">
        <v>125250</v>
      </c>
    </row>
    <row r="7" spans="1:10" x14ac:dyDescent="0.3">
      <c r="A7" s="59" t="s">
        <v>141</v>
      </c>
      <c r="B7" s="60">
        <v>129250</v>
      </c>
      <c r="C7" s="59" t="s">
        <v>133</v>
      </c>
      <c r="D7" s="61">
        <v>2585</v>
      </c>
      <c r="E7" s="59">
        <v>2</v>
      </c>
      <c r="F7" s="59">
        <v>3</v>
      </c>
      <c r="G7" s="60">
        <v>129250</v>
      </c>
      <c r="H7" s="60">
        <v>129250</v>
      </c>
      <c r="I7" s="60">
        <v>129250</v>
      </c>
    </row>
    <row r="8" spans="1:10" x14ac:dyDescent="0.3">
      <c r="A8" s="59" t="s">
        <v>142</v>
      </c>
      <c r="B8" s="60">
        <v>133250</v>
      </c>
      <c r="C8" s="59" t="s">
        <v>143</v>
      </c>
      <c r="D8" s="61">
        <v>2665</v>
      </c>
      <c r="E8" s="59">
        <v>3</v>
      </c>
      <c r="F8" s="59">
        <v>2</v>
      </c>
      <c r="G8" s="60">
        <v>133250</v>
      </c>
      <c r="H8" s="60">
        <v>133250</v>
      </c>
      <c r="I8" s="60">
        <v>133250</v>
      </c>
    </row>
    <row r="9" spans="1:10" x14ac:dyDescent="0.3">
      <c r="A9" s="59" t="s">
        <v>144</v>
      </c>
      <c r="B9" s="60">
        <v>137250</v>
      </c>
      <c r="C9" s="59" t="s">
        <v>145</v>
      </c>
      <c r="D9" s="61">
        <v>2745</v>
      </c>
      <c r="E9" s="59">
        <v>4</v>
      </c>
      <c r="F9" s="59">
        <v>2</v>
      </c>
      <c r="G9" s="60">
        <v>137250</v>
      </c>
      <c r="H9" s="60">
        <v>137250</v>
      </c>
      <c r="I9" s="60">
        <v>137250</v>
      </c>
    </row>
    <row r="10" spans="1:10" x14ac:dyDescent="0.3">
      <c r="A10" s="59" t="s">
        <v>146</v>
      </c>
      <c r="B10" s="60">
        <v>141250</v>
      </c>
      <c r="C10" s="59" t="s">
        <v>135</v>
      </c>
      <c r="D10" s="61">
        <v>2825</v>
      </c>
      <c r="E10" s="59">
        <v>3</v>
      </c>
      <c r="F10" s="59">
        <v>2</v>
      </c>
      <c r="G10" s="60">
        <v>141250</v>
      </c>
      <c r="H10" s="60">
        <v>141250</v>
      </c>
      <c r="I10" s="60">
        <v>141250</v>
      </c>
    </row>
    <row r="11" spans="1:10" x14ac:dyDescent="0.3">
      <c r="A11" s="59" t="s">
        <v>147</v>
      </c>
      <c r="B11" s="60">
        <v>145250</v>
      </c>
      <c r="C11" s="59" t="s">
        <v>138</v>
      </c>
      <c r="D11" s="61">
        <v>2905</v>
      </c>
      <c r="E11" s="59">
        <v>4</v>
      </c>
      <c r="F11" s="59">
        <v>3</v>
      </c>
      <c r="G11" s="60">
        <v>145250</v>
      </c>
      <c r="H11" s="60">
        <v>145250</v>
      </c>
      <c r="I11" s="60">
        <v>145250</v>
      </c>
    </row>
    <row r="12" spans="1:10" x14ac:dyDescent="0.3">
      <c r="A12" s="59" t="s">
        <v>148</v>
      </c>
      <c r="B12" s="60">
        <v>149250</v>
      </c>
      <c r="C12" s="59" t="s">
        <v>140</v>
      </c>
      <c r="D12" s="61">
        <v>2985</v>
      </c>
      <c r="E12" s="59">
        <v>3</v>
      </c>
      <c r="F12" s="59">
        <v>3</v>
      </c>
      <c r="G12" s="60">
        <v>149250</v>
      </c>
      <c r="H12" s="60">
        <v>149250</v>
      </c>
      <c r="I12" s="60">
        <v>149250</v>
      </c>
    </row>
    <row r="13" spans="1:10" x14ac:dyDescent="0.3">
      <c r="A13" s="59" t="s">
        <v>149</v>
      </c>
      <c r="B13" s="60">
        <v>134250</v>
      </c>
      <c r="C13" s="59" t="s">
        <v>133</v>
      </c>
      <c r="D13" s="61">
        <v>2685</v>
      </c>
      <c r="E13" s="59">
        <v>4</v>
      </c>
      <c r="F13" s="59">
        <v>2</v>
      </c>
      <c r="G13" s="60">
        <v>134250</v>
      </c>
      <c r="H13" s="60">
        <v>134250</v>
      </c>
      <c r="I13" s="60">
        <v>134250</v>
      </c>
    </row>
    <row r="14" spans="1:10" x14ac:dyDescent="0.3">
      <c r="A14" s="59" t="s">
        <v>150</v>
      </c>
      <c r="B14" s="60">
        <v>83000</v>
      </c>
      <c r="C14" s="59" t="s">
        <v>138</v>
      </c>
      <c r="D14" s="61">
        <v>1660</v>
      </c>
      <c r="E14" s="59">
        <v>4</v>
      </c>
      <c r="F14" s="59">
        <v>4</v>
      </c>
      <c r="G14" s="60">
        <v>83000</v>
      </c>
      <c r="H14" s="60">
        <v>83000</v>
      </c>
      <c r="I14" s="60">
        <v>83000</v>
      </c>
    </row>
    <row r="15" spans="1:10" x14ac:dyDescent="0.3">
      <c r="A15" s="59" t="s">
        <v>151</v>
      </c>
      <c r="B15" s="60">
        <v>137250</v>
      </c>
      <c r="C15" s="59" t="s">
        <v>143</v>
      </c>
      <c r="D15" s="61">
        <v>2745</v>
      </c>
      <c r="E15" s="59">
        <v>4</v>
      </c>
      <c r="F15" s="59">
        <v>3</v>
      </c>
      <c r="G15" s="60">
        <v>137250</v>
      </c>
      <c r="H15" s="60">
        <v>137250</v>
      </c>
      <c r="I15" s="60">
        <v>137250</v>
      </c>
    </row>
    <row r="16" spans="1:10" x14ac:dyDescent="0.3">
      <c r="A16" s="59" t="s">
        <v>152</v>
      </c>
      <c r="B16" s="60">
        <v>140250</v>
      </c>
      <c r="C16" s="59" t="s">
        <v>145</v>
      </c>
      <c r="D16" s="61">
        <v>2805</v>
      </c>
      <c r="E16" s="59">
        <v>4</v>
      </c>
      <c r="F16" s="59">
        <v>4</v>
      </c>
      <c r="G16" s="60">
        <v>140250</v>
      </c>
      <c r="H16" s="60">
        <v>140250</v>
      </c>
      <c r="I16" s="60">
        <v>140250</v>
      </c>
    </row>
    <row r="17" spans="1:9" x14ac:dyDescent="0.3">
      <c r="A17" s="59" t="s">
        <v>153</v>
      </c>
      <c r="B17" s="60">
        <v>143250</v>
      </c>
      <c r="C17" s="59" t="s">
        <v>135</v>
      </c>
      <c r="D17" s="61">
        <v>2865</v>
      </c>
      <c r="E17" s="59">
        <v>3</v>
      </c>
      <c r="F17" s="59">
        <v>2</v>
      </c>
      <c r="G17" s="60">
        <v>143250</v>
      </c>
      <c r="H17" s="60">
        <v>143250</v>
      </c>
      <c r="I17" s="60">
        <v>143250</v>
      </c>
    </row>
    <row r="18" spans="1:9" x14ac:dyDescent="0.3">
      <c r="A18" s="59" t="s">
        <v>154</v>
      </c>
      <c r="B18" s="60">
        <v>146250</v>
      </c>
      <c r="C18" s="59" t="s">
        <v>138</v>
      </c>
      <c r="D18" s="61">
        <v>2925</v>
      </c>
      <c r="E18" s="59">
        <v>3</v>
      </c>
      <c r="F18" s="59">
        <v>2</v>
      </c>
      <c r="G18" s="60">
        <v>146250</v>
      </c>
      <c r="H18" s="60">
        <v>146250</v>
      </c>
      <c r="I18" s="60">
        <v>146250</v>
      </c>
    </row>
    <row r="19" spans="1:9" x14ac:dyDescent="0.3">
      <c r="A19" s="59" t="s">
        <v>155</v>
      </c>
      <c r="B19" s="60">
        <v>149250</v>
      </c>
      <c r="C19" s="59" t="s">
        <v>140</v>
      </c>
      <c r="D19" s="61">
        <v>2985</v>
      </c>
      <c r="E19" s="59">
        <v>2</v>
      </c>
      <c r="F19" s="59">
        <v>2</v>
      </c>
      <c r="G19" s="60">
        <v>149250</v>
      </c>
      <c r="H19" s="60">
        <v>149250</v>
      </c>
      <c r="I19" s="60">
        <v>149250</v>
      </c>
    </row>
    <row r="20" spans="1:9" x14ac:dyDescent="0.3">
      <c r="A20" s="59" t="s">
        <v>156</v>
      </c>
      <c r="B20" s="60">
        <v>152250</v>
      </c>
      <c r="C20" s="59" t="s">
        <v>133</v>
      </c>
      <c r="D20" s="61">
        <v>3045</v>
      </c>
      <c r="E20" s="59">
        <v>3</v>
      </c>
      <c r="F20" s="59">
        <v>1</v>
      </c>
      <c r="G20" s="60">
        <v>152250</v>
      </c>
      <c r="H20" s="60">
        <v>152250</v>
      </c>
      <c r="I20" s="60">
        <v>152250</v>
      </c>
    </row>
    <row r="21" spans="1:9" x14ac:dyDescent="0.3">
      <c r="A21" s="59" t="s">
        <v>157</v>
      </c>
      <c r="B21" s="60">
        <v>155250</v>
      </c>
      <c r="C21" s="59" t="s">
        <v>143</v>
      </c>
      <c r="D21" s="61">
        <v>3105</v>
      </c>
      <c r="E21" s="59">
        <v>4</v>
      </c>
      <c r="F21" s="59">
        <v>2</v>
      </c>
      <c r="G21" s="60">
        <v>155250</v>
      </c>
      <c r="H21" s="60">
        <v>155250</v>
      </c>
      <c r="I21" s="60">
        <v>155250</v>
      </c>
    </row>
    <row r="22" spans="1:9" x14ac:dyDescent="0.3">
      <c r="A22" s="59" t="s">
        <v>158</v>
      </c>
      <c r="B22" s="60">
        <v>158250</v>
      </c>
      <c r="C22" s="59" t="s">
        <v>145</v>
      </c>
      <c r="D22" s="61">
        <v>3165</v>
      </c>
      <c r="E22" s="59">
        <v>4</v>
      </c>
      <c r="F22" s="59">
        <v>2</v>
      </c>
      <c r="G22" s="60">
        <v>158250</v>
      </c>
      <c r="H22" s="60">
        <v>158250</v>
      </c>
      <c r="I22" s="60">
        <v>158250</v>
      </c>
    </row>
    <row r="23" spans="1:9" x14ac:dyDescent="0.3">
      <c r="A23" s="59" t="s">
        <v>159</v>
      </c>
      <c r="B23" s="60">
        <v>84250</v>
      </c>
      <c r="C23" s="59" t="s">
        <v>135</v>
      </c>
      <c r="D23" s="61">
        <v>1685</v>
      </c>
      <c r="E23" s="59">
        <v>4</v>
      </c>
      <c r="F23" s="59">
        <v>3</v>
      </c>
      <c r="G23" s="60">
        <v>84250</v>
      </c>
      <c r="H23" s="60">
        <v>84250</v>
      </c>
      <c r="I23" s="60">
        <v>84250</v>
      </c>
    </row>
    <row r="24" spans="1:9" x14ac:dyDescent="0.3">
      <c r="A24" s="59" t="s">
        <v>160</v>
      </c>
      <c r="B24" s="60">
        <v>88250</v>
      </c>
      <c r="C24" s="59" t="s">
        <v>138</v>
      </c>
      <c r="D24" s="61">
        <v>1765</v>
      </c>
      <c r="E24" s="59">
        <v>3</v>
      </c>
      <c r="F24" s="59">
        <v>2</v>
      </c>
      <c r="G24" s="60">
        <v>88250</v>
      </c>
      <c r="H24" s="60">
        <v>88250</v>
      </c>
      <c r="I24" s="60">
        <v>88250</v>
      </c>
    </row>
    <row r="25" spans="1:9" x14ac:dyDescent="0.3">
      <c r="A25" s="59" t="s">
        <v>161</v>
      </c>
      <c r="B25" s="60">
        <v>87000</v>
      </c>
      <c r="C25" s="59" t="s">
        <v>140</v>
      </c>
      <c r="D25" s="61">
        <v>1740</v>
      </c>
      <c r="E25" s="59">
        <v>3</v>
      </c>
      <c r="F25" s="59">
        <v>2</v>
      </c>
      <c r="G25" s="60">
        <v>87000</v>
      </c>
      <c r="H25" s="60">
        <v>87000</v>
      </c>
      <c r="I25" s="60">
        <v>87000</v>
      </c>
    </row>
    <row r="26" spans="1:9" x14ac:dyDescent="0.3">
      <c r="A26" s="59" t="s">
        <v>162</v>
      </c>
      <c r="B26" s="60">
        <v>92250</v>
      </c>
      <c r="C26" s="59" t="s">
        <v>140</v>
      </c>
      <c r="D26" s="61">
        <v>1845</v>
      </c>
      <c r="E26" s="59">
        <v>3</v>
      </c>
      <c r="F26" s="59">
        <v>3</v>
      </c>
      <c r="G26" s="60">
        <v>92250</v>
      </c>
      <c r="H26" s="60">
        <v>92250</v>
      </c>
      <c r="I26" s="60">
        <v>92250</v>
      </c>
    </row>
    <row r="27" spans="1:9" x14ac:dyDescent="0.3">
      <c r="A27" s="59" t="s">
        <v>163</v>
      </c>
      <c r="B27" s="60">
        <v>96250</v>
      </c>
      <c r="C27" s="59" t="s">
        <v>133</v>
      </c>
      <c r="D27" s="61">
        <v>1925</v>
      </c>
      <c r="E27" s="59">
        <v>4</v>
      </c>
      <c r="F27" s="59">
        <v>2</v>
      </c>
      <c r="G27" s="60">
        <v>96250</v>
      </c>
      <c r="H27" s="60">
        <v>96250</v>
      </c>
      <c r="I27" s="60">
        <v>96250</v>
      </c>
    </row>
    <row r="28" spans="1:9" x14ac:dyDescent="0.3">
      <c r="A28" s="59" t="s">
        <v>164</v>
      </c>
      <c r="B28" s="60">
        <v>100250</v>
      </c>
      <c r="C28" s="59" t="s">
        <v>143</v>
      </c>
      <c r="D28" s="61">
        <v>2005</v>
      </c>
      <c r="E28" s="59">
        <v>3</v>
      </c>
      <c r="F28" s="59">
        <v>1</v>
      </c>
      <c r="G28" s="60">
        <v>100250</v>
      </c>
      <c r="H28" s="60">
        <v>100250</v>
      </c>
      <c r="I28" s="60">
        <v>100250</v>
      </c>
    </row>
    <row r="29" spans="1:9" x14ac:dyDescent="0.3">
      <c r="A29" s="59" t="s">
        <v>165</v>
      </c>
      <c r="B29" s="60">
        <v>104250</v>
      </c>
      <c r="C29" s="59" t="s">
        <v>145</v>
      </c>
      <c r="D29" s="61">
        <v>2085</v>
      </c>
      <c r="E29" s="59">
        <v>2</v>
      </c>
      <c r="F29" s="59">
        <v>3</v>
      </c>
      <c r="G29" s="60">
        <v>104250</v>
      </c>
      <c r="H29" s="60">
        <v>104250</v>
      </c>
      <c r="I29" s="60">
        <v>104250</v>
      </c>
    </row>
    <row r="30" spans="1:9" x14ac:dyDescent="0.3">
      <c r="A30" s="59" t="s">
        <v>166</v>
      </c>
      <c r="B30" s="60">
        <v>108250</v>
      </c>
      <c r="C30" s="59" t="s">
        <v>135</v>
      </c>
      <c r="D30" s="61">
        <v>2165</v>
      </c>
      <c r="E30" s="59">
        <v>3</v>
      </c>
      <c r="F30" s="59">
        <v>2</v>
      </c>
      <c r="G30" s="60">
        <v>108250</v>
      </c>
      <c r="H30" s="60">
        <v>108250</v>
      </c>
      <c r="I30" s="60">
        <v>108250</v>
      </c>
    </row>
    <row r="31" spans="1:9" x14ac:dyDescent="0.3">
      <c r="A31" s="59" t="s">
        <v>167</v>
      </c>
      <c r="B31" s="60">
        <v>112250</v>
      </c>
      <c r="C31" s="59" t="s">
        <v>138</v>
      </c>
      <c r="D31" s="61">
        <v>2245</v>
      </c>
      <c r="E31" s="59">
        <v>4</v>
      </c>
      <c r="F31" s="59">
        <v>2</v>
      </c>
      <c r="G31" s="60">
        <v>112250</v>
      </c>
      <c r="H31" s="60">
        <v>112250</v>
      </c>
      <c r="I31" s="60">
        <v>112250</v>
      </c>
    </row>
    <row r="32" spans="1:9" x14ac:dyDescent="0.3">
      <c r="A32" s="59" t="s">
        <v>168</v>
      </c>
      <c r="B32" s="60">
        <v>116250</v>
      </c>
      <c r="C32" s="59" t="s">
        <v>140</v>
      </c>
      <c r="D32" s="61">
        <v>2325</v>
      </c>
      <c r="E32" s="59">
        <v>3</v>
      </c>
      <c r="F32" s="59">
        <v>2</v>
      </c>
      <c r="G32" s="60">
        <v>116250</v>
      </c>
      <c r="H32" s="60">
        <v>116250</v>
      </c>
      <c r="I32" s="60">
        <v>116250</v>
      </c>
    </row>
    <row r="33" spans="1:9" x14ac:dyDescent="0.3">
      <c r="A33" s="59" t="s">
        <v>169</v>
      </c>
      <c r="B33" s="60">
        <v>120250</v>
      </c>
      <c r="C33" s="59" t="s">
        <v>133</v>
      </c>
      <c r="D33" s="61">
        <v>2405</v>
      </c>
      <c r="E33" s="59">
        <v>4</v>
      </c>
      <c r="F33" s="59">
        <v>3</v>
      </c>
      <c r="G33" s="60">
        <v>120250</v>
      </c>
      <c r="H33" s="60">
        <v>120250</v>
      </c>
      <c r="I33" s="60">
        <v>120250</v>
      </c>
    </row>
    <row r="34" spans="1:9" x14ac:dyDescent="0.3">
      <c r="A34" s="59" t="s">
        <v>170</v>
      </c>
      <c r="B34" s="60">
        <v>124250</v>
      </c>
      <c r="C34" s="59" t="s">
        <v>143</v>
      </c>
      <c r="D34" s="61">
        <v>2485</v>
      </c>
      <c r="E34" s="59">
        <v>3</v>
      </c>
      <c r="F34" s="59">
        <v>3</v>
      </c>
      <c r="G34" s="60">
        <v>124250</v>
      </c>
      <c r="H34" s="60">
        <v>124250</v>
      </c>
      <c r="I34" s="60">
        <v>124250</v>
      </c>
    </row>
    <row r="35" spans="1:9" x14ac:dyDescent="0.3">
      <c r="A35" s="59" t="s">
        <v>171</v>
      </c>
      <c r="B35" s="60">
        <v>128250</v>
      </c>
      <c r="C35" s="59" t="s">
        <v>145</v>
      </c>
      <c r="D35" s="61">
        <v>2565</v>
      </c>
      <c r="E35" s="59">
        <v>4</v>
      </c>
      <c r="F35" s="59">
        <v>2</v>
      </c>
      <c r="G35" s="60">
        <v>128250</v>
      </c>
      <c r="H35" s="60">
        <v>128250</v>
      </c>
      <c r="I35" s="60">
        <v>128250</v>
      </c>
    </row>
    <row r="36" spans="1:9" x14ac:dyDescent="0.3">
      <c r="A36" s="59" t="s">
        <v>172</v>
      </c>
      <c r="B36" s="60">
        <v>91000</v>
      </c>
      <c r="C36" s="59" t="s">
        <v>133</v>
      </c>
      <c r="D36" s="61">
        <v>1820</v>
      </c>
      <c r="E36" s="59">
        <v>3</v>
      </c>
      <c r="F36" s="59">
        <v>2</v>
      </c>
      <c r="G36" s="60">
        <v>91000</v>
      </c>
      <c r="H36" s="60">
        <v>91000</v>
      </c>
      <c r="I36" s="60">
        <v>91000</v>
      </c>
    </row>
    <row r="37" spans="1:9" x14ac:dyDescent="0.3">
      <c r="A37" s="59" t="s">
        <v>173</v>
      </c>
      <c r="B37" s="60">
        <v>132250</v>
      </c>
      <c r="C37" s="59" t="s">
        <v>135</v>
      </c>
      <c r="D37" s="61">
        <v>2645</v>
      </c>
      <c r="E37" s="59">
        <v>4</v>
      </c>
      <c r="F37" s="59">
        <v>3</v>
      </c>
      <c r="G37" s="60">
        <v>132250</v>
      </c>
      <c r="H37" s="60">
        <v>132250</v>
      </c>
      <c r="I37" s="60">
        <v>132250</v>
      </c>
    </row>
    <row r="38" spans="1:9" x14ac:dyDescent="0.3">
      <c r="A38" s="59" t="s">
        <v>174</v>
      </c>
      <c r="B38" s="60">
        <v>136250</v>
      </c>
      <c r="C38" s="59" t="s">
        <v>138</v>
      </c>
      <c r="D38" s="61">
        <v>2725</v>
      </c>
      <c r="E38" s="59">
        <v>4</v>
      </c>
      <c r="F38" s="59">
        <v>4</v>
      </c>
      <c r="G38" s="60">
        <v>136250</v>
      </c>
      <c r="H38" s="60">
        <v>136250</v>
      </c>
      <c r="I38" s="60">
        <v>136250</v>
      </c>
    </row>
    <row r="39" spans="1:9" x14ac:dyDescent="0.3">
      <c r="A39" s="59" t="s">
        <v>175</v>
      </c>
      <c r="B39" s="60">
        <v>140250</v>
      </c>
      <c r="C39" s="59" t="s">
        <v>140</v>
      </c>
      <c r="D39" s="61">
        <v>2805</v>
      </c>
      <c r="E39" s="59">
        <v>3</v>
      </c>
      <c r="F39" s="59">
        <v>2</v>
      </c>
      <c r="G39" s="60">
        <v>140250</v>
      </c>
      <c r="H39" s="60">
        <v>140250</v>
      </c>
      <c r="I39" s="60">
        <v>140250</v>
      </c>
    </row>
    <row r="40" spans="1:9" x14ac:dyDescent="0.3">
      <c r="A40" s="59" t="s">
        <v>176</v>
      </c>
      <c r="B40" s="60">
        <v>95000</v>
      </c>
      <c r="C40" s="59" t="s">
        <v>143</v>
      </c>
      <c r="D40" s="61">
        <v>1900</v>
      </c>
      <c r="E40" s="59">
        <v>2</v>
      </c>
      <c r="F40" s="59">
        <v>2</v>
      </c>
      <c r="G40" s="60">
        <v>95000</v>
      </c>
      <c r="H40" s="60">
        <v>95000</v>
      </c>
      <c r="I40" s="60">
        <v>95000</v>
      </c>
    </row>
    <row r="41" spans="1:9" x14ac:dyDescent="0.3">
      <c r="A41" s="59" t="s">
        <v>177</v>
      </c>
      <c r="B41" s="60">
        <v>99000</v>
      </c>
      <c r="C41" s="59" t="s">
        <v>145</v>
      </c>
      <c r="D41" s="61">
        <v>1980</v>
      </c>
      <c r="E41" s="59">
        <v>3</v>
      </c>
      <c r="F41" s="59">
        <v>1</v>
      </c>
      <c r="G41" s="60">
        <v>99000</v>
      </c>
      <c r="H41" s="60">
        <v>99000</v>
      </c>
      <c r="I41" s="60">
        <v>99000</v>
      </c>
    </row>
    <row r="42" spans="1:9" x14ac:dyDescent="0.3">
      <c r="A42" s="59" t="s">
        <v>178</v>
      </c>
      <c r="B42" s="60">
        <v>103000</v>
      </c>
      <c r="C42" s="59" t="s">
        <v>135</v>
      </c>
      <c r="D42" s="61">
        <v>2060</v>
      </c>
      <c r="E42" s="59">
        <v>4</v>
      </c>
      <c r="F42" s="59">
        <v>2</v>
      </c>
      <c r="G42" s="60">
        <v>103000</v>
      </c>
      <c r="H42" s="60">
        <v>103000</v>
      </c>
      <c r="I42" s="60">
        <v>103000</v>
      </c>
    </row>
    <row r="43" spans="1:9" x14ac:dyDescent="0.3">
      <c r="A43" s="59" t="s">
        <v>179</v>
      </c>
      <c r="B43" s="60">
        <v>107000</v>
      </c>
      <c r="C43" s="59" t="s">
        <v>138</v>
      </c>
      <c r="D43" s="61">
        <v>2140</v>
      </c>
      <c r="E43" s="59">
        <v>4</v>
      </c>
      <c r="F43" s="59">
        <v>2</v>
      </c>
      <c r="G43" s="60">
        <v>107000</v>
      </c>
      <c r="H43" s="60">
        <v>107000</v>
      </c>
      <c r="I43" s="60">
        <v>107000</v>
      </c>
    </row>
    <row r="44" spans="1:9" x14ac:dyDescent="0.3">
      <c r="A44" s="59" t="s">
        <v>180</v>
      </c>
      <c r="B44" s="60">
        <v>111000</v>
      </c>
      <c r="C44" s="59" t="s">
        <v>140</v>
      </c>
      <c r="D44" s="61">
        <v>2220</v>
      </c>
      <c r="E44" s="59">
        <v>4</v>
      </c>
      <c r="F44" s="59">
        <v>3</v>
      </c>
      <c r="G44" s="60">
        <v>111000</v>
      </c>
      <c r="H44" s="60">
        <v>111000</v>
      </c>
      <c r="I44" s="60">
        <v>111000</v>
      </c>
    </row>
    <row r="45" spans="1:9" x14ac:dyDescent="0.3">
      <c r="A45" s="59" t="s">
        <v>181</v>
      </c>
      <c r="B45" s="60">
        <v>115000</v>
      </c>
      <c r="C45" s="59" t="s">
        <v>133</v>
      </c>
      <c r="D45" s="61">
        <v>2300</v>
      </c>
      <c r="E45" s="59">
        <v>3</v>
      </c>
      <c r="F45" s="59">
        <v>3</v>
      </c>
      <c r="G45" s="60">
        <v>115000</v>
      </c>
      <c r="H45" s="60">
        <v>115000</v>
      </c>
      <c r="I45" s="60">
        <v>115000</v>
      </c>
    </row>
    <row r="46" spans="1:9" x14ac:dyDescent="0.3">
      <c r="A46" s="59" t="s">
        <v>182</v>
      </c>
      <c r="B46" s="60">
        <v>132000</v>
      </c>
      <c r="C46" s="59" t="s">
        <v>143</v>
      </c>
      <c r="D46" s="61">
        <v>2640</v>
      </c>
      <c r="E46" s="59">
        <v>3</v>
      </c>
      <c r="F46" s="59">
        <v>1</v>
      </c>
      <c r="G46" s="60">
        <v>132000</v>
      </c>
      <c r="H46" s="60">
        <v>132000</v>
      </c>
      <c r="I46" s="60">
        <v>132000</v>
      </c>
    </row>
    <row r="47" spans="1:9" x14ac:dyDescent="0.3">
      <c r="A47" s="59" t="s">
        <v>183</v>
      </c>
      <c r="B47" s="60">
        <v>119000</v>
      </c>
      <c r="C47" s="59" t="s">
        <v>143</v>
      </c>
      <c r="D47" s="61">
        <v>2380</v>
      </c>
      <c r="E47" s="59">
        <v>3</v>
      </c>
      <c r="F47" s="59">
        <v>2</v>
      </c>
      <c r="G47" s="60">
        <v>119000</v>
      </c>
      <c r="H47" s="60">
        <v>119000</v>
      </c>
      <c r="I47" s="60">
        <v>119000</v>
      </c>
    </row>
    <row r="48" spans="1:9" x14ac:dyDescent="0.3">
      <c r="A48" s="59" t="s">
        <v>184</v>
      </c>
      <c r="B48" s="60">
        <v>123000</v>
      </c>
      <c r="C48" s="59" t="s">
        <v>145</v>
      </c>
      <c r="D48" s="61">
        <v>2460</v>
      </c>
      <c r="E48" s="59">
        <v>4</v>
      </c>
      <c r="F48" s="59">
        <v>2</v>
      </c>
      <c r="G48" s="60">
        <v>123000</v>
      </c>
      <c r="H48" s="60">
        <v>123000</v>
      </c>
      <c r="I48" s="60">
        <v>123000</v>
      </c>
    </row>
    <row r="49" spans="1:9" x14ac:dyDescent="0.3">
      <c r="A49" s="59" t="s">
        <v>185</v>
      </c>
      <c r="B49" s="60">
        <v>127000</v>
      </c>
      <c r="C49" s="59" t="s">
        <v>135</v>
      </c>
      <c r="D49" s="61">
        <v>2540</v>
      </c>
      <c r="E49" s="59">
        <v>3</v>
      </c>
      <c r="F49" s="59">
        <v>1</v>
      </c>
      <c r="G49" s="60">
        <v>127000</v>
      </c>
      <c r="H49" s="60">
        <v>127000</v>
      </c>
      <c r="I49" s="60">
        <v>127000</v>
      </c>
    </row>
    <row r="50" spans="1:9" x14ac:dyDescent="0.3">
      <c r="A50" s="59" t="s">
        <v>186</v>
      </c>
      <c r="B50" s="60">
        <v>131000</v>
      </c>
      <c r="C50" s="59" t="s">
        <v>138</v>
      </c>
      <c r="D50" s="61">
        <v>2620</v>
      </c>
      <c r="E50" s="59">
        <v>2</v>
      </c>
      <c r="F50" s="59">
        <v>3</v>
      </c>
      <c r="G50" s="60">
        <v>131000</v>
      </c>
      <c r="H50" s="60">
        <v>131000</v>
      </c>
      <c r="I50" s="60">
        <v>131000</v>
      </c>
    </row>
    <row r="51" spans="1:9" x14ac:dyDescent="0.3">
      <c r="A51" s="59" t="s">
        <v>187</v>
      </c>
      <c r="B51" s="60">
        <v>135000</v>
      </c>
      <c r="C51" s="59" t="s">
        <v>140</v>
      </c>
      <c r="D51" s="61">
        <v>2700</v>
      </c>
      <c r="E51" s="59">
        <v>3</v>
      </c>
      <c r="F51" s="59">
        <v>2</v>
      </c>
      <c r="G51" s="60">
        <v>135000</v>
      </c>
      <c r="H51" s="60">
        <v>135000</v>
      </c>
      <c r="I51" s="60">
        <v>135000</v>
      </c>
    </row>
    <row r="52" spans="1:9" x14ac:dyDescent="0.3">
      <c r="A52" s="59" t="s">
        <v>188</v>
      </c>
      <c r="B52" s="60">
        <v>139000</v>
      </c>
      <c r="C52" s="59" t="s">
        <v>133</v>
      </c>
      <c r="D52" s="61">
        <v>2780</v>
      </c>
      <c r="E52" s="59">
        <v>4</v>
      </c>
      <c r="F52" s="59">
        <v>2</v>
      </c>
      <c r="G52" s="60">
        <v>139000</v>
      </c>
      <c r="H52" s="60">
        <v>139000</v>
      </c>
      <c r="I52" s="60">
        <v>139000</v>
      </c>
    </row>
    <row r="53" spans="1:9" x14ac:dyDescent="0.3">
      <c r="A53" s="59" t="s">
        <v>189</v>
      </c>
      <c r="B53" s="60">
        <v>143000</v>
      </c>
      <c r="C53" s="59" t="s">
        <v>143</v>
      </c>
      <c r="D53" s="61">
        <v>2860</v>
      </c>
      <c r="E53" s="59">
        <v>3</v>
      </c>
      <c r="F53" s="59">
        <v>2</v>
      </c>
      <c r="G53" s="60">
        <v>143000</v>
      </c>
      <c r="H53" s="60">
        <v>143000</v>
      </c>
      <c r="I53" s="60">
        <v>143000</v>
      </c>
    </row>
    <row r="54" spans="1:9" x14ac:dyDescent="0.3">
      <c r="A54" s="59" t="s">
        <v>190</v>
      </c>
      <c r="B54" s="60">
        <v>147000</v>
      </c>
      <c r="C54" s="59" t="s">
        <v>145</v>
      </c>
      <c r="D54" s="61">
        <v>2940</v>
      </c>
      <c r="E54" s="59">
        <v>4</v>
      </c>
      <c r="F54" s="59">
        <v>3</v>
      </c>
      <c r="G54" s="60">
        <v>147000</v>
      </c>
      <c r="H54" s="60">
        <v>147000</v>
      </c>
      <c r="I54" s="60">
        <v>147000</v>
      </c>
    </row>
    <row r="55" spans="1:9" x14ac:dyDescent="0.3">
      <c r="A55" s="59" t="s">
        <v>191</v>
      </c>
      <c r="B55" s="60">
        <v>130500</v>
      </c>
      <c r="C55" s="59" t="s">
        <v>135</v>
      </c>
      <c r="D55" s="61">
        <v>2610</v>
      </c>
      <c r="E55" s="59">
        <v>3</v>
      </c>
      <c r="F55" s="59">
        <v>3</v>
      </c>
      <c r="G55" s="60">
        <v>130500</v>
      </c>
      <c r="H55" s="60">
        <v>130500</v>
      </c>
      <c r="I55" s="60">
        <v>130500</v>
      </c>
    </row>
    <row r="56" spans="1:9" x14ac:dyDescent="0.3">
      <c r="A56" s="59" t="s">
        <v>192</v>
      </c>
      <c r="B56" s="60">
        <v>133500</v>
      </c>
      <c r="C56" s="59" t="s">
        <v>138</v>
      </c>
      <c r="D56" s="61">
        <v>2670</v>
      </c>
      <c r="E56" s="59">
        <v>4</v>
      </c>
      <c r="F56" s="59">
        <v>2</v>
      </c>
      <c r="G56" s="60">
        <v>133500</v>
      </c>
      <c r="H56" s="60">
        <v>133500</v>
      </c>
      <c r="I56" s="60">
        <v>133500</v>
      </c>
    </row>
    <row r="57" spans="1:9" x14ac:dyDescent="0.3">
      <c r="A57" s="59" t="s">
        <v>193</v>
      </c>
      <c r="B57" s="60">
        <v>135000</v>
      </c>
      <c r="C57" s="59" t="s">
        <v>145</v>
      </c>
      <c r="D57" s="61">
        <v>2700</v>
      </c>
      <c r="E57" s="59">
        <v>2</v>
      </c>
      <c r="F57" s="59">
        <v>3</v>
      </c>
      <c r="G57" s="60">
        <v>135000</v>
      </c>
      <c r="H57" s="60">
        <v>135000</v>
      </c>
      <c r="I57" s="60">
        <v>135000</v>
      </c>
    </row>
    <row r="58" spans="1:9" x14ac:dyDescent="0.3">
      <c r="A58" s="59" t="s">
        <v>194</v>
      </c>
      <c r="B58" s="60">
        <v>136500</v>
      </c>
      <c r="C58" s="59" t="s">
        <v>140</v>
      </c>
      <c r="D58" s="61">
        <v>2730</v>
      </c>
      <c r="E58" s="59">
        <v>4</v>
      </c>
      <c r="F58" s="59">
        <v>3</v>
      </c>
      <c r="G58" s="60">
        <v>136500</v>
      </c>
      <c r="H58" s="60">
        <v>136500</v>
      </c>
      <c r="I58" s="60">
        <v>136500</v>
      </c>
    </row>
    <row r="59" spans="1:9" x14ac:dyDescent="0.3">
      <c r="A59" s="59" t="s">
        <v>195</v>
      </c>
      <c r="B59" s="60">
        <v>139500</v>
      </c>
      <c r="C59" s="59" t="s">
        <v>133</v>
      </c>
      <c r="D59" s="61">
        <v>2790</v>
      </c>
      <c r="E59" s="59">
        <v>4</v>
      </c>
      <c r="F59" s="59">
        <v>4</v>
      </c>
      <c r="G59" s="60">
        <v>139500</v>
      </c>
      <c r="H59" s="60">
        <v>139500</v>
      </c>
      <c r="I59" s="60">
        <v>139500</v>
      </c>
    </row>
    <row r="60" spans="1:9" x14ac:dyDescent="0.3">
      <c r="A60" s="59" t="s">
        <v>196</v>
      </c>
      <c r="B60" s="60">
        <v>142500</v>
      </c>
      <c r="C60" s="59" t="s">
        <v>143</v>
      </c>
      <c r="D60" s="61">
        <v>2850</v>
      </c>
      <c r="E60" s="59">
        <v>3</v>
      </c>
      <c r="F60" s="59">
        <v>2</v>
      </c>
      <c r="G60" s="60">
        <v>142500</v>
      </c>
      <c r="H60" s="60">
        <v>142500</v>
      </c>
      <c r="I60" s="60">
        <v>142500</v>
      </c>
    </row>
    <row r="61" spans="1:9" x14ac:dyDescent="0.3">
      <c r="A61" s="59" t="s">
        <v>197</v>
      </c>
      <c r="B61" s="60">
        <v>145500</v>
      </c>
      <c r="C61" s="59" t="s">
        <v>145</v>
      </c>
      <c r="D61" s="61">
        <v>2910</v>
      </c>
      <c r="E61" s="59">
        <v>3</v>
      </c>
      <c r="F61" s="59">
        <v>2</v>
      </c>
      <c r="G61" s="60">
        <v>145500</v>
      </c>
      <c r="H61" s="60">
        <v>145500</v>
      </c>
      <c r="I61" s="60">
        <v>145500</v>
      </c>
    </row>
    <row r="62" spans="1:9" x14ac:dyDescent="0.3">
      <c r="A62" s="59" t="s">
        <v>198</v>
      </c>
      <c r="B62" s="60">
        <v>148500</v>
      </c>
      <c r="C62" s="59" t="s">
        <v>135</v>
      </c>
      <c r="D62" s="61">
        <v>2970</v>
      </c>
      <c r="E62" s="59">
        <v>2</v>
      </c>
      <c r="F62" s="59">
        <v>2</v>
      </c>
      <c r="G62" s="60">
        <v>148500</v>
      </c>
      <c r="H62" s="60">
        <v>148500</v>
      </c>
      <c r="I62" s="60">
        <v>148500</v>
      </c>
    </row>
    <row r="63" spans="1:9" x14ac:dyDescent="0.3">
      <c r="A63" s="59" t="s">
        <v>199</v>
      </c>
      <c r="B63" s="60">
        <v>151500</v>
      </c>
      <c r="C63" s="59" t="s">
        <v>138</v>
      </c>
      <c r="D63" s="61">
        <v>3030</v>
      </c>
      <c r="E63" s="59">
        <v>3</v>
      </c>
      <c r="F63" s="59">
        <v>1</v>
      </c>
      <c r="G63" s="60">
        <v>151500</v>
      </c>
      <c r="H63" s="60">
        <v>151500</v>
      </c>
      <c r="I63" s="60">
        <v>151500</v>
      </c>
    </row>
    <row r="64" spans="1:9" x14ac:dyDescent="0.3">
      <c r="A64" s="59" t="s">
        <v>200</v>
      </c>
      <c r="B64" s="60">
        <v>154500</v>
      </c>
      <c r="C64" s="59" t="s">
        <v>140</v>
      </c>
      <c r="D64" s="61">
        <v>3090</v>
      </c>
      <c r="E64" s="59">
        <v>4</v>
      </c>
      <c r="F64" s="59">
        <v>2</v>
      </c>
      <c r="G64" s="60">
        <v>154500</v>
      </c>
      <c r="H64" s="60">
        <v>154500</v>
      </c>
      <c r="I64" s="60">
        <v>154500</v>
      </c>
    </row>
    <row r="65" spans="1:9" x14ac:dyDescent="0.3">
      <c r="A65" s="59" t="s">
        <v>201</v>
      </c>
      <c r="B65" s="60">
        <v>80500</v>
      </c>
      <c r="C65" s="59" t="s">
        <v>133</v>
      </c>
      <c r="D65" s="61">
        <v>1610</v>
      </c>
      <c r="E65" s="59">
        <v>4</v>
      </c>
      <c r="F65" s="59">
        <v>2</v>
      </c>
      <c r="G65" s="60">
        <v>80500</v>
      </c>
      <c r="H65" s="60">
        <v>80500</v>
      </c>
      <c r="I65" s="60">
        <v>80500</v>
      </c>
    </row>
    <row r="66" spans="1:9" x14ac:dyDescent="0.3">
      <c r="A66" s="59" t="s">
        <v>202</v>
      </c>
      <c r="B66" s="60">
        <v>84500</v>
      </c>
      <c r="C66" s="59" t="s">
        <v>143</v>
      </c>
      <c r="D66" s="61">
        <v>1690</v>
      </c>
      <c r="E66" s="59">
        <v>4</v>
      </c>
      <c r="F66" s="59">
        <v>3</v>
      </c>
      <c r="G66" s="60">
        <v>84500</v>
      </c>
      <c r="H66" s="60">
        <v>84500</v>
      </c>
      <c r="I66" s="60">
        <v>84500</v>
      </c>
    </row>
    <row r="67" spans="1:9" x14ac:dyDescent="0.3">
      <c r="A67" s="59" t="s">
        <v>203</v>
      </c>
      <c r="B67" s="60">
        <v>88500</v>
      </c>
      <c r="C67" s="59" t="s">
        <v>145</v>
      </c>
      <c r="D67" s="61">
        <v>1770</v>
      </c>
      <c r="E67" s="59">
        <v>3</v>
      </c>
      <c r="F67" s="59">
        <v>2</v>
      </c>
      <c r="G67" s="60">
        <v>88500</v>
      </c>
      <c r="H67" s="60">
        <v>88500</v>
      </c>
      <c r="I67" s="60">
        <v>88500</v>
      </c>
    </row>
    <row r="68" spans="1:9" x14ac:dyDescent="0.3">
      <c r="A68" s="59" t="s">
        <v>204</v>
      </c>
      <c r="B68" s="60">
        <v>138000</v>
      </c>
      <c r="C68" s="59" t="s">
        <v>135</v>
      </c>
      <c r="D68" s="61">
        <v>2760</v>
      </c>
      <c r="E68" s="59">
        <v>3</v>
      </c>
      <c r="F68" s="59">
        <v>2</v>
      </c>
      <c r="G68" s="60">
        <v>138000</v>
      </c>
      <c r="H68" s="60">
        <v>138000</v>
      </c>
      <c r="I68" s="60">
        <v>138000</v>
      </c>
    </row>
    <row r="69" spans="1:9" x14ac:dyDescent="0.3">
      <c r="A69" s="59" t="s">
        <v>205</v>
      </c>
      <c r="B69" s="60">
        <v>92500</v>
      </c>
      <c r="C69" s="59" t="s">
        <v>135</v>
      </c>
      <c r="D69" s="61">
        <v>1850</v>
      </c>
      <c r="E69" s="59">
        <v>3</v>
      </c>
      <c r="F69" s="59">
        <v>3</v>
      </c>
      <c r="G69" s="60">
        <v>92500</v>
      </c>
      <c r="H69" s="60">
        <v>92500</v>
      </c>
      <c r="I69" s="60">
        <v>92500</v>
      </c>
    </row>
    <row r="70" spans="1:9" x14ac:dyDescent="0.3">
      <c r="A70" s="59" t="s">
        <v>206</v>
      </c>
      <c r="B70" s="60">
        <v>96500</v>
      </c>
      <c r="C70" s="59" t="s">
        <v>138</v>
      </c>
      <c r="D70" s="61">
        <v>1930</v>
      </c>
      <c r="E70" s="59">
        <v>4</v>
      </c>
      <c r="F70" s="59">
        <v>2</v>
      </c>
      <c r="G70" s="60">
        <v>96500</v>
      </c>
      <c r="H70" s="60">
        <v>96500</v>
      </c>
      <c r="I70" s="60">
        <v>96500</v>
      </c>
    </row>
    <row r="71" spans="1:9" x14ac:dyDescent="0.3">
      <c r="A71" s="59" t="s">
        <v>207</v>
      </c>
      <c r="B71" s="60">
        <v>100500</v>
      </c>
      <c r="C71" s="59" t="s">
        <v>140</v>
      </c>
      <c r="D71" s="61">
        <v>2010</v>
      </c>
      <c r="E71" s="59">
        <v>3</v>
      </c>
      <c r="F71" s="59">
        <v>1</v>
      </c>
      <c r="G71" s="60">
        <v>100500</v>
      </c>
      <c r="H71" s="60">
        <v>100500</v>
      </c>
      <c r="I71" s="60">
        <v>100500</v>
      </c>
    </row>
    <row r="72" spans="1:9" x14ac:dyDescent="0.3">
      <c r="A72" s="59" t="s">
        <v>208</v>
      </c>
      <c r="B72" s="60">
        <v>104500</v>
      </c>
      <c r="C72" s="59" t="s">
        <v>133</v>
      </c>
      <c r="D72" s="61">
        <v>2090</v>
      </c>
      <c r="E72" s="59">
        <v>2</v>
      </c>
      <c r="F72" s="59">
        <v>3</v>
      </c>
      <c r="G72" s="60">
        <v>104500</v>
      </c>
      <c r="H72" s="60">
        <v>104500</v>
      </c>
      <c r="I72" s="60">
        <v>104500</v>
      </c>
    </row>
    <row r="73" spans="1:9" x14ac:dyDescent="0.3">
      <c r="A73" s="59" t="s">
        <v>209</v>
      </c>
      <c r="B73" s="60">
        <v>108500</v>
      </c>
      <c r="C73" s="59" t="s">
        <v>143</v>
      </c>
      <c r="D73" s="61">
        <v>2170</v>
      </c>
      <c r="E73" s="59">
        <v>3</v>
      </c>
      <c r="F73" s="59">
        <v>2</v>
      </c>
      <c r="G73" s="60">
        <v>108500</v>
      </c>
      <c r="H73" s="60">
        <v>108500</v>
      </c>
      <c r="I73" s="60">
        <v>108500</v>
      </c>
    </row>
    <row r="74" spans="1:9" x14ac:dyDescent="0.3">
      <c r="A74" s="59" t="s">
        <v>210</v>
      </c>
      <c r="B74" s="60">
        <v>112500</v>
      </c>
      <c r="C74" s="59" t="s">
        <v>145</v>
      </c>
      <c r="D74" s="61">
        <v>2250</v>
      </c>
      <c r="E74" s="59">
        <v>4</v>
      </c>
      <c r="F74" s="59">
        <v>2</v>
      </c>
      <c r="G74" s="60">
        <v>112500</v>
      </c>
      <c r="H74" s="60">
        <v>112500</v>
      </c>
      <c r="I74" s="60">
        <v>112500</v>
      </c>
    </row>
    <row r="75" spans="1:9" x14ac:dyDescent="0.3">
      <c r="A75" s="59" t="s">
        <v>211</v>
      </c>
      <c r="B75" s="60">
        <v>116500</v>
      </c>
      <c r="C75" s="59" t="s">
        <v>135</v>
      </c>
      <c r="D75" s="61">
        <v>2330</v>
      </c>
      <c r="E75" s="59">
        <v>3</v>
      </c>
      <c r="F75" s="59">
        <v>2</v>
      </c>
      <c r="G75" s="60">
        <v>116500</v>
      </c>
      <c r="H75" s="60">
        <v>116500</v>
      </c>
      <c r="I75" s="60">
        <v>116500</v>
      </c>
    </row>
    <row r="76" spans="1:9" x14ac:dyDescent="0.3">
      <c r="A76" s="59" t="s">
        <v>212</v>
      </c>
      <c r="B76" s="60">
        <v>120500</v>
      </c>
      <c r="C76" s="59" t="s">
        <v>138</v>
      </c>
      <c r="D76" s="61">
        <v>2410</v>
      </c>
      <c r="E76" s="59">
        <v>4</v>
      </c>
      <c r="F76" s="59">
        <v>3</v>
      </c>
      <c r="G76" s="60">
        <v>120500</v>
      </c>
      <c r="H76" s="60">
        <v>120500</v>
      </c>
      <c r="I76" s="60">
        <v>120500</v>
      </c>
    </row>
    <row r="77" spans="1:9" x14ac:dyDescent="0.3">
      <c r="A77" s="59" t="s">
        <v>213</v>
      </c>
      <c r="B77" s="60">
        <v>124500</v>
      </c>
      <c r="C77" s="59" t="s">
        <v>140</v>
      </c>
      <c r="D77" s="61">
        <v>2490</v>
      </c>
      <c r="E77" s="59">
        <v>3</v>
      </c>
      <c r="F77" s="59">
        <v>3</v>
      </c>
      <c r="G77" s="60">
        <v>124500</v>
      </c>
      <c r="H77" s="60">
        <v>124500</v>
      </c>
      <c r="I77" s="60">
        <v>124500</v>
      </c>
    </row>
    <row r="78" spans="1:9" x14ac:dyDescent="0.3">
      <c r="A78" s="59" t="s">
        <v>214</v>
      </c>
      <c r="B78" s="60">
        <v>128500</v>
      </c>
      <c r="C78" s="59" t="s">
        <v>133</v>
      </c>
      <c r="D78" s="61">
        <v>2570</v>
      </c>
      <c r="E78" s="59">
        <v>4</v>
      </c>
      <c r="F78" s="59">
        <v>2</v>
      </c>
      <c r="G78" s="60">
        <v>128500</v>
      </c>
      <c r="H78" s="60">
        <v>128500</v>
      </c>
      <c r="I78" s="60">
        <v>128500</v>
      </c>
    </row>
    <row r="79" spans="1:9" x14ac:dyDescent="0.3">
      <c r="A79" s="59" t="s">
        <v>215</v>
      </c>
      <c r="B79" s="60">
        <v>141000</v>
      </c>
      <c r="C79" s="59" t="s">
        <v>138</v>
      </c>
      <c r="D79" s="61">
        <v>2820</v>
      </c>
      <c r="E79" s="59">
        <v>4</v>
      </c>
      <c r="F79" s="59">
        <v>2</v>
      </c>
      <c r="G79" s="60">
        <v>141000</v>
      </c>
      <c r="H79" s="60">
        <v>141000</v>
      </c>
      <c r="I79" s="60">
        <v>141000</v>
      </c>
    </row>
    <row r="80" spans="1:9" x14ac:dyDescent="0.3">
      <c r="A80" s="59" t="s">
        <v>216</v>
      </c>
      <c r="B80" s="60">
        <v>132500</v>
      </c>
      <c r="C80" s="59" t="s">
        <v>143</v>
      </c>
      <c r="D80" s="61">
        <v>2650</v>
      </c>
      <c r="E80" s="59">
        <v>4</v>
      </c>
      <c r="F80" s="59">
        <v>3</v>
      </c>
      <c r="G80" s="60">
        <v>132500</v>
      </c>
      <c r="H80" s="60">
        <v>132500</v>
      </c>
      <c r="I80" s="60">
        <v>132500</v>
      </c>
    </row>
    <row r="81" spans="1:9" x14ac:dyDescent="0.3">
      <c r="A81" s="59" t="s">
        <v>217</v>
      </c>
      <c r="B81" s="60">
        <v>136500</v>
      </c>
      <c r="C81" s="59" t="s">
        <v>145</v>
      </c>
      <c r="D81" s="61">
        <v>2730</v>
      </c>
      <c r="E81" s="59">
        <v>4</v>
      </c>
      <c r="F81" s="59">
        <v>4</v>
      </c>
      <c r="G81" s="60">
        <v>136500</v>
      </c>
      <c r="H81" s="60">
        <v>136500</v>
      </c>
      <c r="I81" s="60">
        <v>136500</v>
      </c>
    </row>
    <row r="82" spans="1:9" x14ac:dyDescent="0.3">
      <c r="A82" s="59" t="s">
        <v>218</v>
      </c>
      <c r="B82" s="60">
        <v>140500</v>
      </c>
      <c r="C82" s="59" t="s">
        <v>135</v>
      </c>
      <c r="D82" s="61">
        <v>2810</v>
      </c>
      <c r="E82" s="59">
        <v>3</v>
      </c>
      <c r="F82" s="59">
        <v>2</v>
      </c>
      <c r="G82" s="60">
        <v>140500</v>
      </c>
      <c r="H82" s="60">
        <v>140500</v>
      </c>
      <c r="I82" s="60">
        <v>140500</v>
      </c>
    </row>
    <row r="83" spans="1:9" x14ac:dyDescent="0.3">
      <c r="A83" s="59" t="s">
        <v>219</v>
      </c>
      <c r="B83" s="60">
        <v>144500</v>
      </c>
      <c r="C83" s="59" t="s">
        <v>138</v>
      </c>
      <c r="D83" s="61">
        <v>2890</v>
      </c>
      <c r="E83" s="59">
        <v>3</v>
      </c>
      <c r="F83" s="59">
        <v>2</v>
      </c>
      <c r="G83" s="60">
        <v>144500</v>
      </c>
      <c r="H83" s="60">
        <v>144500</v>
      </c>
      <c r="I83" s="60">
        <v>144500</v>
      </c>
    </row>
    <row r="84" spans="1:9" x14ac:dyDescent="0.3">
      <c r="A84" s="59" t="s">
        <v>220</v>
      </c>
      <c r="B84" s="60">
        <v>148500</v>
      </c>
      <c r="C84" s="59" t="s">
        <v>140</v>
      </c>
      <c r="D84" s="61">
        <v>2970</v>
      </c>
      <c r="E84" s="59">
        <v>2</v>
      </c>
      <c r="F84" s="59">
        <v>2</v>
      </c>
      <c r="G84" s="60">
        <v>148500</v>
      </c>
      <c r="H84" s="60">
        <v>148500</v>
      </c>
      <c r="I84" s="60">
        <v>148500</v>
      </c>
    </row>
    <row r="85" spans="1:9" x14ac:dyDescent="0.3">
      <c r="A85" s="59" t="s">
        <v>221</v>
      </c>
      <c r="B85" s="60">
        <v>129750</v>
      </c>
      <c r="C85" s="59" t="s">
        <v>133</v>
      </c>
      <c r="D85" s="61">
        <v>2595</v>
      </c>
      <c r="E85" s="59">
        <v>3</v>
      </c>
      <c r="F85" s="59">
        <v>1</v>
      </c>
      <c r="G85" s="60">
        <v>129750</v>
      </c>
      <c r="H85" s="60">
        <v>129750</v>
      </c>
      <c r="I85" s="60">
        <v>129750</v>
      </c>
    </row>
    <row r="86" spans="1:9" x14ac:dyDescent="0.3">
      <c r="A86" s="59" t="s">
        <v>222</v>
      </c>
      <c r="B86" s="60">
        <v>132750</v>
      </c>
      <c r="C86" s="59" t="s">
        <v>143</v>
      </c>
      <c r="D86" s="61">
        <v>2655</v>
      </c>
      <c r="E86" s="59">
        <v>4</v>
      </c>
      <c r="F86" s="59">
        <v>2</v>
      </c>
      <c r="G86" s="60">
        <v>132750</v>
      </c>
      <c r="H86" s="60">
        <v>132750</v>
      </c>
      <c r="I86" s="60">
        <v>132750</v>
      </c>
    </row>
    <row r="87" spans="1:9" x14ac:dyDescent="0.3">
      <c r="A87" s="59" t="s">
        <v>223</v>
      </c>
      <c r="B87" s="60">
        <v>135750</v>
      </c>
      <c r="C87" s="59" t="s">
        <v>145</v>
      </c>
      <c r="D87" s="61">
        <v>2715</v>
      </c>
      <c r="E87" s="59">
        <v>4</v>
      </c>
      <c r="F87" s="59">
        <v>2</v>
      </c>
      <c r="G87" s="60">
        <v>135750</v>
      </c>
      <c r="H87" s="60">
        <v>135750</v>
      </c>
      <c r="I87" s="60">
        <v>135750</v>
      </c>
    </row>
    <row r="88" spans="1:9" x14ac:dyDescent="0.3">
      <c r="A88" s="59" t="s">
        <v>224</v>
      </c>
      <c r="B88" s="60">
        <v>138750</v>
      </c>
      <c r="C88" s="59" t="s">
        <v>135</v>
      </c>
      <c r="D88" s="61">
        <v>2775</v>
      </c>
      <c r="E88" s="59">
        <v>4</v>
      </c>
      <c r="F88" s="59">
        <v>3</v>
      </c>
      <c r="G88" s="60">
        <v>138750</v>
      </c>
      <c r="H88" s="60">
        <v>138750</v>
      </c>
      <c r="I88" s="60">
        <v>138750</v>
      </c>
    </row>
    <row r="89" spans="1:9" x14ac:dyDescent="0.3">
      <c r="A89" s="59" t="s">
        <v>225</v>
      </c>
      <c r="B89" s="60">
        <v>141750</v>
      </c>
      <c r="C89" s="59" t="s">
        <v>138</v>
      </c>
      <c r="D89" s="61">
        <v>2835</v>
      </c>
      <c r="E89" s="59">
        <v>3</v>
      </c>
      <c r="F89" s="59">
        <v>3</v>
      </c>
      <c r="G89" s="60">
        <v>141750</v>
      </c>
      <c r="H89" s="60">
        <v>141750</v>
      </c>
      <c r="I89" s="60">
        <v>141750</v>
      </c>
    </row>
    <row r="90" spans="1:9" x14ac:dyDescent="0.3">
      <c r="A90" s="59" t="s">
        <v>226</v>
      </c>
      <c r="B90" s="60">
        <v>144000</v>
      </c>
      <c r="C90" s="59" t="s">
        <v>140</v>
      </c>
      <c r="D90" s="61">
        <v>2880</v>
      </c>
      <c r="E90" s="59">
        <v>3</v>
      </c>
      <c r="F90" s="59">
        <v>2</v>
      </c>
      <c r="G90" s="60">
        <v>144000</v>
      </c>
      <c r="H90" s="60">
        <v>144000</v>
      </c>
      <c r="I90" s="60">
        <v>144000</v>
      </c>
    </row>
    <row r="91" spans="1:9" x14ac:dyDescent="0.3">
      <c r="A91" s="59" t="s">
        <v>227</v>
      </c>
      <c r="B91" s="60">
        <v>144750</v>
      </c>
      <c r="C91" s="59" t="s">
        <v>140</v>
      </c>
      <c r="D91" s="61">
        <v>2895</v>
      </c>
      <c r="E91" s="59">
        <v>3</v>
      </c>
      <c r="F91" s="59">
        <v>2</v>
      </c>
      <c r="G91" s="60">
        <v>144750</v>
      </c>
      <c r="H91" s="60">
        <v>144750</v>
      </c>
      <c r="I91" s="60">
        <v>144750</v>
      </c>
    </row>
    <row r="92" spans="1:9" x14ac:dyDescent="0.3">
      <c r="A92" s="59" t="s">
        <v>228</v>
      </c>
      <c r="B92" s="60">
        <v>147750</v>
      </c>
      <c r="C92" s="59" t="s">
        <v>133</v>
      </c>
      <c r="D92" s="61">
        <v>2955</v>
      </c>
      <c r="E92" s="59">
        <v>4</v>
      </c>
      <c r="F92" s="59">
        <v>2</v>
      </c>
      <c r="G92" s="60">
        <v>147750</v>
      </c>
      <c r="H92" s="60">
        <v>147750</v>
      </c>
      <c r="I92" s="60">
        <v>147750</v>
      </c>
    </row>
    <row r="93" spans="1:9" x14ac:dyDescent="0.3">
      <c r="A93" s="59" t="s">
        <v>229</v>
      </c>
      <c r="B93" s="60">
        <v>150750</v>
      </c>
      <c r="C93" s="59" t="s">
        <v>143</v>
      </c>
      <c r="D93" s="61">
        <v>3015</v>
      </c>
      <c r="E93" s="59">
        <v>3</v>
      </c>
      <c r="F93" s="59">
        <v>1</v>
      </c>
      <c r="G93" s="60">
        <v>150750</v>
      </c>
      <c r="H93" s="60">
        <v>150750</v>
      </c>
      <c r="I93" s="60">
        <v>150750</v>
      </c>
    </row>
    <row r="94" spans="1:9" x14ac:dyDescent="0.3">
      <c r="A94" s="59" t="s">
        <v>230</v>
      </c>
      <c r="B94" s="60">
        <v>153750</v>
      </c>
      <c r="C94" s="59" t="s">
        <v>145</v>
      </c>
      <c r="D94" s="61">
        <v>3075</v>
      </c>
      <c r="E94" s="59">
        <v>2</v>
      </c>
      <c r="F94" s="59">
        <v>3</v>
      </c>
      <c r="G94" s="60">
        <v>153750</v>
      </c>
      <c r="H94" s="60">
        <v>153750</v>
      </c>
      <c r="I94" s="60">
        <v>153750</v>
      </c>
    </row>
    <row r="95" spans="1:9" x14ac:dyDescent="0.3">
      <c r="A95" s="59" t="s">
        <v>231</v>
      </c>
      <c r="B95" s="60">
        <v>79750</v>
      </c>
      <c r="C95" s="59" t="s">
        <v>135</v>
      </c>
      <c r="D95" s="61">
        <v>1595</v>
      </c>
      <c r="E95" s="59">
        <v>3</v>
      </c>
      <c r="F95" s="59">
        <v>2</v>
      </c>
      <c r="G95" s="60">
        <v>79750</v>
      </c>
      <c r="H95" s="60">
        <v>79750</v>
      </c>
      <c r="I95" s="60">
        <v>79750</v>
      </c>
    </row>
    <row r="96" spans="1:9" x14ac:dyDescent="0.3">
      <c r="A96" s="59" t="s">
        <v>232</v>
      </c>
      <c r="B96" s="60">
        <v>83750</v>
      </c>
      <c r="C96" s="59" t="s">
        <v>138</v>
      </c>
      <c r="D96" s="61">
        <v>1675</v>
      </c>
      <c r="E96" s="59">
        <v>4</v>
      </c>
      <c r="F96" s="59">
        <v>2</v>
      </c>
      <c r="G96" s="60">
        <v>83750</v>
      </c>
      <c r="H96" s="60">
        <v>83750</v>
      </c>
      <c r="I96" s="60">
        <v>83750</v>
      </c>
    </row>
    <row r="97" spans="1:9" x14ac:dyDescent="0.3">
      <c r="A97" s="59" t="s">
        <v>233</v>
      </c>
      <c r="B97" s="60">
        <v>87750</v>
      </c>
      <c r="C97" s="59" t="s">
        <v>140</v>
      </c>
      <c r="D97" s="61">
        <v>1755</v>
      </c>
      <c r="E97" s="59">
        <v>3</v>
      </c>
      <c r="F97" s="59">
        <v>2</v>
      </c>
      <c r="G97" s="60">
        <v>87750</v>
      </c>
      <c r="H97" s="60">
        <v>87750</v>
      </c>
      <c r="I97" s="60">
        <v>87750</v>
      </c>
    </row>
    <row r="98" spans="1:9" x14ac:dyDescent="0.3">
      <c r="A98" s="59" t="s">
        <v>234</v>
      </c>
      <c r="B98" s="60">
        <v>91750</v>
      </c>
      <c r="C98" s="59" t="s">
        <v>133</v>
      </c>
      <c r="D98" s="61">
        <v>1835</v>
      </c>
      <c r="E98" s="59">
        <v>4</v>
      </c>
      <c r="F98" s="59">
        <v>3</v>
      </c>
      <c r="G98" s="60">
        <v>91750</v>
      </c>
      <c r="H98" s="60">
        <v>91750</v>
      </c>
      <c r="I98" s="60">
        <v>91750</v>
      </c>
    </row>
    <row r="99" spans="1:9" x14ac:dyDescent="0.3">
      <c r="A99" s="59" t="s">
        <v>235</v>
      </c>
      <c r="B99" s="60">
        <v>95750</v>
      </c>
      <c r="C99" s="59" t="s">
        <v>143</v>
      </c>
      <c r="D99" s="61">
        <v>1915</v>
      </c>
      <c r="E99" s="59">
        <v>3</v>
      </c>
      <c r="F99" s="59">
        <v>3</v>
      </c>
      <c r="G99" s="60">
        <v>95750</v>
      </c>
      <c r="H99" s="60">
        <v>95750</v>
      </c>
      <c r="I99" s="60">
        <v>95750</v>
      </c>
    </row>
    <row r="100" spans="1:9" x14ac:dyDescent="0.3">
      <c r="A100" s="59" t="s">
        <v>236</v>
      </c>
      <c r="B100" s="60">
        <v>99750</v>
      </c>
      <c r="C100" s="59" t="s">
        <v>145</v>
      </c>
      <c r="D100" s="61">
        <v>1995</v>
      </c>
      <c r="E100" s="59">
        <v>4</v>
      </c>
      <c r="F100" s="59">
        <v>2</v>
      </c>
      <c r="G100" s="60">
        <v>99750</v>
      </c>
      <c r="H100" s="60">
        <v>99750</v>
      </c>
      <c r="I100" s="60">
        <v>99750</v>
      </c>
    </row>
    <row r="101" spans="1:9" x14ac:dyDescent="0.3">
      <c r="A101" s="59" t="s">
        <v>237</v>
      </c>
      <c r="B101" s="60">
        <v>147000</v>
      </c>
      <c r="C101" s="59" t="s">
        <v>133</v>
      </c>
      <c r="D101" s="61">
        <v>2940</v>
      </c>
      <c r="E101" s="59">
        <v>4</v>
      </c>
      <c r="F101" s="59">
        <v>3</v>
      </c>
      <c r="G101" s="60">
        <v>147000</v>
      </c>
      <c r="H101" s="60">
        <v>147000</v>
      </c>
      <c r="I101" s="60">
        <v>147000</v>
      </c>
    </row>
    <row r="102" spans="1:9" x14ac:dyDescent="0.3">
      <c r="A102" s="59" t="s">
        <v>238</v>
      </c>
      <c r="B102" s="60">
        <v>103750</v>
      </c>
      <c r="C102" s="59" t="s">
        <v>135</v>
      </c>
      <c r="D102" s="61">
        <v>2075</v>
      </c>
      <c r="E102" s="59">
        <v>4</v>
      </c>
      <c r="F102" s="59">
        <v>3</v>
      </c>
      <c r="G102" s="60">
        <v>103750</v>
      </c>
      <c r="H102" s="60">
        <v>103750</v>
      </c>
      <c r="I102" s="60">
        <v>103750</v>
      </c>
    </row>
    <row r="103" spans="1:9" x14ac:dyDescent="0.3">
      <c r="A103" s="59" t="s">
        <v>239</v>
      </c>
      <c r="B103" s="60">
        <v>107750</v>
      </c>
      <c r="C103" s="59" t="s">
        <v>138</v>
      </c>
      <c r="D103" s="61">
        <v>2155</v>
      </c>
      <c r="E103" s="59">
        <v>4</v>
      </c>
      <c r="F103" s="59">
        <v>4</v>
      </c>
      <c r="G103" s="60">
        <v>107750</v>
      </c>
      <c r="H103" s="60">
        <v>107750</v>
      </c>
      <c r="I103" s="60">
        <v>107750</v>
      </c>
    </row>
    <row r="104" spans="1:9" x14ac:dyDescent="0.3">
      <c r="A104" s="59" t="s">
        <v>240</v>
      </c>
      <c r="B104" s="60">
        <v>111750</v>
      </c>
      <c r="C104" s="59" t="s">
        <v>140</v>
      </c>
      <c r="D104" s="61">
        <v>2235</v>
      </c>
      <c r="E104" s="59">
        <v>3</v>
      </c>
      <c r="F104" s="59">
        <v>2</v>
      </c>
      <c r="G104" s="60">
        <v>111750</v>
      </c>
      <c r="H104" s="60">
        <v>111750</v>
      </c>
      <c r="I104" s="60">
        <v>111750</v>
      </c>
    </row>
    <row r="105" spans="1:9" x14ac:dyDescent="0.3">
      <c r="A105" s="59" t="s">
        <v>241</v>
      </c>
      <c r="B105" s="60">
        <v>115750</v>
      </c>
      <c r="C105" s="59" t="s">
        <v>133</v>
      </c>
      <c r="D105" s="61">
        <v>2315</v>
      </c>
      <c r="E105" s="59">
        <v>3</v>
      </c>
      <c r="F105" s="59">
        <v>2</v>
      </c>
      <c r="G105" s="60">
        <v>115750</v>
      </c>
      <c r="H105" s="60">
        <v>115750</v>
      </c>
      <c r="I105" s="60">
        <v>115750</v>
      </c>
    </row>
    <row r="106" spans="1:9" x14ac:dyDescent="0.3">
      <c r="A106" s="59" t="s">
        <v>242</v>
      </c>
      <c r="B106" s="60">
        <v>119750</v>
      </c>
      <c r="C106" s="59" t="s">
        <v>143</v>
      </c>
      <c r="D106" s="61">
        <v>2395</v>
      </c>
      <c r="E106" s="59">
        <v>2</v>
      </c>
      <c r="F106" s="59">
        <v>2</v>
      </c>
      <c r="G106" s="60">
        <v>119750</v>
      </c>
      <c r="H106" s="60">
        <v>119750</v>
      </c>
      <c r="I106" s="60">
        <v>119750</v>
      </c>
    </row>
    <row r="107" spans="1:9" x14ac:dyDescent="0.3">
      <c r="A107" s="59" t="s">
        <v>243</v>
      </c>
      <c r="B107" s="60">
        <v>123750</v>
      </c>
      <c r="C107" s="59" t="s">
        <v>145</v>
      </c>
      <c r="D107" s="61">
        <v>2475</v>
      </c>
      <c r="E107" s="59">
        <v>3</v>
      </c>
      <c r="F107" s="59">
        <v>1</v>
      </c>
      <c r="G107" s="60">
        <v>123750</v>
      </c>
      <c r="H107" s="60">
        <v>123750</v>
      </c>
      <c r="I107" s="60">
        <v>123750</v>
      </c>
    </row>
    <row r="108" spans="1:9" x14ac:dyDescent="0.3">
      <c r="A108" s="59" t="s">
        <v>244</v>
      </c>
      <c r="B108" s="60">
        <v>127750</v>
      </c>
      <c r="C108" s="59" t="s">
        <v>135</v>
      </c>
      <c r="D108" s="61">
        <v>2555</v>
      </c>
      <c r="E108" s="59">
        <v>4</v>
      </c>
      <c r="F108" s="59">
        <v>2</v>
      </c>
      <c r="G108" s="60">
        <v>127750</v>
      </c>
      <c r="H108" s="60">
        <v>127750</v>
      </c>
      <c r="I108" s="60">
        <v>127750</v>
      </c>
    </row>
    <row r="109" spans="1:9" x14ac:dyDescent="0.3">
      <c r="A109" s="59" t="s">
        <v>245</v>
      </c>
      <c r="B109" s="60">
        <v>131750</v>
      </c>
      <c r="C109" s="59" t="s">
        <v>138</v>
      </c>
      <c r="D109" s="61">
        <v>2635</v>
      </c>
      <c r="E109" s="59">
        <v>4</v>
      </c>
      <c r="F109" s="59">
        <v>2</v>
      </c>
      <c r="G109" s="60">
        <v>131750</v>
      </c>
      <c r="H109" s="60">
        <v>131750</v>
      </c>
      <c r="I109" s="60">
        <v>131750</v>
      </c>
    </row>
    <row r="110" spans="1:9" x14ac:dyDescent="0.3">
      <c r="A110" s="59" t="s">
        <v>246</v>
      </c>
      <c r="B110" s="60">
        <v>135750</v>
      </c>
      <c r="C110" s="59" t="s">
        <v>140</v>
      </c>
      <c r="D110" s="61">
        <v>2715</v>
      </c>
      <c r="E110" s="59">
        <v>4</v>
      </c>
      <c r="F110" s="59">
        <v>3</v>
      </c>
      <c r="G110" s="60">
        <v>135750</v>
      </c>
      <c r="H110" s="60">
        <v>135750</v>
      </c>
      <c r="I110" s="60">
        <v>135750</v>
      </c>
    </row>
    <row r="111" spans="1:9" x14ac:dyDescent="0.3">
      <c r="A111" s="59" t="s">
        <v>247</v>
      </c>
      <c r="B111" s="60">
        <v>139750</v>
      </c>
      <c r="C111" s="59" t="s">
        <v>133</v>
      </c>
      <c r="D111" s="61">
        <v>2795</v>
      </c>
      <c r="E111" s="59">
        <v>3</v>
      </c>
      <c r="F111" s="59">
        <v>2</v>
      </c>
      <c r="G111" s="60">
        <v>139750</v>
      </c>
      <c r="H111" s="60">
        <v>139750</v>
      </c>
      <c r="I111" s="60">
        <v>139750</v>
      </c>
    </row>
    <row r="112" spans="1:9" x14ac:dyDescent="0.3">
      <c r="A112" s="59" t="s">
        <v>248</v>
      </c>
      <c r="B112" s="60">
        <v>150000</v>
      </c>
      <c r="C112" s="59" t="s">
        <v>143</v>
      </c>
      <c r="D112" s="61">
        <v>3000</v>
      </c>
      <c r="E112" s="59">
        <v>3</v>
      </c>
      <c r="F112" s="59">
        <v>3</v>
      </c>
      <c r="G112" s="60">
        <v>150000</v>
      </c>
      <c r="H112" s="60">
        <v>150000</v>
      </c>
      <c r="I112" s="60">
        <v>150000</v>
      </c>
    </row>
    <row r="113" spans="1:9" x14ac:dyDescent="0.3">
      <c r="A113" s="59" t="s">
        <v>249</v>
      </c>
      <c r="B113" s="60">
        <v>143750</v>
      </c>
      <c r="C113" s="59" t="s">
        <v>143</v>
      </c>
      <c r="D113" s="61">
        <v>2875</v>
      </c>
      <c r="E113" s="59">
        <v>3</v>
      </c>
      <c r="F113" s="59">
        <v>3</v>
      </c>
      <c r="G113" s="60">
        <v>143750</v>
      </c>
      <c r="H113" s="60">
        <v>143750</v>
      </c>
      <c r="I113" s="60">
        <v>143750</v>
      </c>
    </row>
    <row r="114" spans="1:9" x14ac:dyDescent="0.3">
      <c r="A114" s="59" t="s">
        <v>250</v>
      </c>
      <c r="B114" s="60">
        <v>147750</v>
      </c>
      <c r="C114" s="59" t="s">
        <v>145</v>
      </c>
      <c r="D114" s="61">
        <v>2955</v>
      </c>
      <c r="E114" s="59">
        <v>4</v>
      </c>
      <c r="F114" s="59">
        <v>2</v>
      </c>
      <c r="G114" s="60">
        <v>147750</v>
      </c>
      <c r="H114" s="60">
        <v>147750</v>
      </c>
      <c r="I114" s="60">
        <v>147750</v>
      </c>
    </row>
    <row r="115" spans="1:9" x14ac:dyDescent="0.3">
      <c r="A115" s="59" t="s">
        <v>251</v>
      </c>
      <c r="B115" s="60">
        <v>131250</v>
      </c>
      <c r="C115" s="59" t="s">
        <v>135</v>
      </c>
      <c r="D115" s="61">
        <v>2625</v>
      </c>
      <c r="E115" s="59">
        <v>3</v>
      </c>
      <c r="F115" s="59">
        <v>1</v>
      </c>
      <c r="G115" s="60">
        <v>131250</v>
      </c>
      <c r="H115" s="60">
        <v>131250</v>
      </c>
      <c r="I115" s="60">
        <v>131250</v>
      </c>
    </row>
    <row r="116" spans="1:9" x14ac:dyDescent="0.3">
      <c r="A116" s="59" t="s">
        <v>252</v>
      </c>
      <c r="B116" s="60">
        <v>134250</v>
      </c>
      <c r="C116" s="59" t="s">
        <v>138</v>
      </c>
      <c r="D116" s="61">
        <v>2685</v>
      </c>
      <c r="E116" s="59">
        <v>2</v>
      </c>
      <c r="F116" s="59">
        <v>3</v>
      </c>
      <c r="G116" s="60">
        <v>134250</v>
      </c>
      <c r="H116" s="60">
        <v>134250</v>
      </c>
      <c r="I116" s="60">
        <v>134250</v>
      </c>
    </row>
    <row r="117" spans="1:9" x14ac:dyDescent="0.3">
      <c r="A117" s="59" t="s">
        <v>253</v>
      </c>
      <c r="B117" s="60">
        <v>137250</v>
      </c>
      <c r="C117" s="59" t="s">
        <v>140</v>
      </c>
      <c r="D117" s="61">
        <v>2745</v>
      </c>
      <c r="E117" s="59">
        <v>3</v>
      </c>
      <c r="F117" s="59">
        <v>2</v>
      </c>
      <c r="G117" s="60">
        <v>137250</v>
      </c>
      <c r="H117" s="60">
        <v>137250</v>
      </c>
      <c r="I117" s="60">
        <v>137250</v>
      </c>
    </row>
    <row r="118" spans="1:9" x14ac:dyDescent="0.3">
      <c r="A118" s="59" t="s">
        <v>254</v>
      </c>
      <c r="B118" s="60">
        <v>140250</v>
      </c>
      <c r="C118" s="59" t="s">
        <v>133</v>
      </c>
      <c r="D118" s="61">
        <v>2805</v>
      </c>
      <c r="E118" s="59">
        <v>4</v>
      </c>
      <c r="F118" s="59">
        <v>2</v>
      </c>
      <c r="G118" s="60">
        <v>140250</v>
      </c>
      <c r="H118" s="60">
        <v>140250</v>
      </c>
      <c r="I118" s="60">
        <v>140250</v>
      </c>
    </row>
    <row r="119" spans="1:9" x14ac:dyDescent="0.3">
      <c r="A119" s="59" t="s">
        <v>255</v>
      </c>
      <c r="B119" s="60">
        <v>143250</v>
      </c>
      <c r="C119" s="59" t="s">
        <v>143</v>
      </c>
      <c r="D119" s="61">
        <v>2865</v>
      </c>
      <c r="E119" s="59">
        <v>3</v>
      </c>
      <c r="F119" s="59">
        <v>2</v>
      </c>
      <c r="G119" s="60">
        <v>143250</v>
      </c>
      <c r="H119" s="60">
        <v>143250</v>
      </c>
      <c r="I119" s="60">
        <v>143250</v>
      </c>
    </row>
    <row r="120" spans="1:9" x14ac:dyDescent="0.3">
      <c r="A120" s="59" t="s">
        <v>256</v>
      </c>
      <c r="B120" s="60">
        <v>146250</v>
      </c>
      <c r="C120" s="59" t="s">
        <v>145</v>
      </c>
      <c r="D120" s="61">
        <v>2925</v>
      </c>
      <c r="E120" s="59">
        <v>4</v>
      </c>
      <c r="F120" s="59">
        <v>3</v>
      </c>
      <c r="G120" s="60">
        <v>146250</v>
      </c>
      <c r="H120" s="60">
        <v>146250</v>
      </c>
      <c r="I120" s="60">
        <v>146250</v>
      </c>
    </row>
    <row r="121" spans="1:9" x14ac:dyDescent="0.3">
      <c r="A121" s="59" t="s">
        <v>257</v>
      </c>
      <c r="B121" s="60">
        <v>149250</v>
      </c>
      <c r="C121" s="59" t="s">
        <v>135</v>
      </c>
      <c r="D121" s="61">
        <v>2985</v>
      </c>
      <c r="E121" s="59">
        <v>3</v>
      </c>
      <c r="F121" s="59">
        <v>3</v>
      </c>
      <c r="G121" s="60">
        <v>149250</v>
      </c>
      <c r="H121" s="60">
        <v>149250</v>
      </c>
      <c r="I121" s="60">
        <v>149250</v>
      </c>
    </row>
    <row r="122" spans="1:9" x14ac:dyDescent="0.3">
      <c r="A122" s="59" t="s">
        <v>258</v>
      </c>
      <c r="B122" s="60">
        <v>152250</v>
      </c>
      <c r="C122" s="59" t="s">
        <v>138</v>
      </c>
      <c r="D122" s="61">
        <v>3045</v>
      </c>
      <c r="E122" s="59">
        <v>4</v>
      </c>
      <c r="F122" s="59">
        <v>2</v>
      </c>
      <c r="G122" s="60">
        <v>152250</v>
      </c>
      <c r="H122" s="60">
        <v>152250</v>
      </c>
      <c r="I122" s="60">
        <v>152250</v>
      </c>
    </row>
    <row r="123" spans="1:9" x14ac:dyDescent="0.3">
      <c r="A123" s="59" t="s">
        <v>259</v>
      </c>
      <c r="B123" s="60">
        <v>153000</v>
      </c>
      <c r="C123" s="59" t="s">
        <v>145</v>
      </c>
      <c r="D123" s="61">
        <v>3060</v>
      </c>
      <c r="E123" s="59">
        <v>4</v>
      </c>
      <c r="F123" s="59">
        <v>2</v>
      </c>
      <c r="G123" s="60">
        <v>153000</v>
      </c>
      <c r="H123" s="60">
        <v>153000</v>
      </c>
      <c r="I123" s="60">
        <v>153000</v>
      </c>
    </row>
    <row r="124" spans="1:9" x14ac:dyDescent="0.3">
      <c r="A124" s="59" t="s">
        <v>260</v>
      </c>
      <c r="B124" s="60">
        <v>155250</v>
      </c>
      <c r="C124" s="59" t="s">
        <v>140</v>
      </c>
      <c r="D124" s="61">
        <v>3105</v>
      </c>
      <c r="E124" s="59">
        <v>4</v>
      </c>
      <c r="F124" s="59">
        <v>3</v>
      </c>
      <c r="G124" s="60">
        <v>155250</v>
      </c>
      <c r="H124" s="60">
        <v>155250</v>
      </c>
      <c r="I124" s="60">
        <v>155250</v>
      </c>
    </row>
    <row r="125" spans="1:9" x14ac:dyDescent="0.3">
      <c r="A125" s="59" t="s">
        <v>261</v>
      </c>
      <c r="B125" s="60">
        <v>81250</v>
      </c>
      <c r="C125" s="59" t="s">
        <v>133</v>
      </c>
      <c r="D125" s="61">
        <v>1625</v>
      </c>
      <c r="E125" s="59">
        <v>4</v>
      </c>
      <c r="F125" s="59">
        <v>4</v>
      </c>
      <c r="G125" s="60">
        <v>81250</v>
      </c>
      <c r="H125" s="60">
        <v>81250</v>
      </c>
      <c r="I125" s="60">
        <v>81250</v>
      </c>
    </row>
    <row r="126" spans="1:9" x14ac:dyDescent="0.3">
      <c r="A126" s="59" t="s">
        <v>262</v>
      </c>
      <c r="B126" s="60">
        <v>85250</v>
      </c>
      <c r="C126" s="59" t="s">
        <v>143</v>
      </c>
      <c r="D126" s="61">
        <v>1705</v>
      </c>
      <c r="E126" s="59">
        <v>3</v>
      </c>
      <c r="F126" s="59">
        <v>2</v>
      </c>
      <c r="G126" s="60">
        <v>85250</v>
      </c>
      <c r="H126" s="60">
        <v>85250</v>
      </c>
      <c r="I126" s="60">
        <v>85250</v>
      </c>
    </row>
    <row r="127" spans="1:9" x14ac:dyDescent="0.3">
      <c r="A127" s="59" t="s">
        <v>263</v>
      </c>
      <c r="B127" s="60">
        <v>89250</v>
      </c>
      <c r="C127" s="59" t="s">
        <v>145</v>
      </c>
      <c r="D127" s="61">
        <v>1785</v>
      </c>
      <c r="E127" s="59">
        <v>3</v>
      </c>
      <c r="F127" s="59">
        <v>2</v>
      </c>
      <c r="G127" s="60">
        <v>89250</v>
      </c>
      <c r="H127" s="60">
        <v>89250</v>
      </c>
      <c r="I127" s="60">
        <v>89250</v>
      </c>
    </row>
    <row r="128" spans="1:9" x14ac:dyDescent="0.3">
      <c r="A128" s="59" t="s">
        <v>264</v>
      </c>
      <c r="B128" s="60">
        <v>93250</v>
      </c>
      <c r="C128" s="59" t="s">
        <v>135</v>
      </c>
      <c r="D128" s="61">
        <v>1865</v>
      </c>
      <c r="E128" s="59">
        <v>2</v>
      </c>
      <c r="F128" s="59">
        <v>2</v>
      </c>
      <c r="G128" s="60">
        <v>93250</v>
      </c>
      <c r="H128" s="60">
        <v>93250</v>
      </c>
      <c r="I128" s="60">
        <v>93250</v>
      </c>
    </row>
    <row r="129" spans="1:9" x14ac:dyDescent="0.3">
      <c r="A129" s="59" t="s">
        <v>265</v>
      </c>
      <c r="B129" s="60">
        <v>97250</v>
      </c>
      <c r="C129" s="59" t="s">
        <v>138</v>
      </c>
      <c r="D129" s="61">
        <v>1945</v>
      </c>
      <c r="E129" s="59">
        <v>3</v>
      </c>
      <c r="F129" s="59">
        <v>1</v>
      </c>
      <c r="G129" s="60">
        <v>97250</v>
      </c>
      <c r="H129" s="60">
        <v>97250</v>
      </c>
      <c r="I129" s="60">
        <v>97250</v>
      </c>
    </row>
    <row r="130" spans="1:9" x14ac:dyDescent="0.3">
      <c r="A130" s="59" t="s">
        <v>266</v>
      </c>
      <c r="B130" s="60">
        <v>101250</v>
      </c>
      <c r="C130" s="59" t="s">
        <v>140</v>
      </c>
      <c r="D130" s="61">
        <v>2025</v>
      </c>
      <c r="E130" s="59">
        <v>4</v>
      </c>
      <c r="F130" s="59">
        <v>2</v>
      </c>
      <c r="G130" s="60">
        <v>101250</v>
      </c>
      <c r="H130" s="60">
        <v>101250</v>
      </c>
      <c r="I130" s="60">
        <v>101250</v>
      </c>
    </row>
    <row r="131" spans="1:9" x14ac:dyDescent="0.3">
      <c r="A131" s="59" t="s">
        <v>267</v>
      </c>
      <c r="B131" s="60">
        <v>105250</v>
      </c>
      <c r="C131" s="59" t="s">
        <v>133</v>
      </c>
      <c r="D131" s="61">
        <v>2105</v>
      </c>
      <c r="E131" s="59">
        <v>4</v>
      </c>
      <c r="F131" s="59">
        <v>2</v>
      </c>
      <c r="G131" s="60">
        <v>105250</v>
      </c>
      <c r="H131" s="60">
        <v>105250</v>
      </c>
      <c r="I131" s="60">
        <v>105250</v>
      </c>
    </row>
    <row r="132" spans="1:9" x14ac:dyDescent="0.3">
      <c r="A132" s="59" t="s">
        <v>268</v>
      </c>
      <c r="B132" s="60">
        <v>109250</v>
      </c>
      <c r="C132" s="59" t="s">
        <v>143</v>
      </c>
      <c r="D132" s="61">
        <v>2185</v>
      </c>
      <c r="E132" s="59">
        <v>4</v>
      </c>
      <c r="F132" s="59">
        <v>3</v>
      </c>
      <c r="G132" s="60">
        <v>109250</v>
      </c>
      <c r="H132" s="60">
        <v>109250</v>
      </c>
      <c r="I132" s="60">
        <v>109250</v>
      </c>
    </row>
    <row r="133" spans="1:9" x14ac:dyDescent="0.3">
      <c r="A133" s="59" t="s">
        <v>269</v>
      </c>
      <c r="B133" s="60">
        <v>113250</v>
      </c>
      <c r="C133" s="59" t="s">
        <v>145</v>
      </c>
      <c r="D133" s="61">
        <v>2265</v>
      </c>
      <c r="E133" s="59">
        <v>3</v>
      </c>
      <c r="F133" s="59">
        <v>3</v>
      </c>
      <c r="G133" s="60">
        <v>113250</v>
      </c>
      <c r="H133" s="60">
        <v>113250</v>
      </c>
      <c r="I133" s="60">
        <v>113250</v>
      </c>
    </row>
  </sheetData>
  <conditionalFormatting sqref="B2:B133">
    <cfRule type="top10" dxfId="8" priority="20" percent="1" bottom="1" rank="10"/>
    <cfRule type="top10" dxfId="7" priority="21" rank="10"/>
  </conditionalFormatting>
  <conditionalFormatting sqref="C2:C133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{7A0762EC-7AF2-40E7-8630-AB128B86C337}</x14:id>
        </ext>
      </extLst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33">
    <cfRule type="cellIs" dxfId="6" priority="22" operator="greaterThan">
      <formula>2500</formula>
    </cfRule>
  </conditionalFormatting>
  <conditionalFormatting sqref="E2:F133"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G2:G133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{59F864CD-575B-4704-B5DB-39C0A0EFC9F9}</x14:id>
        </ext>
      </extLst>
    </cfRule>
    <cfRule type="top10" dxfId="5" priority="14" percent="1" bottom="1" rank="10"/>
    <cfRule type="top10" dxfId="4" priority="15" rank="10"/>
  </conditionalFormatting>
  <conditionalFormatting sqref="H2:H13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{CCAAE6F7-BF86-42B2-9D81-E4034BBB23C9}</x14:id>
        </ext>
      </extLst>
    </cfRule>
    <cfRule type="top10" dxfId="3" priority="11" percent="1" bottom="1" rank="10"/>
    <cfRule type="top10" dxfId="2" priority="12" rank="10"/>
  </conditionalFormatting>
  <conditionalFormatting sqref="I2:I133">
    <cfRule type="iconSet" priority="5">
      <iconSet iconSet="3Arrows">
        <cfvo type="percent" val="0"/>
        <cfvo type="percent" val="33"/>
        <cfvo type="percent" val="67"/>
      </iconSe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{26CCE4A7-5141-4058-8A0E-E1E560828964}</x14:id>
        </ext>
      </extLst>
    </cfRule>
    <cfRule type="top10" dxfId="1" priority="7" percent="1" bottom="1" rank="10"/>
    <cfRule type="top10" dxfId="0" priority="8" rank="10"/>
  </conditionalFormatting>
  <conditionalFormatting sqref="I1:I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{7E48BFA7-A92E-4537-8C5C-1ED5DCC5C9DA}</x14:id>
        </ext>
      </extLst>
    </cfRule>
  </conditionalFormatting>
  <conditionalFormatting sqref="J2:J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{E99D3F62-D225-444C-B1A7-45255FCFD222}</x14:id>
        </ext>
      </extLs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A0762EC-7AF2-40E7-8630-AB128B86C3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C2:C133</xm:sqref>
        </x14:conditionalFormatting>
        <x14:conditionalFormatting xmlns:xm="http://schemas.microsoft.com/office/excel/2006/main">
          <x14:cfRule type="dataBar" id="{59F864CD-575B-4704-B5DB-39C0A0EFC9F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G2:G133</xm:sqref>
        </x14:conditionalFormatting>
        <x14:conditionalFormatting xmlns:xm="http://schemas.microsoft.com/office/excel/2006/main">
          <x14:cfRule type="dataBar" id="{CCAAE6F7-BF86-42B2-9D81-E4034BBB23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H2:H133</xm:sqref>
        </x14:conditionalFormatting>
        <x14:conditionalFormatting xmlns:xm="http://schemas.microsoft.com/office/excel/2006/main">
          <x14:cfRule type="dataBar" id="{26CCE4A7-5141-4058-8A0E-E1E56082896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I2:I133</xm:sqref>
        </x14:conditionalFormatting>
        <x14:conditionalFormatting xmlns:xm="http://schemas.microsoft.com/office/excel/2006/main">
          <x14:cfRule type="dataBar" id="{7E48BFA7-A92E-4537-8C5C-1ED5DCC5C9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dataBar" id="{E99D3F62-D225-444C-B1A7-45255FCFD2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J2:J5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6ED5-0CCB-4703-AD62-DB0BBE9FE615}">
  <sheetPr>
    <tabColor theme="9" tint="-0.249977111117893"/>
  </sheetPr>
  <dimension ref="A2:I18"/>
  <sheetViews>
    <sheetView topLeftCell="A2" zoomScale="110" zoomScaleNormal="110" workbookViewId="0">
      <selection activeCell="K6" sqref="K6"/>
    </sheetView>
  </sheetViews>
  <sheetFormatPr defaultColWidth="7.4140625" defaultRowHeight="14.4" x14ac:dyDescent="0.3"/>
  <cols>
    <col min="1" max="1" width="12.6640625" style="4" bestFit="1" customWidth="1"/>
    <col min="2" max="2" width="9.83203125" style="4" bestFit="1" customWidth="1"/>
    <col min="3" max="4" width="7.4140625" style="4" bestFit="1" customWidth="1"/>
    <col min="5" max="5" width="7.4140625" style="4" customWidth="1"/>
    <col min="6" max="6" width="9.08203125" style="4" customWidth="1"/>
    <col min="7" max="7" width="0.75" style="4" customWidth="1"/>
    <col min="8" max="8" width="15.6640625" style="4" customWidth="1"/>
    <col min="9" max="9" width="11.5" style="4" bestFit="1" customWidth="1"/>
    <col min="10" max="16384" width="7.4140625" style="4"/>
  </cols>
  <sheetData>
    <row r="2" spans="1:9" ht="18.600000000000001" thickBot="1" x14ac:dyDescent="0.4">
      <c r="A2" s="90" t="s">
        <v>270</v>
      </c>
      <c r="B2" s="90"/>
      <c r="C2" s="90"/>
      <c r="D2" s="90"/>
      <c r="E2" s="90"/>
      <c r="F2" s="90"/>
      <c r="H2"/>
      <c r="I2"/>
    </row>
    <row r="3" spans="1:9" ht="24" thickTop="1" x14ac:dyDescent="0.45">
      <c r="A3" s="62"/>
      <c r="B3" s="62"/>
      <c r="C3" s="62"/>
      <c r="D3" s="62"/>
      <c r="E3" s="62"/>
      <c r="F3" s="62"/>
      <c r="H3"/>
      <c r="I3"/>
    </row>
    <row r="4" spans="1:9" ht="24" thickBot="1" x14ac:dyDescent="0.5">
      <c r="A4" s="63" t="s">
        <v>271</v>
      </c>
      <c r="B4" s="71">
        <v>34000</v>
      </c>
      <c r="C4" s="62"/>
      <c r="D4" s="62"/>
      <c r="E4" s="62"/>
      <c r="F4" s="62"/>
      <c r="H4"/>
      <c r="I4"/>
    </row>
    <row r="5" spans="1:9" ht="15.6" thickTop="1" thickBot="1" x14ac:dyDescent="0.35"/>
    <row r="6" spans="1:9" ht="16.2" thickBot="1" x14ac:dyDescent="0.35">
      <c r="A6" s="43" t="s">
        <v>272</v>
      </c>
      <c r="B6" s="43" t="s">
        <v>273</v>
      </c>
      <c r="C6" s="43" t="s">
        <v>274</v>
      </c>
      <c r="D6" s="43" t="s">
        <v>275</v>
      </c>
      <c r="E6" s="43" t="s">
        <v>276</v>
      </c>
      <c r="F6" s="43" t="s">
        <v>277</v>
      </c>
      <c r="G6" s="44"/>
      <c r="H6" s="45" t="s">
        <v>278</v>
      </c>
      <c r="I6" s="78"/>
    </row>
    <row r="7" spans="1:9" ht="15.6" x14ac:dyDescent="0.3">
      <c r="A7" s="46" t="s">
        <v>279</v>
      </c>
      <c r="B7" s="47">
        <v>9550</v>
      </c>
      <c r="C7" s="47">
        <v>9230</v>
      </c>
      <c r="D7" s="47">
        <v>8500</v>
      </c>
      <c r="E7" s="47">
        <v>8965</v>
      </c>
      <c r="F7" s="48">
        <f>SUM(B7:E7)</f>
        <v>36245</v>
      </c>
      <c r="G7" s="44"/>
      <c r="H7" s="49" t="str">
        <f>IF(SUM(B7:E7)&gt;$B$4,"Achieve Goal","Not Achieve I8")</f>
        <v>Achieve Goal</v>
      </c>
      <c r="I7" s="49" t="str">
        <f>IF(SUM(C7:F7)&gt;$B$4,"Achieve Goal","Not Achieve I8")</f>
        <v>Achieve Goal</v>
      </c>
    </row>
    <row r="8" spans="1:9" ht="15.6" x14ac:dyDescent="0.3">
      <c r="A8" s="46" t="s">
        <v>280</v>
      </c>
      <c r="B8" s="47">
        <v>5975</v>
      </c>
      <c r="C8" s="47">
        <v>6900</v>
      </c>
      <c r="D8" s="47">
        <v>8500</v>
      </c>
      <c r="E8" s="47">
        <v>10100</v>
      </c>
      <c r="F8" s="48">
        <f t="shared" ref="F8:F12" si="0">SUM(B8:E8)</f>
        <v>31475</v>
      </c>
      <c r="G8" s="44"/>
      <c r="H8" s="49" t="str">
        <f>IF(SUM(B8:E8)&gt;$B$4,"Achieve Goal","Not Achieve Goal")</f>
        <v>Not Achieve Goal</v>
      </c>
      <c r="I8"/>
    </row>
    <row r="9" spans="1:9" ht="15.6" x14ac:dyDescent="0.3">
      <c r="A9" s="46" t="s">
        <v>281</v>
      </c>
      <c r="B9" s="47">
        <v>7825</v>
      </c>
      <c r="C9" s="47">
        <v>8580</v>
      </c>
      <c r="D9" s="47">
        <v>9910</v>
      </c>
      <c r="E9" s="47">
        <v>7512</v>
      </c>
      <c r="F9" s="48">
        <f t="shared" si="0"/>
        <v>33827</v>
      </c>
      <c r="G9" s="44"/>
      <c r="H9" s="49" t="str">
        <f>IF(SUM(B9:E9)&gt;$B$4,"Achieve Goal","Not Achieve I8")</f>
        <v>Not Achieve I8</v>
      </c>
      <c r="I9"/>
    </row>
    <row r="10" spans="1:9" ht="15.6" x14ac:dyDescent="0.3">
      <c r="A10" s="46" t="s">
        <v>282</v>
      </c>
      <c r="B10" s="47">
        <v>9560</v>
      </c>
      <c r="C10" s="47">
        <v>10150</v>
      </c>
      <c r="D10" s="47">
        <v>11200</v>
      </c>
      <c r="E10" s="47">
        <v>9795</v>
      </c>
      <c r="F10" s="48">
        <f t="shared" si="0"/>
        <v>40705</v>
      </c>
      <c r="G10" s="44"/>
      <c r="H10" s="49" t="str">
        <f>IF(SUM(B10:E10)&gt;$B$4,"Achieve Goal","Not Achieve I8")</f>
        <v>Achieve Goal</v>
      </c>
      <c r="I10"/>
    </row>
    <row r="11" spans="1:9" ht="15.6" x14ac:dyDescent="0.3">
      <c r="A11" s="50" t="s">
        <v>283</v>
      </c>
      <c r="B11" s="51">
        <v>8800</v>
      </c>
      <c r="C11" s="51">
        <v>7645</v>
      </c>
      <c r="D11" s="51">
        <v>9250</v>
      </c>
      <c r="E11" s="51">
        <v>8304</v>
      </c>
      <c r="F11" s="48">
        <f t="shared" si="0"/>
        <v>33999</v>
      </c>
      <c r="G11" s="44"/>
      <c r="H11" s="49" t="str">
        <f>IF(SUM(B11:E11)&gt;$B$4,"Achieve Goal","Not Achieve I8")</f>
        <v>Not Achieve I8</v>
      </c>
      <c r="I11"/>
    </row>
    <row r="12" spans="1:9" ht="16.2" thickBot="1" x14ac:dyDescent="0.35">
      <c r="A12" s="52" t="s">
        <v>284</v>
      </c>
      <c r="B12" s="53">
        <v>7892</v>
      </c>
      <c r="C12" s="53">
        <v>9695</v>
      </c>
      <c r="D12" s="53">
        <v>9520</v>
      </c>
      <c r="E12" s="53">
        <v>10252</v>
      </c>
      <c r="F12" s="48">
        <f t="shared" si="0"/>
        <v>37359</v>
      </c>
      <c r="G12" s="44"/>
      <c r="H12" s="49" t="str">
        <f t="shared" ref="H9:I12" si="1">IF(SUM(B12:E12)&gt;$B$4,"Achieve Goal","Not Achieve I8")</f>
        <v>Achieve Goal</v>
      </c>
      <c r="I12"/>
    </row>
    <row r="14" spans="1:9" ht="28.5" hidden="1" customHeight="1" x14ac:dyDescent="0.3">
      <c r="D14" s="91" t="s">
        <v>285</v>
      </c>
      <c r="E14" s="92"/>
      <c r="F14" s="5"/>
      <c r="H14" s="6" t="s">
        <v>286</v>
      </c>
      <c r="I14" s="7"/>
    </row>
    <row r="15" spans="1:9" ht="29.25" hidden="1" customHeight="1" x14ac:dyDescent="0.3">
      <c r="D15" s="91" t="s">
        <v>287</v>
      </c>
      <c r="E15" s="92"/>
      <c r="F15" s="5"/>
    </row>
    <row r="16" spans="1:9" ht="24" hidden="1" customHeight="1" x14ac:dyDescent="0.3">
      <c r="D16" s="91" t="s">
        <v>288</v>
      </c>
      <c r="E16" s="92"/>
      <c r="F16" s="5"/>
    </row>
    <row r="17" spans="4:6" ht="26.25" hidden="1" customHeight="1" x14ac:dyDescent="0.3">
      <c r="D17" s="91" t="s">
        <v>289</v>
      </c>
      <c r="E17" s="92"/>
      <c r="F17" s="5"/>
    </row>
    <row r="18" spans="4:6" ht="25.5" hidden="1" customHeight="1" x14ac:dyDescent="0.3">
      <c r="D18" s="91" t="s">
        <v>290</v>
      </c>
      <c r="E18" s="92"/>
      <c r="F18" s="5"/>
    </row>
  </sheetData>
  <mergeCells count="6">
    <mergeCell ref="A2:F2"/>
    <mergeCell ref="D18:E18"/>
    <mergeCell ref="D17:E17"/>
    <mergeCell ref="D16:E16"/>
    <mergeCell ref="D15:E15"/>
    <mergeCell ref="D14:E14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C32B-A925-4623-807A-F94832090A02}">
  <sheetPr>
    <tabColor rgb="FFFF0000"/>
  </sheetPr>
  <dimension ref="A1:V68"/>
  <sheetViews>
    <sheetView topLeftCell="A48" zoomScale="110" zoomScaleNormal="110" workbookViewId="0">
      <selection activeCell="M37" sqref="M37"/>
    </sheetView>
  </sheetViews>
  <sheetFormatPr defaultColWidth="7.1640625" defaultRowHeight="14.4" x14ac:dyDescent="0.3"/>
  <cols>
    <col min="1" max="1" width="9.5" style="2" bestFit="1" customWidth="1"/>
    <col min="2" max="2" width="11.1640625" style="2" bestFit="1" customWidth="1"/>
    <col min="3" max="3" width="12" style="2" bestFit="1" customWidth="1"/>
    <col min="4" max="4" width="14.4140625" style="2" bestFit="1" customWidth="1"/>
    <col min="5" max="5" width="10.5" style="2" bestFit="1" customWidth="1"/>
    <col min="6" max="6" width="9.08203125" style="2" bestFit="1" customWidth="1"/>
    <col min="7" max="7" width="7.33203125" style="2" bestFit="1" customWidth="1"/>
    <col min="8" max="8" width="14.1640625" style="2" bestFit="1" customWidth="1"/>
    <col min="9" max="9" width="11.75" style="2" bestFit="1" customWidth="1"/>
    <col min="10" max="10" width="8.5" style="2" bestFit="1" customWidth="1"/>
    <col min="11" max="11" width="12.6640625" style="2" bestFit="1" customWidth="1"/>
    <col min="12" max="12" width="13.9140625" style="2" bestFit="1" customWidth="1"/>
    <col min="13" max="13" width="15.08203125" style="2" bestFit="1" customWidth="1"/>
    <col min="14" max="14" width="9.6640625" style="2" bestFit="1" customWidth="1"/>
    <col min="15" max="15" width="10.5" style="2" bestFit="1" customWidth="1"/>
    <col min="16" max="16" width="17.4140625" style="2" bestFit="1" customWidth="1"/>
    <col min="17" max="17" width="15.08203125" style="2" bestFit="1" customWidth="1"/>
    <col min="18" max="18" width="14.75" style="2" bestFit="1" customWidth="1"/>
    <col min="19" max="19" width="10.25" style="2" bestFit="1" customWidth="1"/>
    <col min="20" max="21" width="9.6640625" style="2" bestFit="1" customWidth="1"/>
    <col min="22" max="22" width="12.25" style="2" bestFit="1" customWidth="1"/>
    <col min="23" max="23" width="9.9140625" style="2" bestFit="1" customWidth="1"/>
    <col min="24" max="16384" width="7.1640625" style="2"/>
  </cols>
  <sheetData>
    <row r="1" spans="1:22" ht="18" x14ac:dyDescent="0.35">
      <c r="A1" s="98" t="s">
        <v>395</v>
      </c>
      <c r="B1" s="98"/>
      <c r="C1" s="98"/>
      <c r="D1" s="98"/>
    </row>
    <row r="3" spans="1:22" x14ac:dyDescent="0.3">
      <c r="A3" s="64" t="s">
        <v>396</v>
      </c>
      <c r="B3" s="64" t="s">
        <v>397</v>
      </c>
      <c r="C3" s="64" t="s">
        <v>398</v>
      </c>
      <c r="D3" s="64" t="s">
        <v>319</v>
      </c>
      <c r="E3" s="64" t="s">
        <v>399</v>
      </c>
      <c r="F3" s="64" t="s">
        <v>400</v>
      </c>
      <c r="G3" s="64" t="s">
        <v>401</v>
      </c>
      <c r="H3" s="64" t="s">
        <v>402</v>
      </c>
      <c r="I3" s="64" t="s">
        <v>353</v>
      </c>
      <c r="J3" s="64" t="s">
        <v>335</v>
      </c>
      <c r="K3" s="64" t="s">
        <v>403</v>
      </c>
      <c r="L3" s="64" t="s">
        <v>404</v>
      </c>
      <c r="M3" s="64" t="s">
        <v>405</v>
      </c>
      <c r="N3" s="64" t="s">
        <v>406</v>
      </c>
      <c r="O3" s="64" t="s">
        <v>407</v>
      </c>
      <c r="P3" s="64" t="s">
        <v>408</v>
      </c>
      <c r="Q3" s="64" t="s">
        <v>409</v>
      </c>
      <c r="R3" s="64" t="s">
        <v>293</v>
      </c>
      <c r="S3" s="64" t="s">
        <v>410</v>
      </c>
      <c r="T3" s="64" t="s">
        <v>411</v>
      </c>
      <c r="U3" s="64" t="s">
        <v>412</v>
      </c>
      <c r="V3" s="64" t="s">
        <v>413</v>
      </c>
    </row>
    <row r="4" spans="1:22" ht="15.6" x14ac:dyDescent="0.3">
      <c r="A4" s="65">
        <v>1368</v>
      </c>
      <c r="B4" s="66">
        <v>45287</v>
      </c>
      <c r="C4" s="65">
        <v>27</v>
      </c>
      <c r="D4" s="65" t="s">
        <v>414</v>
      </c>
      <c r="E4" s="65" t="s">
        <v>415</v>
      </c>
      <c r="F4" s="65" t="s">
        <v>416</v>
      </c>
      <c r="G4" s="65" t="s">
        <v>417</v>
      </c>
      <c r="H4" s="65" t="s">
        <v>418</v>
      </c>
      <c r="I4" s="65" t="s">
        <v>419</v>
      </c>
      <c r="J4" s="65" t="s">
        <v>318</v>
      </c>
      <c r="K4" s="66">
        <f t="shared" ref="K4:K35" si="0">B4+2</f>
        <v>45289</v>
      </c>
      <c r="L4" s="65" t="s">
        <v>420</v>
      </c>
      <c r="M4" s="65" t="s">
        <v>421</v>
      </c>
      <c r="N4" s="65" t="s">
        <v>416</v>
      </c>
      <c r="O4" s="65" t="s">
        <v>417</v>
      </c>
      <c r="P4" s="65" t="s">
        <v>418</v>
      </c>
      <c r="Q4" s="65" t="s">
        <v>422</v>
      </c>
      <c r="R4" s="65" t="s">
        <v>423</v>
      </c>
      <c r="S4" s="67">
        <v>14</v>
      </c>
      <c r="T4" s="65">
        <v>19</v>
      </c>
      <c r="U4" s="67">
        <f t="shared" ref="U4:U35" si="1">S4*T4</f>
        <v>266</v>
      </c>
      <c r="V4" s="68">
        <v>25.802</v>
      </c>
    </row>
    <row r="5" spans="1:22" ht="15.6" x14ac:dyDescent="0.3">
      <c r="A5" s="65">
        <v>1369</v>
      </c>
      <c r="B5" s="66">
        <v>45287</v>
      </c>
      <c r="C5" s="65">
        <v>27</v>
      </c>
      <c r="D5" s="65" t="s">
        <v>414</v>
      </c>
      <c r="E5" s="65" t="s">
        <v>415</v>
      </c>
      <c r="F5" s="65" t="s">
        <v>416</v>
      </c>
      <c r="G5" s="65" t="s">
        <v>417</v>
      </c>
      <c r="H5" s="65" t="s">
        <v>418</v>
      </c>
      <c r="I5" s="65" t="s">
        <v>419</v>
      </c>
      <c r="J5" s="65" t="s">
        <v>318</v>
      </c>
      <c r="K5" s="66">
        <f t="shared" si="0"/>
        <v>45289</v>
      </c>
      <c r="L5" s="65" t="s">
        <v>420</v>
      </c>
      <c r="M5" s="65" t="s">
        <v>421</v>
      </c>
      <c r="N5" s="65" t="s">
        <v>416</v>
      </c>
      <c r="O5" s="65" t="s">
        <v>417</v>
      </c>
      <c r="P5" s="65" t="s">
        <v>418</v>
      </c>
      <c r="Q5" s="65" t="s">
        <v>424</v>
      </c>
      <c r="R5" s="65" t="s">
        <v>425</v>
      </c>
      <c r="S5" s="67">
        <v>3.5</v>
      </c>
      <c r="T5" s="65">
        <v>60</v>
      </c>
      <c r="U5" s="67">
        <f t="shared" si="1"/>
        <v>210</v>
      </c>
      <c r="V5" s="68">
        <v>20.16</v>
      </c>
    </row>
    <row r="6" spans="1:22" ht="15.6" x14ac:dyDescent="0.3">
      <c r="A6" s="65">
        <v>1370</v>
      </c>
      <c r="B6" s="66">
        <v>45264</v>
      </c>
      <c r="C6" s="65">
        <v>4</v>
      </c>
      <c r="D6" s="65" t="s">
        <v>426</v>
      </c>
      <c r="E6" s="65" t="s">
        <v>427</v>
      </c>
      <c r="F6" s="65" t="s">
        <v>428</v>
      </c>
      <c r="G6" s="65" t="s">
        <v>429</v>
      </c>
      <c r="H6" s="65" t="s">
        <v>418</v>
      </c>
      <c r="I6" s="65" t="s">
        <v>430</v>
      </c>
      <c r="J6" s="65" t="s">
        <v>298</v>
      </c>
      <c r="K6" s="66">
        <f t="shared" si="0"/>
        <v>45266</v>
      </c>
      <c r="L6" s="65" t="s">
        <v>431</v>
      </c>
      <c r="M6" s="65" t="s">
        <v>432</v>
      </c>
      <c r="N6" s="65" t="s">
        <v>428</v>
      </c>
      <c r="O6" s="65" t="s">
        <v>429</v>
      </c>
      <c r="P6" s="65" t="s">
        <v>418</v>
      </c>
      <c r="Q6" s="65" t="s">
        <v>433</v>
      </c>
      <c r="R6" s="65" t="s">
        <v>425</v>
      </c>
      <c r="S6" s="67">
        <v>30</v>
      </c>
      <c r="T6" s="65">
        <v>81</v>
      </c>
      <c r="U6" s="67">
        <f t="shared" si="1"/>
        <v>2430</v>
      </c>
      <c r="V6" s="68">
        <v>255.15</v>
      </c>
    </row>
    <row r="7" spans="1:22" ht="15.6" x14ac:dyDescent="0.3">
      <c r="A7" s="65">
        <v>1371</v>
      </c>
      <c r="B7" s="66">
        <v>45264</v>
      </c>
      <c r="C7" s="65">
        <v>4</v>
      </c>
      <c r="D7" s="65" t="s">
        <v>426</v>
      </c>
      <c r="E7" s="65" t="s">
        <v>427</v>
      </c>
      <c r="F7" s="65" t="s">
        <v>428</v>
      </c>
      <c r="G7" s="65" t="s">
        <v>429</v>
      </c>
      <c r="H7" s="65" t="s">
        <v>418</v>
      </c>
      <c r="I7" s="65" t="s">
        <v>430</v>
      </c>
      <c r="J7" s="65" t="s">
        <v>298</v>
      </c>
      <c r="K7" s="66">
        <f t="shared" si="0"/>
        <v>45266</v>
      </c>
      <c r="L7" s="65" t="s">
        <v>431</v>
      </c>
      <c r="M7" s="65" t="s">
        <v>432</v>
      </c>
      <c r="N7" s="65" t="s">
        <v>428</v>
      </c>
      <c r="O7" s="65" t="s">
        <v>429</v>
      </c>
      <c r="P7" s="65" t="s">
        <v>418</v>
      </c>
      <c r="Q7" s="65" t="s">
        <v>434</v>
      </c>
      <c r="R7" s="65" t="s">
        <v>425</v>
      </c>
      <c r="S7" s="67">
        <v>53</v>
      </c>
      <c r="T7" s="65">
        <v>83</v>
      </c>
      <c r="U7" s="67">
        <f t="shared" si="1"/>
        <v>4399</v>
      </c>
      <c r="V7" s="68">
        <v>461.89500000000004</v>
      </c>
    </row>
    <row r="8" spans="1:22" ht="15.6" x14ac:dyDescent="0.3">
      <c r="A8" s="65">
        <v>1372</v>
      </c>
      <c r="B8" s="66">
        <v>45264</v>
      </c>
      <c r="C8" s="65">
        <v>4</v>
      </c>
      <c r="D8" s="65" t="s">
        <v>426</v>
      </c>
      <c r="E8" s="65" t="s">
        <v>427</v>
      </c>
      <c r="F8" s="65" t="s">
        <v>428</v>
      </c>
      <c r="G8" s="65" t="s">
        <v>429</v>
      </c>
      <c r="H8" s="65" t="s">
        <v>418</v>
      </c>
      <c r="I8" s="65" t="s">
        <v>430</v>
      </c>
      <c r="J8" s="65" t="s">
        <v>298</v>
      </c>
      <c r="K8" s="66">
        <f t="shared" si="0"/>
        <v>45266</v>
      </c>
      <c r="L8" s="65" t="s">
        <v>431</v>
      </c>
      <c r="M8" s="65" t="s">
        <v>432</v>
      </c>
      <c r="N8" s="65" t="s">
        <v>428</v>
      </c>
      <c r="O8" s="65" t="s">
        <v>429</v>
      </c>
      <c r="P8" s="65" t="s">
        <v>418</v>
      </c>
      <c r="Q8" s="65" t="s">
        <v>424</v>
      </c>
      <c r="R8" s="65" t="s">
        <v>425</v>
      </c>
      <c r="S8" s="67">
        <v>3.5</v>
      </c>
      <c r="T8" s="65">
        <v>75</v>
      </c>
      <c r="U8" s="67">
        <f t="shared" si="1"/>
        <v>262.5</v>
      </c>
      <c r="V8" s="68">
        <v>26.25</v>
      </c>
    </row>
    <row r="9" spans="1:22" ht="15.6" x14ac:dyDescent="0.3">
      <c r="A9" s="65">
        <v>1373</v>
      </c>
      <c r="B9" s="66">
        <v>45272</v>
      </c>
      <c r="C9" s="65">
        <v>12</v>
      </c>
      <c r="D9" s="65" t="s">
        <v>435</v>
      </c>
      <c r="E9" s="65" t="s">
        <v>436</v>
      </c>
      <c r="F9" s="65" t="s">
        <v>416</v>
      </c>
      <c r="G9" s="65" t="s">
        <v>417</v>
      </c>
      <c r="H9" s="65" t="s">
        <v>418</v>
      </c>
      <c r="I9" s="65" t="s">
        <v>419</v>
      </c>
      <c r="J9" s="65" t="s">
        <v>318</v>
      </c>
      <c r="K9" s="66">
        <f t="shared" si="0"/>
        <v>45274</v>
      </c>
      <c r="L9" s="65" t="s">
        <v>420</v>
      </c>
      <c r="M9" s="65" t="s">
        <v>437</v>
      </c>
      <c r="N9" s="65" t="s">
        <v>416</v>
      </c>
      <c r="O9" s="65" t="s">
        <v>417</v>
      </c>
      <c r="P9" s="65" t="s">
        <v>418</v>
      </c>
      <c r="Q9" s="65" t="s">
        <v>438</v>
      </c>
      <c r="R9" s="65" t="s">
        <v>423</v>
      </c>
      <c r="S9" s="67">
        <v>18</v>
      </c>
      <c r="T9" s="65">
        <v>97</v>
      </c>
      <c r="U9" s="67">
        <f t="shared" si="1"/>
        <v>1746</v>
      </c>
      <c r="V9" s="68">
        <v>183.33000000000004</v>
      </c>
    </row>
    <row r="10" spans="1:22" ht="15.6" x14ac:dyDescent="0.3">
      <c r="A10" s="65">
        <v>1374</v>
      </c>
      <c r="B10" s="66">
        <v>45272</v>
      </c>
      <c r="C10" s="65">
        <v>12</v>
      </c>
      <c r="D10" s="65" t="s">
        <v>435</v>
      </c>
      <c r="E10" s="65" t="s">
        <v>436</v>
      </c>
      <c r="F10" s="65" t="s">
        <v>416</v>
      </c>
      <c r="G10" s="65" t="s">
        <v>417</v>
      </c>
      <c r="H10" s="65" t="s">
        <v>418</v>
      </c>
      <c r="I10" s="65" t="s">
        <v>419</v>
      </c>
      <c r="J10" s="65" t="s">
        <v>318</v>
      </c>
      <c r="K10" s="66">
        <f t="shared" si="0"/>
        <v>45274</v>
      </c>
      <c r="L10" s="65" t="s">
        <v>420</v>
      </c>
      <c r="M10" s="65" t="s">
        <v>437</v>
      </c>
      <c r="N10" s="65" t="s">
        <v>416</v>
      </c>
      <c r="O10" s="65" t="s">
        <v>417</v>
      </c>
      <c r="P10" s="65" t="s">
        <v>418</v>
      </c>
      <c r="Q10" s="65" t="s">
        <v>439</v>
      </c>
      <c r="R10" s="65" t="s">
        <v>423</v>
      </c>
      <c r="S10" s="67">
        <v>46</v>
      </c>
      <c r="T10" s="65">
        <v>61</v>
      </c>
      <c r="U10" s="67">
        <f t="shared" si="1"/>
        <v>2806</v>
      </c>
      <c r="V10" s="68">
        <v>291.82400000000001</v>
      </c>
    </row>
    <row r="11" spans="1:22" ht="15.6" x14ac:dyDescent="0.3">
      <c r="A11" s="65">
        <v>1375</v>
      </c>
      <c r="B11" s="66">
        <v>45268</v>
      </c>
      <c r="C11" s="65">
        <v>8</v>
      </c>
      <c r="D11" s="65" t="s">
        <v>440</v>
      </c>
      <c r="E11" s="65" t="s">
        <v>441</v>
      </c>
      <c r="F11" s="65" t="s">
        <v>442</v>
      </c>
      <c r="G11" s="65" t="s">
        <v>443</v>
      </c>
      <c r="H11" s="65" t="s">
        <v>418</v>
      </c>
      <c r="I11" s="65" t="s">
        <v>444</v>
      </c>
      <c r="J11" s="65" t="s">
        <v>314</v>
      </c>
      <c r="K11" s="66">
        <f t="shared" si="0"/>
        <v>45270</v>
      </c>
      <c r="L11" s="65" t="s">
        <v>445</v>
      </c>
      <c r="M11" s="65" t="s">
        <v>446</v>
      </c>
      <c r="N11" s="65" t="s">
        <v>442</v>
      </c>
      <c r="O11" s="65" t="s">
        <v>443</v>
      </c>
      <c r="P11" s="65" t="s">
        <v>418</v>
      </c>
      <c r="Q11" s="65" t="s">
        <v>447</v>
      </c>
      <c r="R11" s="65" t="s">
        <v>448</v>
      </c>
      <c r="S11" s="67">
        <v>9.1999999999999993</v>
      </c>
      <c r="T11" s="65">
        <v>28</v>
      </c>
      <c r="U11" s="67">
        <f t="shared" si="1"/>
        <v>257.59999999999997</v>
      </c>
      <c r="V11" s="68">
        <v>24.471999999999998</v>
      </c>
    </row>
    <row r="12" spans="1:22" ht="15.6" x14ac:dyDescent="0.3">
      <c r="A12" s="65">
        <v>1376</v>
      </c>
      <c r="B12" s="66">
        <v>45264</v>
      </c>
      <c r="C12" s="65">
        <v>4</v>
      </c>
      <c r="D12" s="65" t="s">
        <v>426</v>
      </c>
      <c r="E12" s="65" t="s">
        <v>427</v>
      </c>
      <c r="F12" s="65" t="s">
        <v>428</v>
      </c>
      <c r="G12" s="65" t="s">
        <v>429</v>
      </c>
      <c r="H12" s="65" t="s">
        <v>418</v>
      </c>
      <c r="I12" s="65" t="s">
        <v>430</v>
      </c>
      <c r="J12" s="65" t="s">
        <v>298</v>
      </c>
      <c r="K12" s="66">
        <f t="shared" si="0"/>
        <v>45266</v>
      </c>
      <c r="L12" s="65" t="s">
        <v>445</v>
      </c>
      <c r="M12" s="65" t="s">
        <v>432</v>
      </c>
      <c r="N12" s="65" t="s">
        <v>428</v>
      </c>
      <c r="O12" s="65" t="s">
        <v>429</v>
      </c>
      <c r="P12" s="65" t="s">
        <v>418</v>
      </c>
      <c r="Q12" s="65" t="s">
        <v>447</v>
      </c>
      <c r="R12" s="65" t="s">
        <v>448</v>
      </c>
      <c r="S12" s="67">
        <v>9.1999999999999993</v>
      </c>
      <c r="T12" s="65">
        <v>97</v>
      </c>
      <c r="U12" s="67">
        <f t="shared" si="1"/>
        <v>892.4</v>
      </c>
      <c r="V12" s="68">
        <v>93.702000000000012</v>
      </c>
    </row>
    <row r="13" spans="1:22" ht="15.6" x14ac:dyDescent="0.3">
      <c r="A13" s="65">
        <v>1377</v>
      </c>
      <c r="B13" s="66">
        <v>45289</v>
      </c>
      <c r="C13" s="65">
        <v>29</v>
      </c>
      <c r="D13" s="65" t="s">
        <v>449</v>
      </c>
      <c r="E13" s="65" t="s">
        <v>450</v>
      </c>
      <c r="F13" s="65" t="s">
        <v>451</v>
      </c>
      <c r="G13" s="65" t="s">
        <v>452</v>
      </c>
      <c r="H13" s="65" t="s">
        <v>418</v>
      </c>
      <c r="I13" s="65" t="s">
        <v>453</v>
      </c>
      <c r="J13" s="65" t="s">
        <v>318</v>
      </c>
      <c r="K13" s="66">
        <f t="shared" si="0"/>
        <v>45291</v>
      </c>
      <c r="L13" s="65" t="s">
        <v>420</v>
      </c>
      <c r="M13" s="65" t="s">
        <v>454</v>
      </c>
      <c r="N13" s="65" t="s">
        <v>451</v>
      </c>
      <c r="O13" s="65" t="s">
        <v>452</v>
      </c>
      <c r="P13" s="65" t="s">
        <v>418</v>
      </c>
      <c r="Q13" s="65" t="s">
        <v>455</v>
      </c>
      <c r="R13" s="65" t="s">
        <v>456</v>
      </c>
      <c r="S13" s="67">
        <v>12.75</v>
      </c>
      <c r="T13" s="65">
        <v>23</v>
      </c>
      <c r="U13" s="67">
        <f t="shared" si="1"/>
        <v>293.25</v>
      </c>
      <c r="V13" s="68">
        <v>29.325000000000003</v>
      </c>
    </row>
    <row r="14" spans="1:22" ht="15.6" x14ac:dyDescent="0.3">
      <c r="A14" s="65">
        <v>1378</v>
      </c>
      <c r="B14" s="66">
        <v>45263</v>
      </c>
      <c r="C14" s="65">
        <v>3</v>
      </c>
      <c r="D14" s="65" t="s">
        <v>457</v>
      </c>
      <c r="E14" s="65" t="s">
        <v>458</v>
      </c>
      <c r="F14" s="65" t="s">
        <v>459</v>
      </c>
      <c r="G14" s="65" t="s">
        <v>460</v>
      </c>
      <c r="H14" s="65" t="s">
        <v>418</v>
      </c>
      <c r="I14" s="65" t="s">
        <v>419</v>
      </c>
      <c r="J14" s="65" t="s">
        <v>318</v>
      </c>
      <c r="K14" s="66">
        <f t="shared" si="0"/>
        <v>45265</v>
      </c>
      <c r="L14" s="65" t="s">
        <v>420</v>
      </c>
      <c r="M14" s="65" t="s">
        <v>461</v>
      </c>
      <c r="N14" s="65" t="s">
        <v>459</v>
      </c>
      <c r="O14" s="65" t="s">
        <v>460</v>
      </c>
      <c r="P14" s="65" t="s">
        <v>418</v>
      </c>
      <c r="Q14" s="65" t="s">
        <v>462</v>
      </c>
      <c r="R14" s="65" t="s">
        <v>463</v>
      </c>
      <c r="S14" s="67">
        <v>9.65</v>
      </c>
      <c r="T14" s="65">
        <v>89</v>
      </c>
      <c r="U14" s="67">
        <f t="shared" si="1"/>
        <v>858.85</v>
      </c>
      <c r="V14" s="68">
        <v>81.59075</v>
      </c>
    </row>
    <row r="15" spans="1:22" ht="15.6" x14ac:dyDescent="0.3">
      <c r="A15" s="65">
        <v>1379</v>
      </c>
      <c r="B15" s="66">
        <v>45266</v>
      </c>
      <c r="C15" s="65">
        <v>6</v>
      </c>
      <c r="D15" s="65" t="s">
        <v>464</v>
      </c>
      <c r="E15" s="65" t="s">
        <v>465</v>
      </c>
      <c r="F15" s="65" t="s">
        <v>466</v>
      </c>
      <c r="G15" s="65" t="s">
        <v>467</v>
      </c>
      <c r="H15" s="65" t="s">
        <v>418</v>
      </c>
      <c r="I15" s="65" t="s">
        <v>468</v>
      </c>
      <c r="J15" s="65" t="s">
        <v>314</v>
      </c>
      <c r="K15" s="66">
        <f t="shared" si="0"/>
        <v>45268</v>
      </c>
      <c r="L15" s="65" t="s">
        <v>420</v>
      </c>
      <c r="M15" s="65" t="s">
        <v>469</v>
      </c>
      <c r="N15" s="65" t="s">
        <v>466</v>
      </c>
      <c r="O15" s="65" t="s">
        <v>467</v>
      </c>
      <c r="P15" s="65" t="s">
        <v>418</v>
      </c>
      <c r="Q15" s="65" t="s">
        <v>470</v>
      </c>
      <c r="R15" s="65" t="s">
        <v>471</v>
      </c>
      <c r="S15" s="67">
        <v>40</v>
      </c>
      <c r="T15" s="65">
        <v>25</v>
      </c>
      <c r="U15" s="67">
        <f t="shared" si="1"/>
        <v>1000</v>
      </c>
      <c r="V15" s="68">
        <v>96</v>
      </c>
    </row>
    <row r="16" spans="1:22" ht="15.6" x14ac:dyDescent="0.3">
      <c r="A16" s="65">
        <v>1380</v>
      </c>
      <c r="B16" s="66">
        <v>45288</v>
      </c>
      <c r="C16" s="65">
        <v>28</v>
      </c>
      <c r="D16" s="65" t="s">
        <v>472</v>
      </c>
      <c r="E16" s="65" t="s">
        <v>473</v>
      </c>
      <c r="F16" s="65" t="s">
        <v>474</v>
      </c>
      <c r="G16" s="65" t="s">
        <v>475</v>
      </c>
      <c r="H16" s="65" t="s">
        <v>418</v>
      </c>
      <c r="I16" s="65" t="s">
        <v>476</v>
      </c>
      <c r="J16" s="65" t="s">
        <v>316</v>
      </c>
      <c r="K16" s="66">
        <f t="shared" si="0"/>
        <v>45290</v>
      </c>
      <c r="L16" s="65" t="s">
        <v>445</v>
      </c>
      <c r="M16" s="65" t="s">
        <v>477</v>
      </c>
      <c r="N16" s="65" t="s">
        <v>474</v>
      </c>
      <c r="O16" s="65" t="s">
        <v>475</v>
      </c>
      <c r="P16" s="65" t="s">
        <v>418</v>
      </c>
      <c r="Q16" s="65" t="s">
        <v>439</v>
      </c>
      <c r="R16" s="65" t="s">
        <v>423</v>
      </c>
      <c r="S16" s="67">
        <v>46</v>
      </c>
      <c r="T16" s="65">
        <v>19</v>
      </c>
      <c r="U16" s="67">
        <f t="shared" si="1"/>
        <v>874</v>
      </c>
      <c r="V16" s="68">
        <v>89.14800000000001</v>
      </c>
    </row>
    <row r="17" spans="1:22" ht="15.6" x14ac:dyDescent="0.3">
      <c r="A17" s="65">
        <v>1381</v>
      </c>
      <c r="B17" s="66">
        <v>45268</v>
      </c>
      <c r="C17" s="65">
        <v>8</v>
      </c>
      <c r="D17" s="65" t="s">
        <v>440</v>
      </c>
      <c r="E17" s="65" t="s">
        <v>441</v>
      </c>
      <c r="F17" s="65" t="s">
        <v>442</v>
      </c>
      <c r="G17" s="65" t="s">
        <v>443</v>
      </c>
      <c r="H17" s="65" t="s">
        <v>418</v>
      </c>
      <c r="I17" s="65" t="s">
        <v>444</v>
      </c>
      <c r="J17" s="65" t="s">
        <v>314</v>
      </c>
      <c r="K17" s="66">
        <f t="shared" si="0"/>
        <v>45270</v>
      </c>
      <c r="L17" s="65" t="s">
        <v>445</v>
      </c>
      <c r="M17" s="65" t="s">
        <v>446</v>
      </c>
      <c r="N17" s="65" t="s">
        <v>442</v>
      </c>
      <c r="O17" s="65" t="s">
        <v>443</v>
      </c>
      <c r="P17" s="65" t="s">
        <v>418</v>
      </c>
      <c r="Q17" s="65" t="s">
        <v>455</v>
      </c>
      <c r="R17" s="65" t="s">
        <v>456</v>
      </c>
      <c r="S17" s="67">
        <v>12.75</v>
      </c>
      <c r="T17" s="65">
        <v>36</v>
      </c>
      <c r="U17" s="67">
        <f t="shared" si="1"/>
        <v>459</v>
      </c>
      <c r="V17" s="68">
        <v>45.441000000000003</v>
      </c>
    </row>
    <row r="18" spans="1:22" ht="15.6" x14ac:dyDescent="0.3">
      <c r="A18" s="65">
        <v>1382</v>
      </c>
      <c r="B18" s="66">
        <v>45270</v>
      </c>
      <c r="C18" s="65">
        <v>10</v>
      </c>
      <c r="D18" s="65" t="s">
        <v>478</v>
      </c>
      <c r="E18" s="65" t="s">
        <v>479</v>
      </c>
      <c r="F18" s="65" t="s">
        <v>480</v>
      </c>
      <c r="G18" s="65" t="s">
        <v>481</v>
      </c>
      <c r="H18" s="65" t="s">
        <v>418</v>
      </c>
      <c r="I18" s="65" t="s">
        <v>482</v>
      </c>
      <c r="J18" s="65" t="s">
        <v>298</v>
      </c>
      <c r="K18" s="66">
        <f t="shared" si="0"/>
        <v>45272</v>
      </c>
      <c r="L18" s="65" t="s">
        <v>420</v>
      </c>
      <c r="M18" s="65" t="s">
        <v>483</v>
      </c>
      <c r="N18" s="65" t="s">
        <v>480</v>
      </c>
      <c r="O18" s="65" t="s">
        <v>481</v>
      </c>
      <c r="P18" s="65" t="s">
        <v>418</v>
      </c>
      <c r="Q18" s="65" t="s">
        <v>484</v>
      </c>
      <c r="R18" s="65" t="s">
        <v>423</v>
      </c>
      <c r="S18" s="67">
        <v>2.99</v>
      </c>
      <c r="T18" s="65">
        <v>93</v>
      </c>
      <c r="U18" s="67">
        <f t="shared" si="1"/>
        <v>278.07</v>
      </c>
      <c r="V18" s="68">
        <v>26.416650000000001</v>
      </c>
    </row>
    <row r="19" spans="1:22" ht="15.6" x14ac:dyDescent="0.3">
      <c r="A19" s="65">
        <v>1383</v>
      </c>
      <c r="B19" s="66">
        <v>45267</v>
      </c>
      <c r="C19" s="65">
        <v>7</v>
      </c>
      <c r="D19" s="65" t="s">
        <v>485</v>
      </c>
      <c r="E19" s="65" t="s">
        <v>486</v>
      </c>
      <c r="F19" s="65" t="s">
        <v>487</v>
      </c>
      <c r="G19" s="65" t="s">
        <v>488</v>
      </c>
      <c r="H19" s="65" t="s">
        <v>418</v>
      </c>
      <c r="I19" s="65" t="s">
        <v>444</v>
      </c>
      <c r="J19" s="65" t="s">
        <v>314</v>
      </c>
      <c r="K19" s="66">
        <f t="shared" si="0"/>
        <v>45269</v>
      </c>
      <c r="L19" s="65" t="s">
        <v>420</v>
      </c>
      <c r="M19" s="65" t="s">
        <v>489</v>
      </c>
      <c r="N19" s="65" t="s">
        <v>487</v>
      </c>
      <c r="O19" s="65" t="s">
        <v>488</v>
      </c>
      <c r="P19" s="65" t="s">
        <v>418</v>
      </c>
      <c r="Q19" s="65" t="s">
        <v>439</v>
      </c>
      <c r="R19" s="65" t="s">
        <v>423</v>
      </c>
      <c r="S19" s="67">
        <v>46</v>
      </c>
      <c r="T19" s="65">
        <v>64</v>
      </c>
      <c r="U19" s="67">
        <f t="shared" si="1"/>
        <v>2944</v>
      </c>
      <c r="V19" s="68">
        <v>279.68</v>
      </c>
    </row>
    <row r="20" spans="1:22" ht="15.6" x14ac:dyDescent="0.3">
      <c r="A20" s="65">
        <v>1384</v>
      </c>
      <c r="B20" s="66">
        <v>45270</v>
      </c>
      <c r="C20" s="65">
        <v>10</v>
      </c>
      <c r="D20" s="65" t="s">
        <v>478</v>
      </c>
      <c r="E20" s="65" t="s">
        <v>479</v>
      </c>
      <c r="F20" s="65" t="s">
        <v>480</v>
      </c>
      <c r="G20" s="65" t="s">
        <v>481</v>
      </c>
      <c r="H20" s="65" t="s">
        <v>418</v>
      </c>
      <c r="I20" s="65" t="s">
        <v>482</v>
      </c>
      <c r="J20" s="65" t="s">
        <v>298</v>
      </c>
      <c r="K20" s="66">
        <f t="shared" si="0"/>
        <v>45272</v>
      </c>
      <c r="L20" s="65" t="s">
        <v>431</v>
      </c>
      <c r="M20" s="65" t="s">
        <v>483</v>
      </c>
      <c r="N20" s="65" t="s">
        <v>480</v>
      </c>
      <c r="O20" s="65" t="s">
        <v>481</v>
      </c>
      <c r="P20" s="65" t="s">
        <v>418</v>
      </c>
      <c r="Q20" s="65" t="s">
        <v>490</v>
      </c>
      <c r="R20" s="65" t="s">
        <v>491</v>
      </c>
      <c r="S20" s="67">
        <v>25</v>
      </c>
      <c r="T20" s="65">
        <v>84</v>
      </c>
      <c r="U20" s="67">
        <f t="shared" si="1"/>
        <v>2100</v>
      </c>
      <c r="V20" s="68">
        <v>220.5</v>
      </c>
    </row>
    <row r="21" spans="1:22" ht="15.6" x14ac:dyDescent="0.3">
      <c r="A21" s="65">
        <v>1385</v>
      </c>
      <c r="B21" s="66">
        <v>45270</v>
      </c>
      <c r="C21" s="65">
        <v>10</v>
      </c>
      <c r="D21" s="65" t="s">
        <v>478</v>
      </c>
      <c r="E21" s="65" t="s">
        <v>479</v>
      </c>
      <c r="F21" s="65" t="s">
        <v>480</v>
      </c>
      <c r="G21" s="65" t="s">
        <v>481</v>
      </c>
      <c r="H21" s="65" t="s">
        <v>418</v>
      </c>
      <c r="I21" s="65" t="s">
        <v>482</v>
      </c>
      <c r="J21" s="65" t="s">
        <v>298</v>
      </c>
      <c r="K21" s="66">
        <f t="shared" si="0"/>
        <v>45272</v>
      </c>
      <c r="L21" s="65" t="s">
        <v>431</v>
      </c>
      <c r="M21" s="65" t="s">
        <v>483</v>
      </c>
      <c r="N21" s="65" t="s">
        <v>480</v>
      </c>
      <c r="O21" s="65" t="s">
        <v>481</v>
      </c>
      <c r="P21" s="65" t="s">
        <v>418</v>
      </c>
      <c r="Q21" s="65" t="s">
        <v>492</v>
      </c>
      <c r="R21" s="65" t="s">
        <v>493</v>
      </c>
      <c r="S21" s="67">
        <v>22</v>
      </c>
      <c r="T21" s="65">
        <v>72</v>
      </c>
      <c r="U21" s="67">
        <f t="shared" si="1"/>
        <v>1584</v>
      </c>
      <c r="V21" s="68">
        <v>150.47999999999999</v>
      </c>
    </row>
    <row r="22" spans="1:22" ht="15.6" x14ac:dyDescent="0.3">
      <c r="A22" s="65">
        <v>1386</v>
      </c>
      <c r="B22" s="66">
        <v>45270</v>
      </c>
      <c r="C22" s="65">
        <v>10</v>
      </c>
      <c r="D22" s="65" t="s">
        <v>478</v>
      </c>
      <c r="E22" s="65" t="s">
        <v>479</v>
      </c>
      <c r="F22" s="65" t="s">
        <v>480</v>
      </c>
      <c r="G22" s="65" t="s">
        <v>481</v>
      </c>
      <c r="H22" s="65" t="s">
        <v>418</v>
      </c>
      <c r="I22" s="65" t="s">
        <v>482</v>
      </c>
      <c r="J22" s="65" t="s">
        <v>298</v>
      </c>
      <c r="K22" s="66">
        <f t="shared" si="0"/>
        <v>45272</v>
      </c>
      <c r="L22" s="65" t="s">
        <v>431</v>
      </c>
      <c r="M22" s="65" t="s">
        <v>483</v>
      </c>
      <c r="N22" s="65" t="s">
        <v>480</v>
      </c>
      <c r="O22" s="65" t="s">
        <v>481</v>
      </c>
      <c r="P22" s="65" t="s">
        <v>418</v>
      </c>
      <c r="Q22" s="65" t="s">
        <v>447</v>
      </c>
      <c r="R22" s="65" t="s">
        <v>448</v>
      </c>
      <c r="S22" s="67">
        <v>9.1999999999999993</v>
      </c>
      <c r="T22" s="65">
        <v>60</v>
      </c>
      <c r="U22" s="67">
        <f t="shared" si="1"/>
        <v>552</v>
      </c>
      <c r="V22" s="68">
        <v>56.856000000000002</v>
      </c>
    </row>
    <row r="23" spans="1:22" ht="15.6" x14ac:dyDescent="0.3">
      <c r="A23" s="65">
        <v>1387</v>
      </c>
      <c r="B23" s="66">
        <v>45271</v>
      </c>
      <c r="C23" s="65">
        <v>11</v>
      </c>
      <c r="D23" s="65" t="s">
        <v>494</v>
      </c>
      <c r="E23" s="65" t="s">
        <v>495</v>
      </c>
      <c r="F23" s="65" t="s">
        <v>496</v>
      </c>
      <c r="G23" s="65" t="s">
        <v>497</v>
      </c>
      <c r="H23" s="65" t="s">
        <v>418</v>
      </c>
      <c r="I23" s="65" t="s">
        <v>476</v>
      </c>
      <c r="J23" s="65" t="s">
        <v>316</v>
      </c>
      <c r="K23" s="66">
        <f t="shared" si="0"/>
        <v>45273</v>
      </c>
      <c r="L23" s="65" t="s">
        <v>445</v>
      </c>
      <c r="M23" s="65" t="s">
        <v>498</v>
      </c>
      <c r="N23" s="65" t="s">
        <v>496</v>
      </c>
      <c r="O23" s="65" t="s">
        <v>497</v>
      </c>
      <c r="P23" s="65" t="s">
        <v>418</v>
      </c>
      <c r="Q23" s="65" t="s">
        <v>424</v>
      </c>
      <c r="R23" s="65" t="s">
        <v>425</v>
      </c>
      <c r="S23" s="67">
        <v>3.5</v>
      </c>
      <c r="T23" s="65">
        <v>67</v>
      </c>
      <c r="U23" s="67">
        <f t="shared" si="1"/>
        <v>234.5</v>
      </c>
      <c r="V23" s="68">
        <v>22.746500000000001</v>
      </c>
    </row>
    <row r="24" spans="1:22" ht="15.6" x14ac:dyDescent="0.3">
      <c r="A24" s="65">
        <v>1388</v>
      </c>
      <c r="B24" s="66">
        <v>45271</v>
      </c>
      <c r="C24" s="65">
        <v>11</v>
      </c>
      <c r="D24" s="65" t="s">
        <v>494</v>
      </c>
      <c r="E24" s="65" t="s">
        <v>495</v>
      </c>
      <c r="F24" s="65" t="s">
        <v>496</v>
      </c>
      <c r="G24" s="65" t="s">
        <v>497</v>
      </c>
      <c r="H24" s="65" t="s">
        <v>418</v>
      </c>
      <c r="I24" s="65" t="s">
        <v>476</v>
      </c>
      <c r="J24" s="65" t="s">
        <v>316</v>
      </c>
      <c r="K24" s="66">
        <f t="shared" si="0"/>
        <v>45273</v>
      </c>
      <c r="L24" s="65" t="s">
        <v>445</v>
      </c>
      <c r="M24" s="65" t="s">
        <v>498</v>
      </c>
      <c r="N24" s="65" t="s">
        <v>496</v>
      </c>
      <c r="O24" s="65" t="s">
        <v>497</v>
      </c>
      <c r="P24" s="65" t="s">
        <v>418</v>
      </c>
      <c r="Q24" s="65" t="s">
        <v>484</v>
      </c>
      <c r="R24" s="65" t="s">
        <v>423</v>
      </c>
      <c r="S24" s="67">
        <v>2.99</v>
      </c>
      <c r="T24" s="65">
        <v>48</v>
      </c>
      <c r="U24" s="67">
        <f t="shared" si="1"/>
        <v>143.52000000000001</v>
      </c>
      <c r="V24" s="68">
        <v>13.634400000000001</v>
      </c>
    </row>
    <row r="25" spans="1:22" ht="15.6" x14ac:dyDescent="0.3">
      <c r="A25" s="65">
        <v>1389</v>
      </c>
      <c r="B25" s="66">
        <v>45261</v>
      </c>
      <c r="C25" s="65">
        <v>1</v>
      </c>
      <c r="D25" s="65" t="s">
        <v>499</v>
      </c>
      <c r="E25" s="65" t="s">
        <v>500</v>
      </c>
      <c r="F25" s="65" t="s">
        <v>501</v>
      </c>
      <c r="G25" s="65" t="s">
        <v>502</v>
      </c>
      <c r="H25" s="65" t="s">
        <v>418</v>
      </c>
      <c r="I25" s="65" t="s">
        <v>444</v>
      </c>
      <c r="J25" s="65" t="s">
        <v>314</v>
      </c>
      <c r="K25" s="66">
        <f t="shared" si="0"/>
        <v>45263</v>
      </c>
      <c r="L25" s="65" t="s">
        <v>445</v>
      </c>
      <c r="M25" s="65" t="s">
        <v>503</v>
      </c>
      <c r="N25" s="65" t="s">
        <v>501</v>
      </c>
      <c r="O25" s="65" t="s">
        <v>502</v>
      </c>
      <c r="P25" s="65" t="s">
        <v>418</v>
      </c>
      <c r="Q25" s="65" t="s">
        <v>438</v>
      </c>
      <c r="R25" s="65" t="s">
        <v>423</v>
      </c>
      <c r="S25" s="67">
        <v>18</v>
      </c>
      <c r="T25" s="65">
        <v>64</v>
      </c>
      <c r="U25" s="67">
        <f t="shared" si="1"/>
        <v>1152</v>
      </c>
      <c r="V25" s="68">
        <v>118.65600000000001</v>
      </c>
    </row>
    <row r="26" spans="1:22" ht="15.6" x14ac:dyDescent="0.3">
      <c r="A26" s="65">
        <v>1390</v>
      </c>
      <c r="B26" s="66">
        <v>45261</v>
      </c>
      <c r="C26" s="65">
        <v>1</v>
      </c>
      <c r="D26" s="65" t="s">
        <v>499</v>
      </c>
      <c r="E26" s="65" t="s">
        <v>500</v>
      </c>
      <c r="F26" s="65" t="s">
        <v>501</v>
      </c>
      <c r="G26" s="65" t="s">
        <v>502</v>
      </c>
      <c r="H26" s="65" t="s">
        <v>418</v>
      </c>
      <c r="I26" s="65" t="s">
        <v>444</v>
      </c>
      <c r="J26" s="65" t="s">
        <v>314</v>
      </c>
      <c r="K26" s="66">
        <f t="shared" si="0"/>
        <v>45263</v>
      </c>
      <c r="L26" s="65" t="s">
        <v>445</v>
      </c>
      <c r="M26" s="65" t="s">
        <v>503</v>
      </c>
      <c r="N26" s="65" t="s">
        <v>501</v>
      </c>
      <c r="O26" s="65" t="s">
        <v>502</v>
      </c>
      <c r="P26" s="65" t="s">
        <v>418</v>
      </c>
      <c r="Q26" s="65" t="s">
        <v>439</v>
      </c>
      <c r="R26" s="65" t="s">
        <v>423</v>
      </c>
      <c r="S26" s="67">
        <v>46</v>
      </c>
      <c r="T26" s="65">
        <v>82</v>
      </c>
      <c r="U26" s="67">
        <f t="shared" si="1"/>
        <v>3772</v>
      </c>
      <c r="V26" s="68">
        <v>392.28800000000007</v>
      </c>
    </row>
    <row r="27" spans="1:22" ht="15.6" x14ac:dyDescent="0.3">
      <c r="A27" s="65">
        <v>1391</v>
      </c>
      <c r="B27" s="66">
        <v>45261</v>
      </c>
      <c r="C27" s="65">
        <v>1</v>
      </c>
      <c r="D27" s="65" t="s">
        <v>499</v>
      </c>
      <c r="E27" s="65" t="s">
        <v>500</v>
      </c>
      <c r="F27" s="65" t="s">
        <v>501</v>
      </c>
      <c r="G27" s="65" t="s">
        <v>502</v>
      </c>
      <c r="H27" s="65" t="s">
        <v>418</v>
      </c>
      <c r="I27" s="65" t="s">
        <v>444</v>
      </c>
      <c r="J27" s="65" t="s">
        <v>314</v>
      </c>
      <c r="K27" s="66">
        <f t="shared" si="0"/>
        <v>45263</v>
      </c>
      <c r="L27" s="65" t="s">
        <v>445</v>
      </c>
      <c r="M27" s="65" t="s">
        <v>503</v>
      </c>
      <c r="N27" s="65" t="s">
        <v>501</v>
      </c>
      <c r="O27" s="65" t="s">
        <v>502</v>
      </c>
      <c r="P27" s="65" t="s">
        <v>418</v>
      </c>
      <c r="Q27" s="65" t="s">
        <v>484</v>
      </c>
      <c r="R27" s="65" t="s">
        <v>423</v>
      </c>
      <c r="S27" s="67">
        <v>2.99</v>
      </c>
      <c r="T27" s="65">
        <v>17</v>
      </c>
      <c r="U27" s="67">
        <f t="shared" si="1"/>
        <v>50.830000000000005</v>
      </c>
      <c r="V27" s="68">
        <v>5.1338300000000014</v>
      </c>
    </row>
    <row r="28" spans="1:22" ht="15.6" x14ac:dyDescent="0.3">
      <c r="A28" s="65">
        <v>1392</v>
      </c>
      <c r="B28" s="66">
        <v>45288</v>
      </c>
      <c r="C28" s="65">
        <v>28</v>
      </c>
      <c r="D28" s="65" t="s">
        <v>472</v>
      </c>
      <c r="E28" s="65" t="s">
        <v>473</v>
      </c>
      <c r="F28" s="65" t="s">
        <v>474</v>
      </c>
      <c r="G28" s="65" t="s">
        <v>475</v>
      </c>
      <c r="H28" s="65" t="s">
        <v>418</v>
      </c>
      <c r="I28" s="65" t="s">
        <v>476</v>
      </c>
      <c r="J28" s="65" t="s">
        <v>316</v>
      </c>
      <c r="K28" s="66">
        <f t="shared" si="0"/>
        <v>45290</v>
      </c>
      <c r="L28" s="65" t="s">
        <v>445</v>
      </c>
      <c r="M28" s="65" t="s">
        <v>477</v>
      </c>
      <c r="N28" s="65" t="s">
        <v>474</v>
      </c>
      <c r="O28" s="65" t="s">
        <v>475</v>
      </c>
      <c r="P28" s="65" t="s">
        <v>418</v>
      </c>
      <c r="Q28" s="65" t="s">
        <v>462</v>
      </c>
      <c r="R28" s="65" t="s">
        <v>463</v>
      </c>
      <c r="S28" s="67">
        <v>9.65</v>
      </c>
      <c r="T28" s="65">
        <v>38</v>
      </c>
      <c r="U28" s="67">
        <f t="shared" si="1"/>
        <v>366.7</v>
      </c>
      <c r="V28" s="68">
        <v>36.67</v>
      </c>
    </row>
    <row r="29" spans="1:22" ht="15.6" x14ac:dyDescent="0.3">
      <c r="A29" s="65">
        <v>1393</v>
      </c>
      <c r="B29" s="66">
        <v>45288</v>
      </c>
      <c r="C29" s="65">
        <v>28</v>
      </c>
      <c r="D29" s="65" t="s">
        <v>472</v>
      </c>
      <c r="E29" s="65" t="s">
        <v>473</v>
      </c>
      <c r="F29" s="65" t="s">
        <v>474</v>
      </c>
      <c r="G29" s="65" t="s">
        <v>475</v>
      </c>
      <c r="H29" s="65" t="s">
        <v>418</v>
      </c>
      <c r="I29" s="65" t="s">
        <v>476</v>
      </c>
      <c r="J29" s="65" t="s">
        <v>316</v>
      </c>
      <c r="K29" s="66">
        <f t="shared" si="0"/>
        <v>45290</v>
      </c>
      <c r="L29" s="65" t="s">
        <v>445</v>
      </c>
      <c r="M29" s="65" t="s">
        <v>477</v>
      </c>
      <c r="N29" s="65" t="s">
        <v>474</v>
      </c>
      <c r="O29" s="65" t="s">
        <v>475</v>
      </c>
      <c r="P29" s="65" t="s">
        <v>418</v>
      </c>
      <c r="Q29" s="65" t="s">
        <v>504</v>
      </c>
      <c r="R29" s="65" t="s">
        <v>505</v>
      </c>
      <c r="S29" s="67">
        <v>18.399999999999999</v>
      </c>
      <c r="T29" s="65">
        <v>25</v>
      </c>
      <c r="U29" s="67">
        <f t="shared" si="1"/>
        <v>459.99999999999994</v>
      </c>
      <c r="V29" s="68">
        <v>45.54</v>
      </c>
    </row>
    <row r="30" spans="1:22" ht="15.6" x14ac:dyDescent="0.3">
      <c r="A30" s="65">
        <v>1394</v>
      </c>
      <c r="B30" s="66">
        <v>45269</v>
      </c>
      <c r="C30" s="65">
        <v>9</v>
      </c>
      <c r="D30" s="65" t="s">
        <v>506</v>
      </c>
      <c r="E30" s="65" t="s">
        <v>507</v>
      </c>
      <c r="F30" s="65" t="s">
        <v>508</v>
      </c>
      <c r="G30" s="65" t="s">
        <v>509</v>
      </c>
      <c r="H30" s="65" t="s">
        <v>418</v>
      </c>
      <c r="I30" s="65" t="s">
        <v>510</v>
      </c>
      <c r="J30" s="65" t="s">
        <v>318</v>
      </c>
      <c r="K30" s="66">
        <f t="shared" si="0"/>
        <v>45271</v>
      </c>
      <c r="L30" s="65" t="s">
        <v>431</v>
      </c>
      <c r="M30" s="65" t="s">
        <v>511</v>
      </c>
      <c r="N30" s="65" t="s">
        <v>508</v>
      </c>
      <c r="O30" s="65" t="s">
        <v>509</v>
      </c>
      <c r="P30" s="65" t="s">
        <v>418</v>
      </c>
      <c r="Q30" s="65" t="s">
        <v>512</v>
      </c>
      <c r="R30" s="65" t="s">
        <v>513</v>
      </c>
      <c r="S30" s="67">
        <v>19.5</v>
      </c>
      <c r="T30" s="65">
        <v>85</v>
      </c>
      <c r="U30" s="67">
        <f t="shared" si="1"/>
        <v>1657.5</v>
      </c>
      <c r="V30" s="68">
        <v>165.75</v>
      </c>
    </row>
    <row r="31" spans="1:22" ht="15.6" x14ac:dyDescent="0.3">
      <c r="A31" s="65">
        <v>1395</v>
      </c>
      <c r="B31" s="66">
        <v>45269</v>
      </c>
      <c r="C31" s="65">
        <v>9</v>
      </c>
      <c r="D31" s="65" t="s">
        <v>506</v>
      </c>
      <c r="E31" s="65" t="s">
        <v>507</v>
      </c>
      <c r="F31" s="65" t="s">
        <v>508</v>
      </c>
      <c r="G31" s="65" t="s">
        <v>509</v>
      </c>
      <c r="H31" s="65" t="s">
        <v>418</v>
      </c>
      <c r="I31" s="65" t="s">
        <v>510</v>
      </c>
      <c r="J31" s="65" t="s">
        <v>318</v>
      </c>
      <c r="K31" s="66">
        <f t="shared" si="0"/>
        <v>45271</v>
      </c>
      <c r="L31" s="65" t="s">
        <v>431</v>
      </c>
      <c r="M31" s="65" t="s">
        <v>511</v>
      </c>
      <c r="N31" s="65" t="s">
        <v>508</v>
      </c>
      <c r="O31" s="65" t="s">
        <v>509</v>
      </c>
      <c r="P31" s="65" t="s">
        <v>418</v>
      </c>
      <c r="Q31" s="65" t="s">
        <v>514</v>
      </c>
      <c r="R31" s="65" t="s">
        <v>515</v>
      </c>
      <c r="S31" s="67">
        <v>34.799999999999997</v>
      </c>
      <c r="T31" s="65">
        <v>18</v>
      </c>
      <c r="U31" s="67">
        <f t="shared" si="1"/>
        <v>626.4</v>
      </c>
      <c r="V31" s="68">
        <v>61.3872</v>
      </c>
    </row>
    <row r="32" spans="1:22" ht="15.6" x14ac:dyDescent="0.3">
      <c r="A32" s="65">
        <v>1396</v>
      </c>
      <c r="B32" s="66">
        <v>45266</v>
      </c>
      <c r="C32" s="65">
        <v>6</v>
      </c>
      <c r="D32" s="65" t="s">
        <v>464</v>
      </c>
      <c r="E32" s="65" t="s">
        <v>465</v>
      </c>
      <c r="F32" s="65" t="s">
        <v>466</v>
      </c>
      <c r="G32" s="65" t="s">
        <v>467</v>
      </c>
      <c r="H32" s="65" t="s">
        <v>418</v>
      </c>
      <c r="I32" s="65" t="s">
        <v>468</v>
      </c>
      <c r="J32" s="65" t="s">
        <v>314</v>
      </c>
      <c r="K32" s="66">
        <f t="shared" si="0"/>
        <v>45268</v>
      </c>
      <c r="L32" s="65" t="s">
        <v>420</v>
      </c>
      <c r="M32" s="65" t="s">
        <v>469</v>
      </c>
      <c r="N32" s="65" t="s">
        <v>466</v>
      </c>
      <c r="O32" s="65" t="s">
        <v>467</v>
      </c>
      <c r="P32" s="65" t="s">
        <v>418</v>
      </c>
      <c r="Q32" s="65" t="s">
        <v>422</v>
      </c>
      <c r="R32" s="65" t="s">
        <v>423</v>
      </c>
      <c r="S32" s="67">
        <v>14</v>
      </c>
      <c r="T32" s="65">
        <v>85</v>
      </c>
      <c r="U32" s="67">
        <f t="shared" si="1"/>
        <v>1190</v>
      </c>
      <c r="V32" s="68">
        <v>115.42999999999999</v>
      </c>
    </row>
    <row r="33" spans="1:22" ht="15.6" x14ac:dyDescent="0.3">
      <c r="A33" s="65">
        <v>1397</v>
      </c>
      <c r="B33" s="66">
        <v>45268</v>
      </c>
      <c r="C33" s="65">
        <v>8</v>
      </c>
      <c r="D33" s="65" t="s">
        <v>440</v>
      </c>
      <c r="E33" s="65" t="s">
        <v>441</v>
      </c>
      <c r="F33" s="65" t="s">
        <v>442</v>
      </c>
      <c r="G33" s="65" t="s">
        <v>443</v>
      </c>
      <c r="H33" s="65" t="s">
        <v>418</v>
      </c>
      <c r="I33" s="65" t="s">
        <v>444</v>
      </c>
      <c r="J33" s="65" t="s">
        <v>314</v>
      </c>
      <c r="K33" s="66">
        <f t="shared" si="0"/>
        <v>45270</v>
      </c>
      <c r="L33" s="65" t="s">
        <v>420</v>
      </c>
      <c r="M33" s="65" t="s">
        <v>446</v>
      </c>
      <c r="N33" s="65" t="s">
        <v>442</v>
      </c>
      <c r="O33" s="65" t="s">
        <v>443</v>
      </c>
      <c r="P33" s="65" t="s">
        <v>418</v>
      </c>
      <c r="Q33" s="65" t="s">
        <v>470</v>
      </c>
      <c r="R33" s="65" t="s">
        <v>471</v>
      </c>
      <c r="S33" s="67">
        <v>40</v>
      </c>
      <c r="T33" s="65">
        <v>82</v>
      </c>
      <c r="U33" s="67">
        <f t="shared" si="1"/>
        <v>3280</v>
      </c>
      <c r="V33" s="68">
        <v>318.15999999999997</v>
      </c>
    </row>
    <row r="34" spans="1:22" ht="15.6" x14ac:dyDescent="0.3">
      <c r="A34" s="65">
        <v>1398</v>
      </c>
      <c r="B34" s="66">
        <v>45268</v>
      </c>
      <c r="C34" s="65">
        <v>8</v>
      </c>
      <c r="D34" s="65" t="s">
        <v>440</v>
      </c>
      <c r="E34" s="65" t="s">
        <v>441</v>
      </c>
      <c r="F34" s="65" t="s">
        <v>442</v>
      </c>
      <c r="G34" s="65" t="s">
        <v>443</v>
      </c>
      <c r="H34" s="65" t="s">
        <v>418</v>
      </c>
      <c r="I34" s="65" t="s">
        <v>444</v>
      </c>
      <c r="J34" s="65" t="s">
        <v>314</v>
      </c>
      <c r="K34" s="66">
        <f t="shared" si="0"/>
        <v>45270</v>
      </c>
      <c r="L34" s="65" t="s">
        <v>420</v>
      </c>
      <c r="M34" s="65" t="s">
        <v>446</v>
      </c>
      <c r="N34" s="65" t="s">
        <v>442</v>
      </c>
      <c r="O34" s="65" t="s">
        <v>443</v>
      </c>
      <c r="P34" s="65" t="s">
        <v>418</v>
      </c>
      <c r="Q34" s="65" t="s">
        <v>447</v>
      </c>
      <c r="R34" s="65" t="s">
        <v>448</v>
      </c>
      <c r="S34" s="67">
        <v>9.1999999999999993</v>
      </c>
      <c r="T34" s="65">
        <v>47</v>
      </c>
      <c r="U34" s="67">
        <f t="shared" si="1"/>
        <v>432.4</v>
      </c>
      <c r="V34" s="68">
        <v>41.510399999999997</v>
      </c>
    </row>
    <row r="35" spans="1:22" ht="15.6" x14ac:dyDescent="0.3">
      <c r="A35" s="65">
        <v>1399</v>
      </c>
      <c r="B35" s="66">
        <v>45285</v>
      </c>
      <c r="C35" s="65">
        <v>25</v>
      </c>
      <c r="D35" s="65" t="s">
        <v>516</v>
      </c>
      <c r="E35" s="65" t="s">
        <v>517</v>
      </c>
      <c r="F35" s="65" t="s">
        <v>480</v>
      </c>
      <c r="G35" s="65" t="s">
        <v>481</v>
      </c>
      <c r="H35" s="65" t="s">
        <v>418</v>
      </c>
      <c r="I35" s="65" t="s">
        <v>482</v>
      </c>
      <c r="J35" s="65" t="s">
        <v>298</v>
      </c>
      <c r="K35" s="66">
        <f t="shared" si="0"/>
        <v>45287</v>
      </c>
      <c r="L35" s="65" t="s">
        <v>431</v>
      </c>
      <c r="M35" s="65" t="s">
        <v>518</v>
      </c>
      <c r="N35" s="65" t="s">
        <v>480</v>
      </c>
      <c r="O35" s="65" t="s">
        <v>481</v>
      </c>
      <c r="P35" s="65" t="s">
        <v>418</v>
      </c>
      <c r="Q35" s="65" t="s">
        <v>519</v>
      </c>
      <c r="R35" s="65" t="s">
        <v>448</v>
      </c>
      <c r="S35" s="67">
        <v>10</v>
      </c>
      <c r="T35" s="65">
        <v>99</v>
      </c>
      <c r="U35" s="67">
        <f t="shared" si="1"/>
        <v>990</v>
      </c>
      <c r="V35" s="68">
        <v>99</v>
      </c>
    </row>
    <row r="36" spans="1:22" ht="15.6" x14ac:dyDescent="0.3">
      <c r="A36" s="65">
        <v>1400</v>
      </c>
      <c r="B36" s="66">
        <v>45286</v>
      </c>
      <c r="C36" s="65">
        <v>26</v>
      </c>
      <c r="D36" s="65" t="s">
        <v>520</v>
      </c>
      <c r="E36" s="65" t="s">
        <v>521</v>
      </c>
      <c r="F36" s="65" t="s">
        <v>496</v>
      </c>
      <c r="G36" s="65" t="s">
        <v>497</v>
      </c>
      <c r="H36" s="65" t="s">
        <v>418</v>
      </c>
      <c r="I36" s="65" t="s">
        <v>476</v>
      </c>
      <c r="J36" s="65" t="s">
        <v>316</v>
      </c>
      <c r="K36" s="66">
        <f t="shared" ref="K36:K68" si="2">B36+2</f>
        <v>45288</v>
      </c>
      <c r="L36" s="65" t="s">
        <v>445</v>
      </c>
      <c r="M36" s="65" t="s">
        <v>522</v>
      </c>
      <c r="N36" s="65" t="s">
        <v>496</v>
      </c>
      <c r="O36" s="65" t="s">
        <v>497</v>
      </c>
      <c r="P36" s="65" t="s">
        <v>418</v>
      </c>
      <c r="Q36" s="65" t="s">
        <v>523</v>
      </c>
      <c r="R36" s="65" t="s">
        <v>524</v>
      </c>
      <c r="S36" s="67">
        <v>21.35</v>
      </c>
      <c r="T36" s="65">
        <v>49</v>
      </c>
      <c r="U36" s="67">
        <f t="shared" ref="U36:U67" si="3">S36*T36</f>
        <v>1046.1500000000001</v>
      </c>
      <c r="V36" s="68">
        <v>106.70730000000002</v>
      </c>
    </row>
    <row r="37" spans="1:22" ht="15.6" x14ac:dyDescent="0.3">
      <c r="A37" s="65">
        <v>1401</v>
      </c>
      <c r="B37" s="66">
        <v>45286</v>
      </c>
      <c r="C37" s="65">
        <v>26</v>
      </c>
      <c r="D37" s="65" t="s">
        <v>520</v>
      </c>
      <c r="E37" s="65" t="s">
        <v>521</v>
      </c>
      <c r="F37" s="65" t="s">
        <v>496</v>
      </c>
      <c r="G37" s="65" t="s">
        <v>497</v>
      </c>
      <c r="H37" s="65" t="s">
        <v>418</v>
      </c>
      <c r="I37" s="65" t="s">
        <v>476</v>
      </c>
      <c r="J37" s="65" t="s">
        <v>316</v>
      </c>
      <c r="K37" s="66">
        <f t="shared" si="2"/>
        <v>45288</v>
      </c>
      <c r="L37" s="65" t="s">
        <v>445</v>
      </c>
      <c r="M37" s="65" t="s">
        <v>522</v>
      </c>
      <c r="N37" s="65" t="s">
        <v>496</v>
      </c>
      <c r="O37" s="65" t="s">
        <v>497</v>
      </c>
      <c r="P37" s="65" t="s">
        <v>418</v>
      </c>
      <c r="Q37" s="65" t="s">
        <v>462</v>
      </c>
      <c r="R37" s="65" t="s">
        <v>463</v>
      </c>
      <c r="S37" s="67">
        <v>9.65</v>
      </c>
      <c r="T37" s="65">
        <v>72</v>
      </c>
      <c r="U37" s="67">
        <f t="shared" si="3"/>
        <v>694.80000000000007</v>
      </c>
      <c r="V37" s="68">
        <v>72.954000000000008</v>
      </c>
    </row>
    <row r="38" spans="1:22" ht="15.6" x14ac:dyDescent="0.3">
      <c r="A38" s="65">
        <v>1402</v>
      </c>
      <c r="B38" s="66">
        <v>45286</v>
      </c>
      <c r="C38" s="65">
        <v>26</v>
      </c>
      <c r="D38" s="65" t="s">
        <v>520</v>
      </c>
      <c r="E38" s="65" t="s">
        <v>521</v>
      </c>
      <c r="F38" s="65" t="s">
        <v>496</v>
      </c>
      <c r="G38" s="65" t="s">
        <v>497</v>
      </c>
      <c r="H38" s="65" t="s">
        <v>418</v>
      </c>
      <c r="I38" s="65" t="s">
        <v>476</v>
      </c>
      <c r="J38" s="65" t="s">
        <v>316</v>
      </c>
      <c r="K38" s="66">
        <f t="shared" si="2"/>
        <v>45288</v>
      </c>
      <c r="L38" s="65" t="s">
        <v>445</v>
      </c>
      <c r="M38" s="65" t="s">
        <v>522</v>
      </c>
      <c r="N38" s="65" t="s">
        <v>496</v>
      </c>
      <c r="O38" s="65" t="s">
        <v>497</v>
      </c>
      <c r="P38" s="65" t="s">
        <v>418</v>
      </c>
      <c r="Q38" s="65" t="s">
        <v>504</v>
      </c>
      <c r="R38" s="65" t="s">
        <v>505</v>
      </c>
      <c r="S38" s="67">
        <v>18.399999999999999</v>
      </c>
      <c r="T38" s="65">
        <v>99</v>
      </c>
      <c r="U38" s="67">
        <f t="shared" si="3"/>
        <v>1821.6</v>
      </c>
      <c r="V38" s="68">
        <v>191.268</v>
      </c>
    </row>
    <row r="39" spans="1:22" ht="15.6" x14ac:dyDescent="0.3">
      <c r="A39" s="65">
        <v>1403</v>
      </c>
      <c r="B39" s="66">
        <v>45289</v>
      </c>
      <c r="C39" s="65">
        <v>29</v>
      </c>
      <c r="D39" s="65" t="s">
        <v>449</v>
      </c>
      <c r="E39" s="65" t="s">
        <v>450</v>
      </c>
      <c r="F39" s="65" t="s">
        <v>451</v>
      </c>
      <c r="G39" s="65" t="s">
        <v>452</v>
      </c>
      <c r="H39" s="65" t="s">
        <v>418</v>
      </c>
      <c r="I39" s="65" t="s">
        <v>453</v>
      </c>
      <c r="J39" s="65" t="s">
        <v>318</v>
      </c>
      <c r="K39" s="66">
        <f t="shared" si="2"/>
        <v>45291</v>
      </c>
      <c r="L39" s="65" t="s">
        <v>420</v>
      </c>
      <c r="M39" s="65" t="s">
        <v>454</v>
      </c>
      <c r="N39" s="65" t="s">
        <v>451</v>
      </c>
      <c r="O39" s="65" t="s">
        <v>452</v>
      </c>
      <c r="P39" s="65" t="s">
        <v>418</v>
      </c>
      <c r="Q39" s="65" t="s">
        <v>422</v>
      </c>
      <c r="R39" s="65" t="s">
        <v>423</v>
      </c>
      <c r="S39" s="67">
        <v>14</v>
      </c>
      <c r="T39" s="65">
        <v>10</v>
      </c>
      <c r="U39" s="67">
        <f t="shared" si="3"/>
        <v>140</v>
      </c>
      <c r="V39" s="68">
        <v>13.86</v>
      </c>
    </row>
    <row r="40" spans="1:22" ht="15.6" x14ac:dyDescent="0.3">
      <c r="A40" s="65">
        <v>1404</v>
      </c>
      <c r="B40" s="66">
        <v>45266</v>
      </c>
      <c r="C40" s="65">
        <v>6</v>
      </c>
      <c r="D40" s="65" t="s">
        <v>464</v>
      </c>
      <c r="E40" s="65" t="s">
        <v>465</v>
      </c>
      <c r="F40" s="65" t="s">
        <v>466</v>
      </c>
      <c r="G40" s="65" t="s">
        <v>467</v>
      </c>
      <c r="H40" s="65" t="s">
        <v>418</v>
      </c>
      <c r="I40" s="65" t="s">
        <v>468</v>
      </c>
      <c r="J40" s="65" t="s">
        <v>314</v>
      </c>
      <c r="K40" s="66">
        <f t="shared" si="2"/>
        <v>45268</v>
      </c>
      <c r="L40" s="65" t="s">
        <v>445</v>
      </c>
      <c r="M40" s="65" t="s">
        <v>469</v>
      </c>
      <c r="N40" s="65" t="s">
        <v>466</v>
      </c>
      <c r="O40" s="65" t="s">
        <v>467</v>
      </c>
      <c r="P40" s="65" t="s">
        <v>418</v>
      </c>
      <c r="Q40" s="65" t="s">
        <v>455</v>
      </c>
      <c r="R40" s="65" t="s">
        <v>456</v>
      </c>
      <c r="S40" s="67">
        <v>12.75</v>
      </c>
      <c r="T40" s="65">
        <v>100</v>
      </c>
      <c r="U40" s="67">
        <f t="shared" si="3"/>
        <v>1275</v>
      </c>
      <c r="V40" s="68">
        <v>122.39999999999999</v>
      </c>
    </row>
    <row r="41" spans="1:22" ht="15.6" x14ac:dyDescent="0.3">
      <c r="A41" s="65">
        <v>1405</v>
      </c>
      <c r="B41" s="66">
        <v>45287</v>
      </c>
      <c r="C41" s="65">
        <v>27</v>
      </c>
      <c r="D41" s="65" t="s">
        <v>414</v>
      </c>
      <c r="E41" s="65" t="s">
        <v>415</v>
      </c>
      <c r="F41" s="65" t="s">
        <v>416</v>
      </c>
      <c r="G41" s="65" t="s">
        <v>417</v>
      </c>
      <c r="H41" s="65" t="s">
        <v>418</v>
      </c>
      <c r="I41" s="65" t="s">
        <v>419</v>
      </c>
      <c r="J41" s="65" t="s">
        <v>318</v>
      </c>
      <c r="K41" s="66">
        <f t="shared" si="2"/>
        <v>45289</v>
      </c>
      <c r="L41" s="65" t="s">
        <v>420</v>
      </c>
      <c r="M41" s="65" t="s">
        <v>421</v>
      </c>
      <c r="N41" s="65" t="s">
        <v>416</v>
      </c>
      <c r="O41" s="65" t="s">
        <v>417</v>
      </c>
      <c r="P41" s="65" t="s">
        <v>418</v>
      </c>
      <c r="Q41" s="65" t="s">
        <v>455</v>
      </c>
      <c r="R41" s="65" t="s">
        <v>456</v>
      </c>
      <c r="S41" s="67">
        <v>12.75</v>
      </c>
      <c r="T41" s="65">
        <v>100</v>
      </c>
      <c r="U41" s="67">
        <f t="shared" si="3"/>
        <v>1275</v>
      </c>
      <c r="V41" s="68">
        <v>27</v>
      </c>
    </row>
    <row r="42" spans="1:22" ht="15.6" x14ac:dyDescent="0.3">
      <c r="A42" s="65">
        <v>1406</v>
      </c>
      <c r="B42" s="66">
        <v>45264</v>
      </c>
      <c r="C42" s="65">
        <v>4</v>
      </c>
      <c r="D42" s="65" t="s">
        <v>426</v>
      </c>
      <c r="E42" s="65" t="s">
        <v>427</v>
      </c>
      <c r="F42" s="65" t="s">
        <v>428</v>
      </c>
      <c r="G42" s="65" t="s">
        <v>429</v>
      </c>
      <c r="H42" s="65" t="s">
        <v>418</v>
      </c>
      <c r="I42" s="65" t="s">
        <v>430</v>
      </c>
      <c r="J42" s="65" t="s">
        <v>298</v>
      </c>
      <c r="K42" s="66">
        <f t="shared" si="2"/>
        <v>45266</v>
      </c>
      <c r="L42" s="65" t="s">
        <v>431</v>
      </c>
      <c r="M42" s="65" t="s">
        <v>432</v>
      </c>
      <c r="N42" s="65" t="s">
        <v>428</v>
      </c>
      <c r="O42" s="65" t="s">
        <v>429</v>
      </c>
      <c r="P42" s="65" t="s">
        <v>418</v>
      </c>
      <c r="Q42" s="65" t="s">
        <v>525</v>
      </c>
      <c r="R42" s="65" t="s">
        <v>491</v>
      </c>
      <c r="S42" s="67">
        <v>81</v>
      </c>
      <c r="T42" s="65">
        <v>62</v>
      </c>
      <c r="U42" s="67">
        <f t="shared" si="3"/>
        <v>5022</v>
      </c>
      <c r="V42" s="68">
        <v>117.93600000000001</v>
      </c>
    </row>
    <row r="43" spans="1:22" ht="15.6" x14ac:dyDescent="0.3">
      <c r="A43" s="65">
        <v>1407</v>
      </c>
      <c r="B43" s="66">
        <v>45264</v>
      </c>
      <c r="C43" s="65">
        <v>4</v>
      </c>
      <c r="D43" s="65" t="s">
        <v>426</v>
      </c>
      <c r="E43" s="65" t="s">
        <v>427</v>
      </c>
      <c r="F43" s="65" t="s">
        <v>428</v>
      </c>
      <c r="G43" s="65" t="s">
        <v>429</v>
      </c>
      <c r="H43" s="65" t="s">
        <v>418</v>
      </c>
      <c r="I43" s="65" t="s">
        <v>430</v>
      </c>
      <c r="J43" s="65" t="s">
        <v>298</v>
      </c>
      <c r="K43" s="66">
        <f t="shared" si="2"/>
        <v>45266</v>
      </c>
      <c r="L43" s="65" t="s">
        <v>431</v>
      </c>
      <c r="M43" s="65" t="s">
        <v>432</v>
      </c>
      <c r="N43" s="65" t="s">
        <v>428</v>
      </c>
      <c r="O43" s="65" t="s">
        <v>429</v>
      </c>
      <c r="P43" s="65" t="s">
        <v>418</v>
      </c>
      <c r="Q43" s="65" t="s">
        <v>526</v>
      </c>
      <c r="R43" s="65" t="s">
        <v>527</v>
      </c>
      <c r="S43" s="67">
        <v>7</v>
      </c>
      <c r="T43" s="65">
        <v>91</v>
      </c>
      <c r="U43" s="67">
        <f t="shared" si="3"/>
        <v>637</v>
      </c>
      <c r="V43" s="68">
        <v>13.719999999999999</v>
      </c>
    </row>
    <row r="44" spans="1:22" ht="15.6" x14ac:dyDescent="0.3">
      <c r="A44" s="65">
        <v>1408</v>
      </c>
      <c r="B44" s="66">
        <v>45272</v>
      </c>
      <c r="C44" s="65">
        <v>12</v>
      </c>
      <c r="D44" s="65" t="s">
        <v>435</v>
      </c>
      <c r="E44" s="65" t="s">
        <v>436</v>
      </c>
      <c r="F44" s="65" t="s">
        <v>416</v>
      </c>
      <c r="G44" s="65" t="s">
        <v>417</v>
      </c>
      <c r="H44" s="65" t="s">
        <v>418</v>
      </c>
      <c r="I44" s="65" t="s">
        <v>419</v>
      </c>
      <c r="J44" s="65" t="s">
        <v>318</v>
      </c>
      <c r="K44" s="66">
        <f t="shared" si="2"/>
        <v>45274</v>
      </c>
      <c r="L44" s="65" t="s">
        <v>420</v>
      </c>
      <c r="M44" s="65" t="s">
        <v>437</v>
      </c>
      <c r="N44" s="65" t="s">
        <v>416</v>
      </c>
      <c r="O44" s="65" t="s">
        <v>417</v>
      </c>
      <c r="P44" s="65" t="s">
        <v>418</v>
      </c>
      <c r="Q44" s="65" t="s">
        <v>526</v>
      </c>
      <c r="R44" s="65" t="s">
        <v>527</v>
      </c>
      <c r="S44" s="67">
        <v>7</v>
      </c>
      <c r="T44" s="65">
        <v>91</v>
      </c>
      <c r="U44" s="67">
        <f t="shared" si="3"/>
        <v>637</v>
      </c>
      <c r="V44" s="68">
        <v>8</v>
      </c>
    </row>
    <row r="45" spans="1:22" ht="15.6" x14ac:dyDescent="0.3">
      <c r="A45" s="65">
        <v>1409</v>
      </c>
      <c r="B45" s="66">
        <v>45268</v>
      </c>
      <c r="C45" s="65">
        <v>8</v>
      </c>
      <c r="D45" s="65" t="s">
        <v>440</v>
      </c>
      <c r="E45" s="65" t="s">
        <v>441</v>
      </c>
      <c r="F45" s="65" t="s">
        <v>442</v>
      </c>
      <c r="G45" s="65" t="s">
        <v>443</v>
      </c>
      <c r="H45" s="65" t="s">
        <v>418</v>
      </c>
      <c r="I45" s="65" t="s">
        <v>444</v>
      </c>
      <c r="J45" s="65" t="s">
        <v>314</v>
      </c>
      <c r="K45" s="66">
        <f t="shared" si="2"/>
        <v>45270</v>
      </c>
      <c r="L45" s="65" t="s">
        <v>445</v>
      </c>
      <c r="M45" s="65" t="s">
        <v>446</v>
      </c>
      <c r="N45" s="65" t="s">
        <v>442</v>
      </c>
      <c r="O45" s="65" t="s">
        <v>443</v>
      </c>
      <c r="P45" s="65" t="s">
        <v>418</v>
      </c>
      <c r="Q45" s="65" t="s">
        <v>514</v>
      </c>
      <c r="R45" s="65" t="s">
        <v>515</v>
      </c>
      <c r="S45" s="67">
        <v>34.799999999999997</v>
      </c>
      <c r="T45" s="65">
        <v>29</v>
      </c>
      <c r="U45" s="67">
        <f t="shared" si="3"/>
        <v>1009.1999999999999</v>
      </c>
      <c r="V45" s="68">
        <v>300.846</v>
      </c>
    </row>
    <row r="46" spans="1:22" ht="15.6" x14ac:dyDescent="0.3">
      <c r="A46" s="65">
        <v>1410</v>
      </c>
      <c r="B46" s="66">
        <v>45264</v>
      </c>
      <c r="C46" s="65">
        <v>4</v>
      </c>
      <c r="D46" s="65" t="s">
        <v>426</v>
      </c>
      <c r="E46" s="65" t="s">
        <v>427</v>
      </c>
      <c r="F46" s="65" t="s">
        <v>428</v>
      </c>
      <c r="G46" s="65" t="s">
        <v>429</v>
      </c>
      <c r="H46" s="65" t="s">
        <v>418</v>
      </c>
      <c r="I46" s="65" t="s">
        <v>430</v>
      </c>
      <c r="J46" s="65" t="s">
        <v>298</v>
      </c>
      <c r="K46" s="66">
        <f t="shared" si="2"/>
        <v>45266</v>
      </c>
      <c r="L46" s="65" t="s">
        <v>445</v>
      </c>
      <c r="M46" s="65" t="s">
        <v>432</v>
      </c>
      <c r="N46" s="65" t="s">
        <v>428</v>
      </c>
      <c r="O46" s="65" t="s">
        <v>429</v>
      </c>
      <c r="P46" s="65" t="s">
        <v>418</v>
      </c>
      <c r="Q46" s="65" t="s">
        <v>514</v>
      </c>
      <c r="R46" s="65" t="s">
        <v>515</v>
      </c>
      <c r="S46" s="67">
        <v>34.799999999999997</v>
      </c>
      <c r="T46" s="65">
        <v>29</v>
      </c>
      <c r="U46" s="67">
        <f t="shared" si="3"/>
        <v>1009.1999999999999</v>
      </c>
      <c r="V46" s="68">
        <v>9</v>
      </c>
    </row>
    <row r="47" spans="1:22" ht="15.6" x14ac:dyDescent="0.3">
      <c r="A47" s="65">
        <v>1411</v>
      </c>
      <c r="B47" s="66">
        <v>45289</v>
      </c>
      <c r="C47" s="65">
        <v>29</v>
      </c>
      <c r="D47" s="65" t="s">
        <v>449</v>
      </c>
      <c r="E47" s="65" t="s">
        <v>450</v>
      </c>
      <c r="F47" s="65" t="s">
        <v>451</v>
      </c>
      <c r="G47" s="65" t="s">
        <v>452</v>
      </c>
      <c r="H47" s="65" t="s">
        <v>418</v>
      </c>
      <c r="I47" s="65" t="s">
        <v>453</v>
      </c>
      <c r="J47" s="65" t="s">
        <v>318</v>
      </c>
      <c r="K47" s="66">
        <f t="shared" si="2"/>
        <v>45291</v>
      </c>
      <c r="L47" s="65" t="s">
        <v>420</v>
      </c>
      <c r="M47" s="65" t="s">
        <v>454</v>
      </c>
      <c r="N47" s="65" t="s">
        <v>451</v>
      </c>
      <c r="O47" s="65" t="s">
        <v>452</v>
      </c>
      <c r="P47" s="65" t="s">
        <v>418</v>
      </c>
      <c r="Q47" s="65" t="s">
        <v>514</v>
      </c>
      <c r="R47" s="65" t="s">
        <v>515</v>
      </c>
      <c r="S47" s="67">
        <v>34.799999999999997</v>
      </c>
      <c r="T47" s="65">
        <v>29</v>
      </c>
      <c r="U47" s="67">
        <f t="shared" si="3"/>
        <v>1009.1999999999999</v>
      </c>
      <c r="V47" s="68">
        <v>23</v>
      </c>
    </row>
    <row r="48" spans="1:22" ht="15.6" x14ac:dyDescent="0.3">
      <c r="A48" s="65">
        <v>1412</v>
      </c>
      <c r="B48" s="66">
        <v>45263</v>
      </c>
      <c r="C48" s="65">
        <v>3</v>
      </c>
      <c r="D48" s="65" t="s">
        <v>457</v>
      </c>
      <c r="E48" s="65" t="s">
        <v>458</v>
      </c>
      <c r="F48" s="65" t="s">
        <v>459</v>
      </c>
      <c r="G48" s="65" t="s">
        <v>460</v>
      </c>
      <c r="H48" s="65" t="s">
        <v>418</v>
      </c>
      <c r="I48" s="65" t="s">
        <v>419</v>
      </c>
      <c r="J48" s="65" t="s">
        <v>318</v>
      </c>
      <c r="K48" s="66">
        <f t="shared" si="2"/>
        <v>45265</v>
      </c>
      <c r="L48" s="65" t="s">
        <v>420</v>
      </c>
      <c r="M48" s="65" t="s">
        <v>461</v>
      </c>
      <c r="N48" s="65" t="s">
        <v>459</v>
      </c>
      <c r="O48" s="65" t="s">
        <v>460</v>
      </c>
      <c r="P48" s="65" t="s">
        <v>418</v>
      </c>
      <c r="Q48" s="65" t="s">
        <v>528</v>
      </c>
      <c r="R48" s="65" t="s">
        <v>493</v>
      </c>
      <c r="S48" s="67">
        <v>10</v>
      </c>
      <c r="T48" s="65">
        <v>49</v>
      </c>
      <c r="U48" s="67">
        <f t="shared" si="3"/>
        <v>490</v>
      </c>
      <c r="V48" s="68">
        <v>90.25</v>
      </c>
    </row>
    <row r="49" spans="1:22" ht="15.6" x14ac:dyDescent="0.3">
      <c r="A49" s="65">
        <v>1413</v>
      </c>
      <c r="B49" s="66">
        <v>45263</v>
      </c>
      <c r="C49" s="65">
        <v>3</v>
      </c>
      <c r="D49" s="65" t="s">
        <v>457</v>
      </c>
      <c r="E49" s="65" t="s">
        <v>458</v>
      </c>
      <c r="F49" s="65" t="s">
        <v>459</v>
      </c>
      <c r="G49" s="65" t="s">
        <v>460</v>
      </c>
      <c r="H49" s="65" t="s">
        <v>418</v>
      </c>
      <c r="I49" s="65" t="s">
        <v>419</v>
      </c>
      <c r="J49" s="65" t="s">
        <v>318</v>
      </c>
      <c r="K49" s="66">
        <f t="shared" si="2"/>
        <v>45265</v>
      </c>
      <c r="L49" s="65" t="s">
        <v>420</v>
      </c>
      <c r="M49" s="65" t="s">
        <v>461</v>
      </c>
      <c r="N49" s="65" t="s">
        <v>459</v>
      </c>
      <c r="O49" s="65" t="s">
        <v>460</v>
      </c>
      <c r="P49" s="65" t="s">
        <v>418</v>
      </c>
      <c r="Q49" s="65" t="s">
        <v>470</v>
      </c>
      <c r="R49" s="65" t="s">
        <v>471</v>
      </c>
      <c r="S49" s="67">
        <v>40</v>
      </c>
      <c r="T49" s="65">
        <v>29</v>
      </c>
      <c r="U49" s="67">
        <f t="shared" si="3"/>
        <v>1160</v>
      </c>
      <c r="V49" s="68">
        <v>239.12</v>
      </c>
    </row>
    <row r="50" spans="1:22" ht="15.6" x14ac:dyDescent="0.3">
      <c r="A50" s="65">
        <v>1414</v>
      </c>
      <c r="B50" s="66">
        <v>45266</v>
      </c>
      <c r="C50" s="65">
        <v>6</v>
      </c>
      <c r="D50" s="65" t="s">
        <v>464</v>
      </c>
      <c r="E50" s="65" t="s">
        <v>465</v>
      </c>
      <c r="F50" s="65" t="s">
        <v>466</v>
      </c>
      <c r="G50" s="65" t="s">
        <v>467</v>
      </c>
      <c r="H50" s="65" t="s">
        <v>418</v>
      </c>
      <c r="I50" s="65" t="s">
        <v>468</v>
      </c>
      <c r="J50" s="65" t="s">
        <v>314</v>
      </c>
      <c r="K50" s="66">
        <f t="shared" si="2"/>
        <v>45268</v>
      </c>
      <c r="L50" s="65" t="s">
        <v>420</v>
      </c>
      <c r="M50" s="65" t="s">
        <v>469</v>
      </c>
      <c r="N50" s="65" t="s">
        <v>466</v>
      </c>
      <c r="O50" s="65" t="s">
        <v>467</v>
      </c>
      <c r="P50" s="65" t="s">
        <v>418</v>
      </c>
      <c r="Q50" s="65" t="s">
        <v>470</v>
      </c>
      <c r="R50" s="65" t="s">
        <v>471</v>
      </c>
      <c r="S50" s="67">
        <v>40</v>
      </c>
      <c r="T50" s="65">
        <v>29</v>
      </c>
      <c r="U50" s="67">
        <f t="shared" si="3"/>
        <v>1160</v>
      </c>
      <c r="V50" s="68">
        <v>31</v>
      </c>
    </row>
    <row r="51" spans="1:22" ht="15.6" x14ac:dyDescent="0.3">
      <c r="A51" s="65">
        <v>1415</v>
      </c>
      <c r="B51" s="66">
        <v>45288</v>
      </c>
      <c r="C51" s="65">
        <v>28</v>
      </c>
      <c r="D51" s="65" t="s">
        <v>472</v>
      </c>
      <c r="E51" s="65" t="s">
        <v>473</v>
      </c>
      <c r="F51" s="65" t="s">
        <v>474</v>
      </c>
      <c r="G51" s="65" t="s">
        <v>475</v>
      </c>
      <c r="H51" s="65" t="s">
        <v>418</v>
      </c>
      <c r="I51" s="65" t="s">
        <v>476</v>
      </c>
      <c r="J51" s="65" t="s">
        <v>316</v>
      </c>
      <c r="K51" s="66">
        <f t="shared" si="2"/>
        <v>45290</v>
      </c>
      <c r="L51" s="65" t="s">
        <v>445</v>
      </c>
      <c r="M51" s="65" t="s">
        <v>477</v>
      </c>
      <c r="N51" s="65" t="s">
        <v>474</v>
      </c>
      <c r="O51" s="65" t="s">
        <v>475</v>
      </c>
      <c r="P51" s="65" t="s">
        <v>418</v>
      </c>
      <c r="Q51" s="65" t="s">
        <v>470</v>
      </c>
      <c r="R51" s="65" t="s">
        <v>471</v>
      </c>
      <c r="S51" s="67">
        <v>40</v>
      </c>
      <c r="T51" s="65">
        <v>29</v>
      </c>
      <c r="U51" s="67">
        <f t="shared" si="3"/>
        <v>1160</v>
      </c>
      <c r="V51" s="68">
        <v>20</v>
      </c>
    </row>
    <row r="52" spans="1:22" ht="15.6" x14ac:dyDescent="0.3">
      <c r="A52" s="65">
        <v>1416</v>
      </c>
      <c r="B52" s="66">
        <v>45268</v>
      </c>
      <c r="C52" s="65">
        <v>8</v>
      </c>
      <c r="D52" s="65" t="s">
        <v>440</v>
      </c>
      <c r="E52" s="65" t="s">
        <v>441</v>
      </c>
      <c r="F52" s="65" t="s">
        <v>442</v>
      </c>
      <c r="G52" s="65" t="s">
        <v>443</v>
      </c>
      <c r="H52" s="65" t="s">
        <v>418</v>
      </c>
      <c r="I52" s="65" t="s">
        <v>444</v>
      </c>
      <c r="J52" s="65" t="s">
        <v>314</v>
      </c>
      <c r="K52" s="66">
        <f t="shared" si="2"/>
        <v>45270</v>
      </c>
      <c r="L52" s="65" t="s">
        <v>445</v>
      </c>
      <c r="M52" s="65" t="s">
        <v>446</v>
      </c>
      <c r="N52" s="65" t="s">
        <v>442</v>
      </c>
      <c r="O52" s="65" t="s">
        <v>443</v>
      </c>
      <c r="P52" s="65" t="s">
        <v>418</v>
      </c>
      <c r="Q52" s="65" t="s">
        <v>470</v>
      </c>
      <c r="R52" s="65" t="s">
        <v>471</v>
      </c>
      <c r="S52" s="67">
        <v>40</v>
      </c>
      <c r="T52" s="65">
        <v>29</v>
      </c>
      <c r="U52" s="67">
        <f t="shared" si="3"/>
        <v>1160</v>
      </c>
      <c r="V52" s="68">
        <v>34</v>
      </c>
    </row>
    <row r="53" spans="1:22" ht="15.6" x14ac:dyDescent="0.3">
      <c r="A53" s="65">
        <v>1417</v>
      </c>
      <c r="B53" s="66">
        <v>45270</v>
      </c>
      <c r="C53" s="65">
        <v>10</v>
      </c>
      <c r="D53" s="65" t="s">
        <v>478</v>
      </c>
      <c r="E53" s="65" t="s">
        <v>479</v>
      </c>
      <c r="F53" s="65" t="s">
        <v>480</v>
      </c>
      <c r="G53" s="65" t="s">
        <v>481</v>
      </c>
      <c r="H53" s="65" t="s">
        <v>418</v>
      </c>
      <c r="I53" s="65" t="s">
        <v>482</v>
      </c>
      <c r="J53" s="65" t="s">
        <v>298</v>
      </c>
      <c r="K53" s="66">
        <f t="shared" si="2"/>
        <v>45272</v>
      </c>
      <c r="L53" s="65" t="s">
        <v>420</v>
      </c>
      <c r="M53" s="65" t="s">
        <v>483</v>
      </c>
      <c r="N53" s="65" t="s">
        <v>480</v>
      </c>
      <c r="O53" s="65" t="s">
        <v>481</v>
      </c>
      <c r="P53" s="65" t="s">
        <v>418</v>
      </c>
      <c r="Q53" s="65" t="s">
        <v>529</v>
      </c>
      <c r="R53" s="65" t="s">
        <v>425</v>
      </c>
      <c r="S53" s="67">
        <v>10</v>
      </c>
      <c r="T53" s="65">
        <v>81</v>
      </c>
      <c r="U53" s="67">
        <f t="shared" si="3"/>
        <v>810</v>
      </c>
      <c r="V53" s="68">
        <v>62.83</v>
      </c>
    </row>
    <row r="54" spans="1:22" ht="15.6" x14ac:dyDescent="0.3">
      <c r="A54" s="65">
        <v>1418</v>
      </c>
      <c r="B54" s="66">
        <v>45267</v>
      </c>
      <c r="C54" s="65">
        <v>7</v>
      </c>
      <c r="D54" s="65" t="s">
        <v>485</v>
      </c>
      <c r="E54" s="65" t="s">
        <v>486</v>
      </c>
      <c r="F54" s="65" t="s">
        <v>487</v>
      </c>
      <c r="G54" s="65" t="s">
        <v>488</v>
      </c>
      <c r="H54" s="65" t="s">
        <v>418</v>
      </c>
      <c r="I54" s="65" t="s">
        <v>444</v>
      </c>
      <c r="J54" s="65" t="s">
        <v>314</v>
      </c>
      <c r="K54" s="66">
        <f t="shared" si="2"/>
        <v>45269</v>
      </c>
      <c r="L54" s="65" t="s">
        <v>420</v>
      </c>
      <c r="M54" s="65" t="s">
        <v>489</v>
      </c>
      <c r="N54" s="65" t="s">
        <v>487</v>
      </c>
      <c r="O54" s="65" t="s">
        <v>488</v>
      </c>
      <c r="P54" s="65" t="s">
        <v>418</v>
      </c>
      <c r="Q54" s="65" t="s">
        <v>529</v>
      </c>
      <c r="R54" s="65" t="s">
        <v>425</v>
      </c>
      <c r="S54" s="67">
        <v>10</v>
      </c>
      <c r="T54" s="65">
        <v>81</v>
      </c>
      <c r="U54" s="67">
        <f t="shared" si="3"/>
        <v>810</v>
      </c>
      <c r="V54" s="68">
        <v>33</v>
      </c>
    </row>
    <row r="55" spans="1:22" ht="15.6" x14ac:dyDescent="0.3">
      <c r="A55" s="65">
        <v>1419</v>
      </c>
      <c r="B55" s="66">
        <v>45270</v>
      </c>
      <c r="C55" s="65">
        <v>10</v>
      </c>
      <c r="D55" s="65" t="s">
        <v>478</v>
      </c>
      <c r="E55" s="65" t="s">
        <v>479</v>
      </c>
      <c r="F55" s="65" t="s">
        <v>480</v>
      </c>
      <c r="G55" s="65" t="s">
        <v>481</v>
      </c>
      <c r="H55" s="65" t="s">
        <v>418</v>
      </c>
      <c r="I55" s="65" t="s">
        <v>482</v>
      </c>
      <c r="J55" s="65" t="s">
        <v>298</v>
      </c>
      <c r="K55" s="66">
        <f t="shared" si="2"/>
        <v>45272</v>
      </c>
      <c r="L55" s="65" t="s">
        <v>431</v>
      </c>
      <c r="M55" s="65" t="s">
        <v>483</v>
      </c>
      <c r="N55" s="65" t="s">
        <v>480</v>
      </c>
      <c r="O55" s="65" t="s">
        <v>481</v>
      </c>
      <c r="P55" s="65" t="s">
        <v>418</v>
      </c>
      <c r="Q55" s="65" t="s">
        <v>424</v>
      </c>
      <c r="R55" s="65" t="s">
        <v>425</v>
      </c>
      <c r="S55" s="67">
        <v>3.5</v>
      </c>
      <c r="T55" s="65">
        <v>96</v>
      </c>
      <c r="U55" s="67">
        <f t="shared" si="3"/>
        <v>336</v>
      </c>
      <c r="V55" s="68">
        <v>21.315000000000001</v>
      </c>
    </row>
    <row r="56" spans="1:22" ht="15.6" x14ac:dyDescent="0.3">
      <c r="A56" s="65">
        <v>1420</v>
      </c>
      <c r="B56" s="66">
        <v>45271</v>
      </c>
      <c r="C56" s="65">
        <v>11</v>
      </c>
      <c r="D56" s="65" t="s">
        <v>494</v>
      </c>
      <c r="E56" s="65" t="s">
        <v>495</v>
      </c>
      <c r="F56" s="65" t="s">
        <v>496</v>
      </c>
      <c r="G56" s="65" t="s">
        <v>497</v>
      </c>
      <c r="H56" s="65" t="s">
        <v>418</v>
      </c>
      <c r="I56" s="65" t="s">
        <v>476</v>
      </c>
      <c r="J56" s="65" t="s">
        <v>316</v>
      </c>
      <c r="K56" s="66">
        <f t="shared" si="2"/>
        <v>45273</v>
      </c>
      <c r="L56" s="65" t="s">
        <v>445</v>
      </c>
      <c r="M56" s="65" t="s">
        <v>498</v>
      </c>
      <c r="N56" s="65" t="s">
        <v>496</v>
      </c>
      <c r="O56" s="65" t="s">
        <v>497</v>
      </c>
      <c r="P56" s="65" t="s">
        <v>418</v>
      </c>
      <c r="Q56" s="65" t="s">
        <v>470</v>
      </c>
      <c r="R56" s="65" t="s">
        <v>471</v>
      </c>
      <c r="S56" s="67">
        <v>40</v>
      </c>
      <c r="T56" s="65">
        <v>81</v>
      </c>
      <c r="U56" s="67">
        <f t="shared" si="3"/>
        <v>3240</v>
      </c>
      <c r="V56" s="68">
        <v>378</v>
      </c>
    </row>
    <row r="57" spans="1:22" ht="15.6" x14ac:dyDescent="0.3">
      <c r="A57" s="65">
        <v>1421</v>
      </c>
      <c r="B57" s="66">
        <v>45261</v>
      </c>
      <c r="C57" s="65">
        <v>1</v>
      </c>
      <c r="D57" s="65" t="s">
        <v>499</v>
      </c>
      <c r="E57" s="65" t="s">
        <v>500</v>
      </c>
      <c r="F57" s="65" t="s">
        <v>501</v>
      </c>
      <c r="G57" s="65" t="s">
        <v>502</v>
      </c>
      <c r="H57" s="65" t="s">
        <v>418</v>
      </c>
      <c r="I57" s="65" t="s">
        <v>444</v>
      </c>
      <c r="J57" s="65" t="s">
        <v>314</v>
      </c>
      <c r="K57" s="66">
        <f t="shared" si="2"/>
        <v>45263</v>
      </c>
      <c r="L57" s="65" t="s">
        <v>445</v>
      </c>
      <c r="M57" s="65" t="s">
        <v>503</v>
      </c>
      <c r="N57" s="65" t="s">
        <v>501</v>
      </c>
      <c r="O57" s="65" t="s">
        <v>502</v>
      </c>
      <c r="P57" s="65" t="s">
        <v>418</v>
      </c>
      <c r="Q57" s="65" t="s">
        <v>504</v>
      </c>
      <c r="R57" s="65" t="s">
        <v>505</v>
      </c>
      <c r="S57" s="67">
        <v>18.399999999999999</v>
      </c>
      <c r="T57" s="65">
        <v>88</v>
      </c>
      <c r="U57" s="67">
        <f t="shared" si="3"/>
        <v>1619.1999999999998</v>
      </c>
      <c r="V57" s="68">
        <v>148.13839999999999</v>
      </c>
    </row>
    <row r="58" spans="1:22" ht="15.6" x14ac:dyDescent="0.3">
      <c r="A58" s="65">
        <v>1422</v>
      </c>
      <c r="B58" s="66">
        <v>45288</v>
      </c>
      <c r="C58" s="65">
        <v>28</v>
      </c>
      <c r="D58" s="65" t="s">
        <v>472</v>
      </c>
      <c r="E58" s="65" t="s">
        <v>473</v>
      </c>
      <c r="F58" s="65" t="s">
        <v>474</v>
      </c>
      <c r="G58" s="65" t="s">
        <v>475</v>
      </c>
      <c r="H58" s="65" t="s">
        <v>418</v>
      </c>
      <c r="I58" s="65" t="s">
        <v>476</v>
      </c>
      <c r="J58" s="65" t="s">
        <v>316</v>
      </c>
      <c r="K58" s="66">
        <f t="shared" si="2"/>
        <v>45290</v>
      </c>
      <c r="L58" s="65" t="s">
        <v>445</v>
      </c>
      <c r="M58" s="65" t="s">
        <v>477</v>
      </c>
      <c r="N58" s="65" t="s">
        <v>474</v>
      </c>
      <c r="O58" s="65" t="s">
        <v>475</v>
      </c>
      <c r="P58" s="65" t="s">
        <v>418</v>
      </c>
      <c r="Q58" s="65" t="s">
        <v>439</v>
      </c>
      <c r="R58" s="65" t="s">
        <v>423</v>
      </c>
      <c r="S58" s="67">
        <v>46</v>
      </c>
      <c r="T58" s="65">
        <v>92</v>
      </c>
      <c r="U58" s="67">
        <f t="shared" si="3"/>
        <v>4232</v>
      </c>
      <c r="V58" s="68">
        <v>365.14800000000002</v>
      </c>
    </row>
    <row r="59" spans="1:22" ht="15.6" x14ac:dyDescent="0.3">
      <c r="A59" s="65">
        <v>1423</v>
      </c>
      <c r="B59" s="66">
        <v>45269</v>
      </c>
      <c r="C59" s="65">
        <v>9</v>
      </c>
      <c r="D59" s="65" t="s">
        <v>506</v>
      </c>
      <c r="E59" s="65" t="s">
        <v>507</v>
      </c>
      <c r="F59" s="65" t="s">
        <v>508</v>
      </c>
      <c r="G59" s="65" t="s">
        <v>509</v>
      </c>
      <c r="H59" s="65" t="s">
        <v>418</v>
      </c>
      <c r="I59" s="65" t="s">
        <v>510</v>
      </c>
      <c r="J59" s="65" t="s">
        <v>318</v>
      </c>
      <c r="K59" s="66">
        <f t="shared" si="2"/>
        <v>45271</v>
      </c>
      <c r="L59" s="65" t="s">
        <v>431</v>
      </c>
      <c r="M59" s="65" t="s">
        <v>511</v>
      </c>
      <c r="N59" s="65" t="s">
        <v>508</v>
      </c>
      <c r="O59" s="65" t="s">
        <v>509</v>
      </c>
      <c r="P59" s="65" t="s">
        <v>418</v>
      </c>
      <c r="Q59" s="65" t="s">
        <v>462</v>
      </c>
      <c r="R59" s="65" t="s">
        <v>463</v>
      </c>
      <c r="S59" s="67">
        <v>9.65</v>
      </c>
      <c r="T59" s="65">
        <v>34</v>
      </c>
      <c r="U59" s="67">
        <f t="shared" si="3"/>
        <v>328.1</v>
      </c>
      <c r="V59" s="68">
        <v>68.582550000000012</v>
      </c>
    </row>
    <row r="60" spans="1:22" ht="15.6" x14ac:dyDescent="0.3">
      <c r="A60" s="65">
        <v>1424</v>
      </c>
      <c r="B60" s="66">
        <v>45266</v>
      </c>
      <c r="C60" s="65">
        <v>6</v>
      </c>
      <c r="D60" s="65" t="s">
        <v>464</v>
      </c>
      <c r="E60" s="65" t="s">
        <v>465</v>
      </c>
      <c r="F60" s="65" t="s">
        <v>466</v>
      </c>
      <c r="G60" s="65" t="s">
        <v>467</v>
      </c>
      <c r="H60" s="65" t="s">
        <v>418</v>
      </c>
      <c r="I60" s="65" t="s">
        <v>468</v>
      </c>
      <c r="J60" s="65" t="s">
        <v>314</v>
      </c>
      <c r="K60" s="66">
        <f t="shared" si="2"/>
        <v>45268</v>
      </c>
      <c r="L60" s="65" t="s">
        <v>420</v>
      </c>
      <c r="M60" s="65" t="s">
        <v>469</v>
      </c>
      <c r="N60" s="65" t="s">
        <v>466</v>
      </c>
      <c r="O60" s="65" t="s">
        <v>467</v>
      </c>
      <c r="P60" s="65" t="s">
        <v>418</v>
      </c>
      <c r="Q60" s="65" t="s">
        <v>455</v>
      </c>
      <c r="R60" s="65" t="s">
        <v>456</v>
      </c>
      <c r="S60" s="67">
        <v>12.75</v>
      </c>
      <c r="T60" s="65">
        <v>41</v>
      </c>
      <c r="U60" s="67">
        <f t="shared" si="3"/>
        <v>522.75</v>
      </c>
      <c r="V60" s="68">
        <v>43.783500000000004</v>
      </c>
    </row>
    <row r="61" spans="1:22" ht="15.6" x14ac:dyDescent="0.3">
      <c r="A61" s="65">
        <v>1425</v>
      </c>
      <c r="B61" s="66">
        <v>45268</v>
      </c>
      <c r="C61" s="65">
        <v>8</v>
      </c>
      <c r="D61" s="65" t="s">
        <v>440</v>
      </c>
      <c r="E61" s="65" t="s">
        <v>441</v>
      </c>
      <c r="F61" s="65" t="s">
        <v>442</v>
      </c>
      <c r="G61" s="65" t="s">
        <v>443</v>
      </c>
      <c r="H61" s="65" t="s">
        <v>418</v>
      </c>
      <c r="I61" s="65" t="s">
        <v>444</v>
      </c>
      <c r="J61" s="65" t="s">
        <v>314</v>
      </c>
      <c r="K61" s="66">
        <f t="shared" si="2"/>
        <v>45270</v>
      </c>
      <c r="L61" s="65" t="s">
        <v>420</v>
      </c>
      <c r="M61" s="65" t="s">
        <v>446</v>
      </c>
      <c r="N61" s="65" t="s">
        <v>442</v>
      </c>
      <c r="O61" s="65" t="s">
        <v>443</v>
      </c>
      <c r="P61" s="65" t="s">
        <v>418</v>
      </c>
      <c r="Q61" s="65" t="s">
        <v>455</v>
      </c>
      <c r="R61" s="65" t="s">
        <v>456</v>
      </c>
      <c r="S61" s="67">
        <v>12.75</v>
      </c>
      <c r="T61" s="65">
        <v>67</v>
      </c>
      <c r="U61" s="67">
        <f t="shared" si="3"/>
        <v>854.25</v>
      </c>
      <c r="V61" s="68">
        <v>82.875</v>
      </c>
    </row>
    <row r="62" spans="1:22" ht="15.6" x14ac:dyDescent="0.3">
      <c r="A62" s="65">
        <v>1426</v>
      </c>
      <c r="B62" s="66">
        <v>45285</v>
      </c>
      <c r="C62" s="65">
        <v>25</v>
      </c>
      <c r="D62" s="65" t="s">
        <v>516</v>
      </c>
      <c r="E62" s="65" t="s">
        <v>517</v>
      </c>
      <c r="F62" s="65" t="s">
        <v>480</v>
      </c>
      <c r="G62" s="65" t="s">
        <v>481</v>
      </c>
      <c r="H62" s="65" t="s">
        <v>418</v>
      </c>
      <c r="I62" s="65" t="s">
        <v>482</v>
      </c>
      <c r="J62" s="65" t="s">
        <v>298</v>
      </c>
      <c r="K62" s="66">
        <f t="shared" si="2"/>
        <v>45287</v>
      </c>
      <c r="L62" s="65" t="s">
        <v>431</v>
      </c>
      <c r="M62" s="65" t="s">
        <v>518</v>
      </c>
      <c r="N62" s="65" t="s">
        <v>480</v>
      </c>
      <c r="O62" s="65" t="s">
        <v>481</v>
      </c>
      <c r="P62" s="65" t="s">
        <v>418</v>
      </c>
      <c r="Q62" s="65" t="s">
        <v>492</v>
      </c>
      <c r="R62" s="65" t="s">
        <v>493</v>
      </c>
      <c r="S62" s="67">
        <v>22</v>
      </c>
      <c r="T62" s="65">
        <v>74</v>
      </c>
      <c r="U62" s="67">
        <f t="shared" si="3"/>
        <v>1628</v>
      </c>
      <c r="V62" s="68">
        <v>84.47999999999999</v>
      </c>
    </row>
    <row r="63" spans="1:22" ht="15.6" x14ac:dyDescent="0.3">
      <c r="A63" s="65">
        <v>1427</v>
      </c>
      <c r="B63" s="66">
        <v>45286</v>
      </c>
      <c r="C63" s="65">
        <v>26</v>
      </c>
      <c r="D63" s="65" t="s">
        <v>520</v>
      </c>
      <c r="E63" s="65" t="s">
        <v>521</v>
      </c>
      <c r="F63" s="65" t="s">
        <v>496</v>
      </c>
      <c r="G63" s="65" t="s">
        <v>497</v>
      </c>
      <c r="H63" s="65" t="s">
        <v>418</v>
      </c>
      <c r="I63" s="65" t="s">
        <v>476</v>
      </c>
      <c r="J63" s="65" t="s">
        <v>316</v>
      </c>
      <c r="K63" s="66">
        <f t="shared" si="2"/>
        <v>45288</v>
      </c>
      <c r="L63" s="65" t="s">
        <v>445</v>
      </c>
      <c r="M63" s="65" t="s">
        <v>522</v>
      </c>
      <c r="N63" s="65" t="s">
        <v>496</v>
      </c>
      <c r="O63" s="65" t="s">
        <v>497</v>
      </c>
      <c r="P63" s="65" t="s">
        <v>418</v>
      </c>
      <c r="Q63" s="65" t="s">
        <v>490</v>
      </c>
      <c r="R63" s="65" t="s">
        <v>491</v>
      </c>
      <c r="S63" s="67">
        <v>25</v>
      </c>
      <c r="T63" s="65">
        <v>24</v>
      </c>
      <c r="U63" s="67">
        <f t="shared" si="3"/>
        <v>600</v>
      </c>
      <c r="V63" s="68">
        <v>164.15</v>
      </c>
    </row>
    <row r="64" spans="1:22" ht="15.6" x14ac:dyDescent="0.3">
      <c r="A64" s="65">
        <v>1428</v>
      </c>
      <c r="B64" s="66">
        <v>45289</v>
      </c>
      <c r="C64" s="65">
        <v>29</v>
      </c>
      <c r="D64" s="65" t="s">
        <v>449</v>
      </c>
      <c r="E64" s="65" t="s">
        <v>450</v>
      </c>
      <c r="F64" s="65" t="s">
        <v>451</v>
      </c>
      <c r="G64" s="65" t="s">
        <v>452</v>
      </c>
      <c r="H64" s="65" t="s">
        <v>418</v>
      </c>
      <c r="I64" s="65" t="s">
        <v>453</v>
      </c>
      <c r="J64" s="65" t="s">
        <v>318</v>
      </c>
      <c r="K64" s="66">
        <f t="shared" si="2"/>
        <v>45291</v>
      </c>
      <c r="L64" s="65" t="s">
        <v>420</v>
      </c>
      <c r="M64" s="65" t="s">
        <v>454</v>
      </c>
      <c r="N64" s="65" t="s">
        <v>451</v>
      </c>
      <c r="O64" s="65" t="s">
        <v>452</v>
      </c>
      <c r="P64" s="65" t="s">
        <v>418</v>
      </c>
      <c r="Q64" s="65" t="s">
        <v>530</v>
      </c>
      <c r="R64" s="65" t="s">
        <v>531</v>
      </c>
      <c r="S64" s="67">
        <v>39</v>
      </c>
      <c r="T64" s="65">
        <v>41</v>
      </c>
      <c r="U64" s="67">
        <f t="shared" si="3"/>
        <v>1599</v>
      </c>
      <c r="V64" s="68">
        <v>193.01100000000002</v>
      </c>
    </row>
    <row r="65" spans="1:22" ht="15.6" x14ac:dyDescent="0.3">
      <c r="A65" s="65">
        <v>1429</v>
      </c>
      <c r="B65" s="66">
        <v>45266</v>
      </c>
      <c r="C65" s="65">
        <v>6</v>
      </c>
      <c r="D65" s="65" t="s">
        <v>464</v>
      </c>
      <c r="E65" s="65" t="s">
        <v>465</v>
      </c>
      <c r="F65" s="65" t="s">
        <v>466</v>
      </c>
      <c r="G65" s="65" t="s">
        <v>467</v>
      </c>
      <c r="H65" s="65" t="s">
        <v>418</v>
      </c>
      <c r="I65" s="65" t="s">
        <v>468</v>
      </c>
      <c r="J65" s="65" t="s">
        <v>314</v>
      </c>
      <c r="K65" s="66">
        <f t="shared" si="2"/>
        <v>45268</v>
      </c>
      <c r="L65" s="65" t="s">
        <v>445</v>
      </c>
      <c r="M65" s="65" t="s">
        <v>469</v>
      </c>
      <c r="N65" s="65" t="s">
        <v>466</v>
      </c>
      <c r="O65" s="65" t="s">
        <v>467</v>
      </c>
      <c r="P65" s="65" t="s">
        <v>418</v>
      </c>
      <c r="Q65" s="65" t="s">
        <v>433</v>
      </c>
      <c r="R65" s="65" t="s">
        <v>425</v>
      </c>
      <c r="S65" s="67">
        <v>30</v>
      </c>
      <c r="T65" s="65">
        <v>12</v>
      </c>
      <c r="U65" s="67">
        <f t="shared" si="3"/>
        <v>360</v>
      </c>
      <c r="V65" s="68">
        <v>200.85</v>
      </c>
    </row>
    <row r="66" spans="1:22" ht="15.6" x14ac:dyDescent="0.3">
      <c r="A66" s="65">
        <v>1430</v>
      </c>
      <c r="B66" s="66">
        <v>45266</v>
      </c>
      <c r="C66" s="65">
        <v>6</v>
      </c>
      <c r="D66" s="65" t="s">
        <v>464</v>
      </c>
      <c r="E66" s="65" t="s">
        <v>465</v>
      </c>
      <c r="F66" s="65" t="s">
        <v>466</v>
      </c>
      <c r="G66" s="65" t="s">
        <v>467</v>
      </c>
      <c r="H66" s="65" t="s">
        <v>418</v>
      </c>
      <c r="I66" s="65" t="s">
        <v>468</v>
      </c>
      <c r="J66" s="65" t="s">
        <v>314</v>
      </c>
      <c r="K66" s="66">
        <f t="shared" si="2"/>
        <v>45268</v>
      </c>
      <c r="L66" s="65" t="s">
        <v>445</v>
      </c>
      <c r="M66" s="65" t="s">
        <v>469</v>
      </c>
      <c r="N66" s="65" t="s">
        <v>466</v>
      </c>
      <c r="O66" s="65" t="s">
        <v>467</v>
      </c>
      <c r="P66" s="65" t="s">
        <v>418</v>
      </c>
      <c r="Q66" s="65" t="s">
        <v>434</v>
      </c>
      <c r="R66" s="65" t="s">
        <v>425</v>
      </c>
      <c r="S66" s="67">
        <v>53</v>
      </c>
      <c r="T66" s="65">
        <v>68</v>
      </c>
      <c r="U66" s="67">
        <f t="shared" si="3"/>
        <v>3604</v>
      </c>
      <c r="V66" s="68">
        <v>225.62100000000001</v>
      </c>
    </row>
    <row r="67" spans="1:22" ht="15.6" x14ac:dyDescent="0.3">
      <c r="A67" s="65">
        <v>1431</v>
      </c>
      <c r="B67" s="66">
        <v>45264</v>
      </c>
      <c r="C67" s="65">
        <v>4</v>
      </c>
      <c r="D67" s="65" t="s">
        <v>426</v>
      </c>
      <c r="E67" s="65" t="s">
        <v>427</v>
      </c>
      <c r="F67" s="65" t="s">
        <v>428</v>
      </c>
      <c r="G67" s="65" t="s">
        <v>429</v>
      </c>
      <c r="H67" s="65" t="s">
        <v>418</v>
      </c>
      <c r="I67" s="65" t="s">
        <v>430</v>
      </c>
      <c r="J67" s="65" t="s">
        <v>298</v>
      </c>
      <c r="K67" s="66">
        <f t="shared" si="2"/>
        <v>45266</v>
      </c>
      <c r="L67" s="65" t="s">
        <v>445</v>
      </c>
      <c r="M67" s="65" t="s">
        <v>432</v>
      </c>
      <c r="N67" s="65" t="s">
        <v>428</v>
      </c>
      <c r="O67" s="65" t="s">
        <v>429</v>
      </c>
      <c r="P67" s="65" t="s">
        <v>418</v>
      </c>
      <c r="Q67" s="65" t="s">
        <v>532</v>
      </c>
      <c r="R67" s="65" t="s">
        <v>513</v>
      </c>
      <c r="S67" s="67">
        <v>38</v>
      </c>
      <c r="T67" s="65">
        <v>33</v>
      </c>
      <c r="U67" s="67">
        <f t="shared" si="3"/>
        <v>1254</v>
      </c>
      <c r="V67" s="68">
        <v>175.02800000000002</v>
      </c>
    </row>
    <row r="68" spans="1:22" ht="15.6" x14ac:dyDescent="0.3">
      <c r="A68" s="65">
        <v>1432</v>
      </c>
      <c r="B68" s="66">
        <v>45263</v>
      </c>
      <c r="C68" s="65">
        <v>3</v>
      </c>
      <c r="D68" s="65" t="s">
        <v>457</v>
      </c>
      <c r="E68" s="65" t="s">
        <v>458</v>
      </c>
      <c r="F68" s="65" t="s">
        <v>459</v>
      </c>
      <c r="G68" s="65" t="s">
        <v>460</v>
      </c>
      <c r="H68" s="65" t="s">
        <v>418</v>
      </c>
      <c r="I68" s="65" t="s">
        <v>419</v>
      </c>
      <c r="J68" s="65" t="s">
        <v>318</v>
      </c>
      <c r="K68" s="66">
        <f t="shared" si="2"/>
        <v>45265</v>
      </c>
      <c r="L68" s="65" t="s">
        <v>445</v>
      </c>
      <c r="M68" s="65" t="s">
        <v>461</v>
      </c>
      <c r="N68" s="65" t="s">
        <v>459</v>
      </c>
      <c r="O68" s="65" t="s">
        <v>460</v>
      </c>
      <c r="P68" s="65" t="s">
        <v>418</v>
      </c>
      <c r="Q68" s="65" t="s">
        <v>484</v>
      </c>
      <c r="R68" s="65" t="s">
        <v>423</v>
      </c>
      <c r="S68" s="67">
        <v>2.99</v>
      </c>
      <c r="T68" s="65">
        <v>12</v>
      </c>
      <c r="U68" s="67">
        <f t="shared" ref="U68" si="4">S68*T68</f>
        <v>35.880000000000003</v>
      </c>
      <c r="V68" s="68">
        <v>17.042999999999999</v>
      </c>
    </row>
  </sheetData>
  <autoFilter ref="A3:W68" xr:uid="{00000000-0009-0000-0000-000009000000}">
    <sortState xmlns:xlrd2="http://schemas.microsoft.com/office/spreadsheetml/2017/richdata2" ref="A4:W68">
      <sortCondition ref="A3:A68"/>
    </sortState>
  </autoFilter>
  <mergeCells count="1">
    <mergeCell ref="A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876B-0FEC-4E20-B178-071F36FC1CCD}">
  <sheetPr>
    <tabColor theme="9" tint="-0.249977111117893"/>
  </sheetPr>
  <dimension ref="A1:M61"/>
  <sheetViews>
    <sheetView zoomScale="110" zoomScaleNormal="110" workbookViewId="0">
      <selection activeCell="L11" sqref="L11"/>
    </sheetView>
  </sheetViews>
  <sheetFormatPr defaultColWidth="7.4140625" defaultRowHeight="14.4" x14ac:dyDescent="0.3"/>
  <cols>
    <col min="1" max="1" width="1.08203125" style="8" customWidth="1"/>
    <col min="2" max="2" width="7.4140625" style="8" customWidth="1"/>
    <col min="3" max="3" width="14.58203125" style="9" customWidth="1"/>
    <col min="4" max="4" width="11.4140625" style="9" customWidth="1"/>
    <col min="5" max="6" width="11.4140625" style="8" customWidth="1"/>
    <col min="7" max="7" width="12.9140625" style="8" customWidth="1"/>
    <col min="8" max="8" width="2.6640625" style="8" customWidth="1"/>
    <col min="9" max="9" width="10.58203125" style="8" customWidth="1"/>
    <col min="10" max="10" width="12.33203125" style="8" bestFit="1" customWidth="1"/>
    <col min="11" max="11" width="12.08203125" style="8" customWidth="1"/>
    <col min="12" max="12" width="11.4140625" style="8" bestFit="1" customWidth="1"/>
    <col min="13" max="16384" width="7.4140625" style="8"/>
  </cols>
  <sheetData>
    <row r="1" spans="1:13" ht="21.6" thickBot="1" x14ac:dyDescent="0.35">
      <c r="B1" s="93" t="s">
        <v>291</v>
      </c>
      <c r="C1" s="94"/>
      <c r="D1" s="94"/>
      <c r="E1" s="94"/>
      <c r="F1" s="94"/>
      <c r="G1" s="95"/>
    </row>
    <row r="3" spans="1:13" ht="15.6" x14ac:dyDescent="0.3">
      <c r="B3" s="73" t="s">
        <v>292</v>
      </c>
      <c r="C3" s="73" t="s">
        <v>293</v>
      </c>
      <c r="D3" s="73" t="s">
        <v>294</v>
      </c>
      <c r="E3" s="73" t="s">
        <v>295</v>
      </c>
      <c r="F3" s="73" t="s">
        <v>296</v>
      </c>
      <c r="G3" s="74" t="s">
        <v>297</v>
      </c>
    </row>
    <row r="4" spans="1:13" x14ac:dyDescent="0.3">
      <c r="A4" s="10"/>
      <c r="B4" s="75" t="s">
        <v>298</v>
      </c>
      <c r="C4" s="76" t="s">
        <v>299</v>
      </c>
      <c r="D4" s="11">
        <v>800</v>
      </c>
      <c r="E4" s="11">
        <v>650</v>
      </c>
      <c r="F4" s="11">
        <v>700</v>
      </c>
      <c r="G4" s="77">
        <f t="shared" ref="G4:G35" si="0">SUM(D4:F4)</f>
        <v>2150</v>
      </c>
    </row>
    <row r="5" spans="1:13" ht="13.5" customHeight="1" x14ac:dyDescent="0.3">
      <c r="A5" s="10"/>
      <c r="B5" s="75" t="s">
        <v>298</v>
      </c>
      <c r="C5" s="76" t="s">
        <v>300</v>
      </c>
      <c r="D5" s="11">
        <v>900</v>
      </c>
      <c r="E5" s="11">
        <v>850</v>
      </c>
      <c r="F5" s="11">
        <v>850</v>
      </c>
      <c r="G5" s="77">
        <f t="shared" si="0"/>
        <v>2600</v>
      </c>
      <c r="J5" s="12"/>
      <c r="K5" s="12"/>
      <c r="L5" s="13"/>
    </row>
    <row r="6" spans="1:13" ht="13.5" customHeight="1" x14ac:dyDescent="0.3">
      <c r="A6" s="10"/>
      <c r="B6" s="75" t="s">
        <v>298</v>
      </c>
      <c r="C6" s="76" t="s">
        <v>301</v>
      </c>
      <c r="D6" s="11">
        <v>4850</v>
      </c>
      <c r="E6" s="11">
        <v>3200</v>
      </c>
      <c r="F6" s="11">
        <v>1155</v>
      </c>
      <c r="G6" s="77">
        <f t="shared" si="0"/>
        <v>9205</v>
      </c>
      <c r="I6" s="14" t="s">
        <v>293</v>
      </c>
      <c r="J6" s="14" t="s">
        <v>308</v>
      </c>
      <c r="L6" s="13"/>
    </row>
    <row r="7" spans="1:13" ht="13.5" customHeight="1" x14ac:dyDescent="0.3">
      <c r="A7" s="10"/>
      <c r="B7" s="75" t="s">
        <v>298</v>
      </c>
      <c r="C7" s="76" t="s">
        <v>302</v>
      </c>
      <c r="D7" s="11">
        <v>1250</v>
      </c>
      <c r="E7" s="11">
        <v>1250</v>
      </c>
      <c r="F7" s="11">
        <v>1250</v>
      </c>
      <c r="G7" s="77">
        <f t="shared" si="0"/>
        <v>3750</v>
      </c>
      <c r="I7" s="15" t="s">
        <v>303</v>
      </c>
      <c r="J7" s="17">
        <f>SUMIFS(G4:G61,C4:C61,"Software")</f>
        <v>17215</v>
      </c>
      <c r="K7" s="8">
        <f>VLOOKUP(I7,C4:G61,5,FALSE)</f>
        <v>5875</v>
      </c>
      <c r="L7" s="13">
        <f>LOOKUP(I7,C4:G8)</f>
        <v>5875</v>
      </c>
      <c r="M7" s="8" t="str" cm="1">
        <f t="array" ref="M7">_xlfn.XLOOKUP(I7,C4:C61,B4:B61,D4:G61,0)</f>
        <v>East</v>
      </c>
    </row>
    <row r="8" spans="1:13" ht="13.5" customHeight="1" x14ac:dyDescent="0.3">
      <c r="A8" s="10"/>
      <c r="B8" s="75" t="s">
        <v>298</v>
      </c>
      <c r="C8" s="76" t="s">
        <v>303</v>
      </c>
      <c r="D8" s="11">
        <v>2025</v>
      </c>
      <c r="E8" s="11">
        <v>2200</v>
      </c>
      <c r="F8" s="11">
        <v>1650</v>
      </c>
      <c r="G8" s="77">
        <f t="shared" si="0"/>
        <v>5875</v>
      </c>
      <c r="L8" s="13"/>
    </row>
    <row r="9" spans="1:13" ht="13.5" customHeight="1" x14ac:dyDescent="0.3">
      <c r="A9" s="10"/>
      <c r="B9" s="75" t="s">
        <v>298</v>
      </c>
      <c r="C9" s="76" t="s">
        <v>304</v>
      </c>
      <c r="D9" s="11">
        <v>1350</v>
      </c>
      <c r="E9" s="11">
        <v>1500</v>
      </c>
      <c r="F9" s="11">
        <v>1700</v>
      </c>
      <c r="G9" s="77">
        <f t="shared" si="0"/>
        <v>4550</v>
      </c>
    </row>
    <row r="10" spans="1:13" x14ac:dyDescent="0.3">
      <c r="A10" s="10"/>
      <c r="B10" s="75" t="s">
        <v>298</v>
      </c>
      <c r="C10" s="76" t="s">
        <v>305</v>
      </c>
      <c r="D10" s="11">
        <v>3300</v>
      </c>
      <c r="E10" s="11">
        <v>3500</v>
      </c>
      <c r="F10" s="11">
        <v>3700</v>
      </c>
      <c r="G10" s="77">
        <f t="shared" si="0"/>
        <v>10500</v>
      </c>
    </row>
    <row r="11" spans="1:13" x14ac:dyDescent="0.3">
      <c r="A11" s="10"/>
      <c r="B11" s="75" t="s">
        <v>298</v>
      </c>
      <c r="C11" s="76" t="s">
        <v>306</v>
      </c>
      <c r="D11" s="11">
        <v>3825</v>
      </c>
      <c r="E11" s="11">
        <v>3725</v>
      </c>
      <c r="F11" s="11">
        <v>3750</v>
      </c>
      <c r="G11" s="77">
        <f t="shared" si="0"/>
        <v>11300</v>
      </c>
    </row>
    <row r="12" spans="1:13" ht="15.6" x14ac:dyDescent="0.3">
      <c r="A12" s="10"/>
      <c r="B12" s="75" t="s">
        <v>298</v>
      </c>
      <c r="C12" s="76" t="s">
        <v>307</v>
      </c>
      <c r="D12" s="11">
        <v>8900</v>
      </c>
      <c r="E12" s="11">
        <v>10315</v>
      </c>
      <c r="F12" s="11">
        <v>5250</v>
      </c>
      <c r="G12" s="77">
        <f t="shared" si="0"/>
        <v>24465</v>
      </c>
      <c r="I12" s="14" t="s">
        <v>293</v>
      </c>
      <c r="J12" s="14" t="s">
        <v>315</v>
      </c>
    </row>
    <row r="13" spans="1:13" x14ac:dyDescent="0.3">
      <c r="A13" s="10"/>
      <c r="B13" s="75" t="s">
        <v>298</v>
      </c>
      <c r="C13" s="76" t="s">
        <v>309</v>
      </c>
      <c r="D13" s="11">
        <v>6250</v>
      </c>
      <c r="E13" s="11">
        <v>6000</v>
      </c>
      <c r="F13" s="11">
        <v>6500</v>
      </c>
      <c r="G13" s="77">
        <f t="shared" si="0"/>
        <v>18750</v>
      </c>
      <c r="I13" s="15" t="s">
        <v>310</v>
      </c>
      <c r="J13" s="17">
        <f>AVERAGEIF(C4:C61,"Rent",G4:G61)</f>
        <v>17790</v>
      </c>
    </row>
    <row r="14" spans="1:13" x14ac:dyDescent="0.3">
      <c r="A14" s="10"/>
      <c r="B14" s="75" t="s">
        <v>298</v>
      </c>
      <c r="C14" s="76" t="s">
        <v>310</v>
      </c>
      <c r="D14" s="11">
        <v>8000</v>
      </c>
      <c r="E14" s="11">
        <v>8000</v>
      </c>
      <c r="F14" s="11">
        <v>8000</v>
      </c>
      <c r="G14" s="77">
        <f t="shared" si="0"/>
        <v>24000</v>
      </c>
    </row>
    <row r="15" spans="1:13" x14ac:dyDescent="0.3">
      <c r="A15" s="10"/>
      <c r="B15" s="75" t="s">
        <v>298</v>
      </c>
      <c r="C15" s="76" t="s">
        <v>311</v>
      </c>
      <c r="D15" s="11">
        <v>11500</v>
      </c>
      <c r="E15" s="11">
        <v>12500</v>
      </c>
      <c r="F15" s="11">
        <v>12500</v>
      </c>
      <c r="G15" s="77">
        <f t="shared" si="0"/>
        <v>36500</v>
      </c>
    </row>
    <row r="16" spans="1:13" x14ac:dyDescent="0.3">
      <c r="A16" s="10"/>
      <c r="B16" s="75" t="s">
        <v>298</v>
      </c>
      <c r="C16" s="76" t="s">
        <v>312</v>
      </c>
      <c r="D16" s="11">
        <v>12250</v>
      </c>
      <c r="E16" s="11">
        <v>12250</v>
      </c>
      <c r="F16" s="11">
        <v>12750</v>
      </c>
      <c r="G16" s="77">
        <f t="shared" si="0"/>
        <v>37250</v>
      </c>
    </row>
    <row r="17" spans="1:11" x14ac:dyDescent="0.3">
      <c r="A17" s="10"/>
      <c r="B17" s="75" t="s">
        <v>298</v>
      </c>
      <c r="C17" s="76" t="s">
        <v>313</v>
      </c>
      <c r="D17" s="11">
        <v>25000</v>
      </c>
      <c r="E17" s="11">
        <v>24000</v>
      </c>
      <c r="F17" s="11">
        <v>26390</v>
      </c>
      <c r="G17" s="77">
        <f t="shared" si="0"/>
        <v>75390</v>
      </c>
    </row>
    <row r="18" spans="1:11" ht="15.6" x14ac:dyDescent="0.3">
      <c r="A18" s="10"/>
      <c r="B18" s="76" t="s">
        <v>314</v>
      </c>
      <c r="C18" s="76" t="s">
        <v>299</v>
      </c>
      <c r="D18" s="11">
        <v>800</v>
      </c>
      <c r="E18" s="11">
        <v>950</v>
      </c>
      <c r="F18" s="11">
        <v>750</v>
      </c>
      <c r="G18" s="77">
        <f t="shared" si="0"/>
        <v>2500</v>
      </c>
      <c r="I18" s="14" t="s">
        <v>292</v>
      </c>
      <c r="J18" s="14" t="s">
        <v>293</v>
      </c>
      <c r="K18" s="14" t="s">
        <v>297</v>
      </c>
    </row>
    <row r="19" spans="1:11" x14ac:dyDescent="0.3">
      <c r="B19" s="76" t="s">
        <v>314</v>
      </c>
      <c r="C19" s="76" t="s">
        <v>302</v>
      </c>
      <c r="D19" s="11">
        <v>850</v>
      </c>
      <c r="E19" s="11">
        <v>750</v>
      </c>
      <c r="F19" s="11">
        <v>800</v>
      </c>
      <c r="G19" s="77">
        <f t="shared" si="0"/>
        <v>2400</v>
      </c>
      <c r="I19" s="15" t="s">
        <v>298</v>
      </c>
      <c r="J19" s="15" t="s">
        <v>303</v>
      </c>
      <c r="K19" s="16">
        <f>SUMIFS(G4:G61,B4:B61,"East",C4:C61,"Software")</f>
        <v>5875</v>
      </c>
    </row>
    <row r="20" spans="1:11" x14ac:dyDescent="0.3">
      <c r="B20" s="76" t="s">
        <v>314</v>
      </c>
      <c r="C20" s="76" t="s">
        <v>304</v>
      </c>
      <c r="D20" s="11">
        <v>940</v>
      </c>
      <c r="E20" s="11">
        <v>950</v>
      </c>
      <c r="F20" s="11">
        <v>820</v>
      </c>
      <c r="G20" s="77">
        <f t="shared" si="0"/>
        <v>2710</v>
      </c>
    </row>
    <row r="21" spans="1:11" x14ac:dyDescent="0.3">
      <c r="B21" s="76" t="s">
        <v>314</v>
      </c>
      <c r="C21" s="76" t="s">
        <v>300</v>
      </c>
      <c r="D21" s="11">
        <v>980</v>
      </c>
      <c r="E21" s="11">
        <v>850</v>
      </c>
      <c r="F21" s="11">
        <v>950</v>
      </c>
      <c r="G21" s="77">
        <f t="shared" si="0"/>
        <v>2780</v>
      </c>
    </row>
    <row r="22" spans="1:11" x14ac:dyDescent="0.3">
      <c r="B22" s="76" t="s">
        <v>314</v>
      </c>
      <c r="C22" s="76" t="s">
        <v>307</v>
      </c>
      <c r="D22" s="11">
        <v>1250</v>
      </c>
      <c r="E22" s="11">
        <v>1250</v>
      </c>
      <c r="F22" s="11">
        <v>1250</v>
      </c>
      <c r="G22" s="77">
        <f t="shared" si="0"/>
        <v>3750</v>
      </c>
    </row>
    <row r="23" spans="1:11" x14ac:dyDescent="0.3">
      <c r="B23" s="76" t="s">
        <v>314</v>
      </c>
      <c r="C23" s="76" t="s">
        <v>303</v>
      </c>
      <c r="D23" s="11">
        <v>1150</v>
      </c>
      <c r="E23" s="11">
        <v>1255</v>
      </c>
      <c r="F23" s="11">
        <v>1400</v>
      </c>
      <c r="G23" s="77">
        <f t="shared" si="0"/>
        <v>3805</v>
      </c>
    </row>
    <row r="24" spans="1:11" x14ac:dyDescent="0.3">
      <c r="B24" s="76" t="s">
        <v>314</v>
      </c>
      <c r="C24" s="76" t="s">
        <v>305</v>
      </c>
      <c r="D24" s="11">
        <v>2410</v>
      </c>
      <c r="E24" s="11">
        <v>1850</v>
      </c>
      <c r="F24" s="11">
        <v>2390</v>
      </c>
      <c r="G24" s="77">
        <f t="shared" si="0"/>
        <v>6650</v>
      </c>
    </row>
    <row r="25" spans="1:11" x14ac:dyDescent="0.3">
      <c r="B25" s="76" t="s">
        <v>314</v>
      </c>
      <c r="C25" s="76" t="s">
        <v>306</v>
      </c>
      <c r="D25" s="11">
        <v>3200</v>
      </c>
      <c r="E25" s="11">
        <v>3760</v>
      </c>
      <c r="F25" s="11">
        <v>3750</v>
      </c>
      <c r="G25" s="77">
        <f t="shared" si="0"/>
        <v>10710</v>
      </c>
    </row>
    <row r="26" spans="1:11" x14ac:dyDescent="0.3">
      <c r="B26" s="76" t="s">
        <v>314</v>
      </c>
      <c r="C26" s="76" t="s">
        <v>301</v>
      </c>
      <c r="D26" s="11">
        <v>5000</v>
      </c>
      <c r="E26" s="11">
        <v>4800</v>
      </c>
      <c r="F26" s="11">
        <v>4500</v>
      </c>
      <c r="G26" s="77">
        <f t="shared" si="0"/>
        <v>14300</v>
      </c>
    </row>
    <row r="27" spans="1:11" x14ac:dyDescent="0.3">
      <c r="B27" s="76" t="s">
        <v>314</v>
      </c>
      <c r="C27" s="76" t="s">
        <v>309</v>
      </c>
      <c r="D27" s="11">
        <v>5250</v>
      </c>
      <c r="E27" s="11">
        <v>8990</v>
      </c>
      <c r="F27" s="11">
        <v>5515</v>
      </c>
      <c r="G27" s="77">
        <f t="shared" si="0"/>
        <v>19755</v>
      </c>
    </row>
    <row r="28" spans="1:11" x14ac:dyDescent="0.3">
      <c r="B28" s="76" t="s">
        <v>314</v>
      </c>
      <c r="C28" s="76" t="s">
        <v>310</v>
      </c>
      <c r="D28" s="11">
        <v>6020</v>
      </c>
      <c r="E28" s="11">
        <v>6020</v>
      </c>
      <c r="F28" s="11">
        <v>6020</v>
      </c>
      <c r="G28" s="77">
        <f t="shared" si="0"/>
        <v>18060</v>
      </c>
    </row>
    <row r="29" spans="1:11" x14ac:dyDescent="0.3">
      <c r="B29" s="76" t="s">
        <v>314</v>
      </c>
      <c r="C29" s="76" t="s">
        <v>311</v>
      </c>
      <c r="D29" s="11">
        <v>12940</v>
      </c>
      <c r="E29" s="11">
        <v>11300</v>
      </c>
      <c r="F29" s="11">
        <v>11500</v>
      </c>
      <c r="G29" s="77">
        <f t="shared" si="0"/>
        <v>35740</v>
      </c>
    </row>
    <row r="30" spans="1:11" x14ac:dyDescent="0.3">
      <c r="B30" s="76" t="s">
        <v>314</v>
      </c>
      <c r="C30" s="76" t="s">
        <v>312</v>
      </c>
      <c r="D30" s="11">
        <v>14250</v>
      </c>
      <c r="E30" s="11">
        <v>15250</v>
      </c>
      <c r="F30" s="11">
        <v>12050</v>
      </c>
      <c r="G30" s="77">
        <f t="shared" si="0"/>
        <v>41550</v>
      </c>
    </row>
    <row r="31" spans="1:11" x14ac:dyDescent="0.3">
      <c r="B31" s="76" t="s">
        <v>314</v>
      </c>
      <c r="C31" s="76" t="s">
        <v>313</v>
      </c>
      <c r="D31" s="11">
        <v>25700</v>
      </c>
      <c r="E31" s="11">
        <v>24200</v>
      </c>
      <c r="F31" s="11">
        <v>26930</v>
      </c>
      <c r="G31" s="77">
        <f t="shared" si="0"/>
        <v>76830</v>
      </c>
    </row>
    <row r="32" spans="1:11" x14ac:dyDescent="0.3">
      <c r="B32" s="76" t="s">
        <v>316</v>
      </c>
      <c r="C32" s="76" t="s">
        <v>302</v>
      </c>
      <c r="D32" s="11">
        <v>2140</v>
      </c>
      <c r="E32" s="11">
        <v>2310</v>
      </c>
      <c r="F32" s="11">
        <v>2000</v>
      </c>
      <c r="G32" s="77">
        <f t="shared" si="0"/>
        <v>6450</v>
      </c>
    </row>
    <row r="33" spans="2:7" x14ac:dyDescent="0.3">
      <c r="B33" s="76" t="s">
        <v>316</v>
      </c>
      <c r="C33" s="76" t="s">
        <v>299</v>
      </c>
      <c r="D33" s="11">
        <v>730</v>
      </c>
      <c r="E33" s="11">
        <v>525</v>
      </c>
      <c r="F33" s="11">
        <v>430</v>
      </c>
      <c r="G33" s="77">
        <f t="shared" si="0"/>
        <v>1685</v>
      </c>
    </row>
    <row r="34" spans="2:7" x14ac:dyDescent="0.3">
      <c r="B34" s="76" t="s">
        <v>316</v>
      </c>
      <c r="C34" s="76" t="s">
        <v>300</v>
      </c>
      <c r="D34" s="11">
        <v>700</v>
      </c>
      <c r="E34" s="11">
        <v>750</v>
      </c>
      <c r="F34" s="11">
        <v>750</v>
      </c>
      <c r="G34" s="77">
        <f t="shared" si="0"/>
        <v>2200</v>
      </c>
    </row>
    <row r="35" spans="2:7" x14ac:dyDescent="0.3">
      <c r="B35" s="76" t="s">
        <v>316</v>
      </c>
      <c r="C35" s="76" t="s">
        <v>304</v>
      </c>
      <c r="D35" s="11">
        <v>2000</v>
      </c>
      <c r="E35" s="11">
        <v>950</v>
      </c>
      <c r="F35" s="11">
        <v>800</v>
      </c>
      <c r="G35" s="77">
        <f t="shared" si="0"/>
        <v>3750</v>
      </c>
    </row>
    <row r="36" spans="2:7" x14ac:dyDescent="0.3">
      <c r="B36" s="76" t="s">
        <v>316</v>
      </c>
      <c r="C36" s="76" t="s">
        <v>305</v>
      </c>
      <c r="D36" s="11">
        <v>745</v>
      </c>
      <c r="E36" s="11">
        <v>780</v>
      </c>
      <c r="F36" s="11">
        <v>900</v>
      </c>
      <c r="G36" s="77">
        <f t="shared" ref="G36:G61" si="1">SUM(D36:F36)</f>
        <v>2425</v>
      </c>
    </row>
    <row r="37" spans="2:7" x14ac:dyDescent="0.3">
      <c r="B37" s="76" t="s">
        <v>316</v>
      </c>
      <c r="C37" s="76" t="s">
        <v>303</v>
      </c>
      <c r="D37" s="11">
        <v>1150</v>
      </c>
      <c r="E37" s="11">
        <v>1200</v>
      </c>
      <c r="F37" s="11">
        <v>1400</v>
      </c>
      <c r="G37" s="77">
        <f t="shared" si="1"/>
        <v>3750</v>
      </c>
    </row>
    <row r="38" spans="2:7" x14ac:dyDescent="0.3">
      <c r="B38" s="76" t="s">
        <v>316</v>
      </c>
      <c r="C38" s="76" t="s">
        <v>301</v>
      </c>
      <c r="D38" s="11">
        <v>2780</v>
      </c>
      <c r="E38" s="11">
        <v>3590</v>
      </c>
      <c r="F38" s="11">
        <v>2300</v>
      </c>
      <c r="G38" s="77">
        <f t="shared" si="1"/>
        <v>8670</v>
      </c>
    </row>
    <row r="39" spans="2:7" x14ac:dyDescent="0.3">
      <c r="B39" s="76" t="s">
        <v>316</v>
      </c>
      <c r="C39" s="76" t="s">
        <v>307</v>
      </c>
      <c r="D39" s="11">
        <v>3490</v>
      </c>
      <c r="E39" s="11">
        <v>32840</v>
      </c>
      <c r="F39" s="11">
        <v>3070</v>
      </c>
      <c r="G39" s="77">
        <f t="shared" si="1"/>
        <v>39400</v>
      </c>
    </row>
    <row r="40" spans="2:7" x14ac:dyDescent="0.3">
      <c r="B40" s="76" t="s">
        <v>316</v>
      </c>
      <c r="C40" s="76" t="s">
        <v>310</v>
      </c>
      <c r="D40" s="11">
        <v>4700</v>
      </c>
      <c r="E40" s="11">
        <v>4700</v>
      </c>
      <c r="F40" s="11">
        <v>4700</v>
      </c>
      <c r="G40" s="77">
        <f t="shared" si="1"/>
        <v>14100</v>
      </c>
    </row>
    <row r="41" spans="2:7" x14ac:dyDescent="0.3">
      <c r="B41" s="76" t="s">
        <v>316</v>
      </c>
      <c r="C41" s="76" t="s">
        <v>309</v>
      </c>
      <c r="D41" s="11">
        <v>5250</v>
      </c>
      <c r="E41" s="11">
        <v>5000</v>
      </c>
      <c r="F41" s="11">
        <v>5500</v>
      </c>
      <c r="G41" s="77">
        <f t="shared" si="1"/>
        <v>15750</v>
      </c>
    </row>
    <row r="42" spans="2:7" x14ac:dyDescent="0.3">
      <c r="B42" s="76" t="s">
        <v>316</v>
      </c>
      <c r="C42" s="76" t="s">
        <v>306</v>
      </c>
      <c r="D42" s="11">
        <v>6980</v>
      </c>
      <c r="E42" s="11">
        <v>6310</v>
      </c>
      <c r="F42" s="11">
        <v>6375</v>
      </c>
      <c r="G42" s="77">
        <f t="shared" si="1"/>
        <v>19665</v>
      </c>
    </row>
    <row r="43" spans="2:7" x14ac:dyDescent="0.3">
      <c r="B43" s="76" t="s">
        <v>316</v>
      </c>
      <c r="C43" s="76" t="s">
        <v>312</v>
      </c>
      <c r="D43" s="11">
        <v>11250</v>
      </c>
      <c r="E43" s="11">
        <v>11250</v>
      </c>
      <c r="F43" s="11">
        <v>11750</v>
      </c>
      <c r="G43" s="77">
        <f t="shared" si="1"/>
        <v>34250</v>
      </c>
    </row>
    <row r="44" spans="2:7" x14ac:dyDescent="0.3">
      <c r="B44" s="76" t="s">
        <v>316</v>
      </c>
      <c r="C44" s="76" t="s">
        <v>311</v>
      </c>
      <c r="D44" s="11">
        <v>24500</v>
      </c>
      <c r="E44" s="11">
        <v>23500</v>
      </c>
      <c r="F44" s="11">
        <v>24500</v>
      </c>
      <c r="G44" s="77">
        <f t="shared" si="1"/>
        <v>72500</v>
      </c>
    </row>
    <row r="45" spans="2:7" x14ac:dyDescent="0.3">
      <c r="B45" s="76" t="s">
        <v>316</v>
      </c>
      <c r="C45" s="76" t="s">
        <v>317</v>
      </c>
      <c r="D45" s="11">
        <v>56900</v>
      </c>
      <c r="E45" s="11">
        <v>62800</v>
      </c>
      <c r="F45" s="11">
        <v>60870</v>
      </c>
      <c r="G45" s="77">
        <f t="shared" si="1"/>
        <v>180570</v>
      </c>
    </row>
    <row r="46" spans="2:7" x14ac:dyDescent="0.3">
      <c r="B46" s="76" t="s">
        <v>316</v>
      </c>
      <c r="C46" s="76" t="s">
        <v>313</v>
      </c>
      <c r="D46" s="11">
        <v>24290</v>
      </c>
      <c r="E46" s="11">
        <v>24050</v>
      </c>
      <c r="F46" s="11">
        <v>26600</v>
      </c>
      <c r="G46" s="77">
        <f t="shared" si="1"/>
        <v>74940</v>
      </c>
    </row>
    <row r="47" spans="2:7" x14ac:dyDescent="0.3">
      <c r="B47" s="76" t="s">
        <v>318</v>
      </c>
      <c r="C47" s="76" t="s">
        <v>302</v>
      </c>
      <c r="D47" s="11">
        <v>775</v>
      </c>
      <c r="E47" s="11">
        <v>750</v>
      </c>
      <c r="F47" s="11">
        <v>700</v>
      </c>
      <c r="G47" s="77">
        <f t="shared" si="1"/>
        <v>2225</v>
      </c>
    </row>
    <row r="48" spans="2:7" x14ac:dyDescent="0.3">
      <c r="B48" s="76" t="s">
        <v>318</v>
      </c>
      <c r="C48" s="76" t="s">
        <v>300</v>
      </c>
      <c r="D48" s="11">
        <v>700</v>
      </c>
      <c r="E48" s="11">
        <v>750</v>
      </c>
      <c r="F48" s="11">
        <v>750</v>
      </c>
      <c r="G48" s="77">
        <f t="shared" si="1"/>
        <v>2200</v>
      </c>
    </row>
    <row r="49" spans="2:7" x14ac:dyDescent="0.3">
      <c r="B49" s="76" t="s">
        <v>318</v>
      </c>
      <c r="C49" s="76" t="s">
        <v>299</v>
      </c>
      <c r="D49" s="11">
        <v>300</v>
      </c>
      <c r="E49" s="11">
        <v>100</v>
      </c>
      <c r="F49" s="11">
        <v>150</v>
      </c>
      <c r="G49" s="77">
        <f t="shared" si="1"/>
        <v>550</v>
      </c>
    </row>
    <row r="50" spans="2:7" x14ac:dyDescent="0.3">
      <c r="B50" s="76" t="s">
        <v>318</v>
      </c>
      <c r="C50" s="76" t="s">
        <v>305</v>
      </c>
      <c r="D50" s="11">
        <v>2000</v>
      </c>
      <c r="E50" s="11">
        <v>1800</v>
      </c>
      <c r="F50" s="11">
        <v>1900</v>
      </c>
      <c r="G50" s="77">
        <f t="shared" si="1"/>
        <v>5700</v>
      </c>
    </row>
    <row r="51" spans="2:7" x14ac:dyDescent="0.3">
      <c r="B51" s="76" t="s">
        <v>318</v>
      </c>
      <c r="C51" s="76" t="s">
        <v>304</v>
      </c>
      <c r="D51" s="11">
        <v>2000</v>
      </c>
      <c r="E51" s="11">
        <v>950</v>
      </c>
      <c r="F51" s="11">
        <v>800</v>
      </c>
      <c r="G51" s="77">
        <f t="shared" si="1"/>
        <v>3750</v>
      </c>
    </row>
    <row r="52" spans="2:7" x14ac:dyDescent="0.3">
      <c r="B52" s="76" t="s">
        <v>318</v>
      </c>
      <c r="C52" s="76" t="s">
        <v>307</v>
      </c>
      <c r="D52" s="11">
        <v>1250</v>
      </c>
      <c r="E52" s="11">
        <v>1250</v>
      </c>
      <c r="F52" s="11">
        <v>1250</v>
      </c>
      <c r="G52" s="77">
        <f t="shared" si="1"/>
        <v>3750</v>
      </c>
    </row>
    <row r="53" spans="2:7" x14ac:dyDescent="0.3">
      <c r="B53" s="76" t="s">
        <v>318</v>
      </c>
      <c r="C53" s="76" t="s">
        <v>303</v>
      </c>
      <c r="D53" s="11">
        <v>1150</v>
      </c>
      <c r="E53" s="11">
        <v>1200</v>
      </c>
      <c r="F53" s="11">
        <v>1435</v>
      </c>
      <c r="G53" s="77">
        <f t="shared" si="1"/>
        <v>3785</v>
      </c>
    </row>
    <row r="54" spans="2:7" x14ac:dyDescent="0.3">
      <c r="B54" s="76" t="s">
        <v>318</v>
      </c>
      <c r="C54" s="76" t="s">
        <v>306</v>
      </c>
      <c r="D54" s="11">
        <v>3800</v>
      </c>
      <c r="E54" s="11">
        <v>3700</v>
      </c>
      <c r="F54" s="11">
        <v>3750</v>
      </c>
      <c r="G54" s="77">
        <f t="shared" si="1"/>
        <v>11250</v>
      </c>
    </row>
    <row r="55" spans="2:7" x14ac:dyDescent="0.3">
      <c r="B55" s="76" t="s">
        <v>318</v>
      </c>
      <c r="C55" s="76" t="s">
        <v>301</v>
      </c>
      <c r="D55" s="11">
        <v>5000</v>
      </c>
      <c r="E55" s="11">
        <v>4800</v>
      </c>
      <c r="F55" s="11">
        <v>4545</v>
      </c>
      <c r="G55" s="77">
        <f t="shared" si="1"/>
        <v>14345</v>
      </c>
    </row>
    <row r="56" spans="2:7" x14ac:dyDescent="0.3">
      <c r="B56" s="76" t="s">
        <v>318</v>
      </c>
      <c r="C56" s="76" t="s">
        <v>310</v>
      </c>
      <c r="D56" s="11">
        <v>5000</v>
      </c>
      <c r="E56" s="11">
        <v>5000</v>
      </c>
      <c r="F56" s="11">
        <v>5000</v>
      </c>
      <c r="G56" s="77">
        <f t="shared" si="1"/>
        <v>15000</v>
      </c>
    </row>
    <row r="57" spans="2:7" x14ac:dyDescent="0.3">
      <c r="B57" s="76" t="s">
        <v>318</v>
      </c>
      <c r="C57" s="76" t="s">
        <v>309</v>
      </c>
      <c r="D57" s="11">
        <v>5250</v>
      </c>
      <c r="E57" s="11">
        <v>5335</v>
      </c>
      <c r="F57" s="11">
        <v>5500</v>
      </c>
      <c r="G57" s="77">
        <f t="shared" si="1"/>
        <v>16085</v>
      </c>
    </row>
    <row r="58" spans="2:7" x14ac:dyDescent="0.3">
      <c r="B58" s="76" t="s">
        <v>318</v>
      </c>
      <c r="C58" s="76" t="s">
        <v>312</v>
      </c>
      <c r="D58" s="11">
        <v>10250</v>
      </c>
      <c r="E58" s="11">
        <v>10250</v>
      </c>
      <c r="F58" s="11">
        <v>10750</v>
      </c>
      <c r="G58" s="77">
        <f t="shared" si="1"/>
        <v>31250</v>
      </c>
    </row>
    <row r="59" spans="2:7" x14ac:dyDescent="0.3">
      <c r="B59" s="76" t="s">
        <v>318</v>
      </c>
      <c r="C59" s="76" t="s">
        <v>311</v>
      </c>
      <c r="D59" s="11">
        <v>14500</v>
      </c>
      <c r="E59" s="11">
        <v>13500</v>
      </c>
      <c r="F59" s="11">
        <v>15500</v>
      </c>
      <c r="G59" s="77">
        <f t="shared" si="1"/>
        <v>43500</v>
      </c>
    </row>
    <row r="60" spans="2:7" x14ac:dyDescent="0.3">
      <c r="B60" s="76" t="s">
        <v>318</v>
      </c>
      <c r="C60" s="76" t="s">
        <v>317</v>
      </c>
      <c r="D60" s="11">
        <v>72000</v>
      </c>
      <c r="E60" s="11">
        <v>70000</v>
      </c>
      <c r="F60" s="11">
        <v>70000</v>
      </c>
      <c r="G60" s="77">
        <f t="shared" si="1"/>
        <v>212000</v>
      </c>
    </row>
    <row r="61" spans="2:7" x14ac:dyDescent="0.3">
      <c r="B61" s="76" t="s">
        <v>318</v>
      </c>
      <c r="C61" s="76" t="s">
        <v>313</v>
      </c>
      <c r="D61" s="11">
        <v>25000</v>
      </c>
      <c r="E61" s="11">
        <v>24000</v>
      </c>
      <c r="F61" s="11">
        <v>26000</v>
      </c>
      <c r="G61" s="77">
        <f t="shared" si="1"/>
        <v>75000</v>
      </c>
    </row>
  </sheetData>
  <mergeCells count="1">
    <mergeCell ref="B1:G1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364B-494B-4ED5-ACFB-6F3AFE2BD35E}">
  <dimension ref="A1:C18"/>
  <sheetViews>
    <sheetView zoomScale="175" zoomScaleNormal="175" workbookViewId="0">
      <selection activeCell="D12" sqref="D12"/>
    </sheetView>
  </sheetViews>
  <sheetFormatPr defaultColWidth="8.75" defaultRowHeight="15.6" x14ac:dyDescent="0.3"/>
  <cols>
    <col min="1" max="1" width="12" style="24" customWidth="1"/>
    <col min="2" max="2" width="9.5" style="24" customWidth="1"/>
    <col min="3" max="3" width="7.5" style="24" bestFit="1" customWidth="1"/>
    <col min="4" max="16384" width="8.75" style="24"/>
  </cols>
  <sheetData>
    <row r="1" spans="1:3" x14ac:dyDescent="0.3">
      <c r="A1" s="24" t="s">
        <v>319</v>
      </c>
      <c r="B1" s="24" t="s">
        <v>320</v>
      </c>
      <c r="C1" s="24" t="s">
        <v>321</v>
      </c>
    </row>
    <row r="2" spans="1:3" x14ac:dyDescent="0.3">
      <c r="A2" s="24" t="s">
        <v>322</v>
      </c>
      <c r="B2" s="24" t="s">
        <v>323</v>
      </c>
      <c r="C2" s="25">
        <v>43466</v>
      </c>
    </row>
    <row r="3" spans="1:3" x14ac:dyDescent="0.3">
      <c r="A3" s="24" t="s">
        <v>324</v>
      </c>
      <c r="B3" s="24" t="s">
        <v>325</v>
      </c>
      <c r="C3" s="25">
        <v>43529</v>
      </c>
    </row>
    <row r="4" spans="1:3" x14ac:dyDescent="0.3">
      <c r="A4" s="24" t="s">
        <v>326</v>
      </c>
      <c r="B4" s="24" t="s">
        <v>327</v>
      </c>
      <c r="C4" s="25">
        <v>43532</v>
      </c>
    </row>
    <row r="5" spans="1:3" x14ac:dyDescent="0.3">
      <c r="A5" s="24" t="s">
        <v>328</v>
      </c>
      <c r="B5" s="24" t="s">
        <v>327</v>
      </c>
      <c r="C5" s="25">
        <v>43534</v>
      </c>
    </row>
    <row r="6" spans="1:3" x14ac:dyDescent="0.3">
      <c r="A6" s="24" t="s">
        <v>328</v>
      </c>
      <c r="B6" s="24" t="s">
        <v>329</v>
      </c>
      <c r="C6" s="25">
        <v>43539</v>
      </c>
    </row>
    <row r="7" spans="1:3" x14ac:dyDescent="0.3">
      <c r="A7" s="24" t="s">
        <v>330</v>
      </c>
      <c r="B7" s="24" t="s">
        <v>325</v>
      </c>
      <c r="C7" s="25">
        <v>43568</v>
      </c>
    </row>
    <row r="8" spans="1:3" x14ac:dyDescent="0.3">
      <c r="A8" s="24" t="s">
        <v>324</v>
      </c>
      <c r="B8" s="24" t="s">
        <v>325</v>
      </c>
      <c r="C8" s="25">
        <v>43591</v>
      </c>
    </row>
    <row r="9" spans="1:3" x14ac:dyDescent="0.3">
      <c r="A9" s="24" t="s">
        <v>331</v>
      </c>
      <c r="B9" s="24" t="s">
        <v>325</v>
      </c>
      <c r="C9" s="25">
        <v>43599</v>
      </c>
    </row>
    <row r="10" spans="1:3" x14ac:dyDescent="0.3">
      <c r="A10" s="24" t="s">
        <v>331</v>
      </c>
      <c r="B10" s="24" t="s">
        <v>332</v>
      </c>
      <c r="C10" s="25">
        <v>43610</v>
      </c>
    </row>
    <row r="11" spans="1:3" x14ac:dyDescent="0.3">
      <c r="A11" s="24" t="s">
        <v>326</v>
      </c>
      <c r="B11" s="24" t="s">
        <v>329</v>
      </c>
      <c r="C11" s="25">
        <v>43645</v>
      </c>
    </row>
    <row r="12" spans="1:3" x14ac:dyDescent="0.3">
      <c r="A12" s="24" t="s">
        <v>333</v>
      </c>
      <c r="B12" s="24" t="s">
        <v>323</v>
      </c>
      <c r="C12" s="25">
        <v>43737</v>
      </c>
    </row>
    <row r="15" spans="1:3" x14ac:dyDescent="0.3">
      <c r="A15" s="26" t="s">
        <v>334</v>
      </c>
      <c r="B15" s="26"/>
    </row>
    <row r="16" spans="1:3" x14ac:dyDescent="0.3">
      <c r="A16" s="24" t="str" cm="1">
        <f t="array" ref="A16:A18">_xlfn.UNIQUE(Table10[Customer Name],,TRUE)</f>
        <v>Fife, Grant</v>
      </c>
    </row>
    <row r="17" spans="1:1" x14ac:dyDescent="0.3">
      <c r="A17" s="24" t="str">
        <v>Larson, Lynn</v>
      </c>
    </row>
    <row r="18" spans="1:1" x14ac:dyDescent="0.3">
      <c r="A18" s="24" t="str">
        <v>Brown,Charity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11FE-5F5E-4594-AE00-47AD16932941}">
  <dimension ref="A1:J7"/>
  <sheetViews>
    <sheetView zoomScale="220" zoomScaleNormal="220" workbookViewId="0">
      <selection activeCell="D12" sqref="D12"/>
    </sheetView>
  </sheetViews>
  <sheetFormatPr defaultColWidth="8.75" defaultRowHeight="15.6" x14ac:dyDescent="0.3"/>
  <cols>
    <col min="1" max="16384" width="8.75" style="24"/>
  </cols>
  <sheetData>
    <row r="1" spans="1:10" x14ac:dyDescent="0.3">
      <c r="A1" s="27" t="s">
        <v>335</v>
      </c>
      <c r="B1" s="27" t="s">
        <v>336</v>
      </c>
      <c r="C1" s="27" t="s">
        <v>337</v>
      </c>
      <c r="D1" s="27" t="s">
        <v>338</v>
      </c>
      <c r="G1" s="27" t="s">
        <v>339</v>
      </c>
    </row>
    <row r="2" spans="1:10" x14ac:dyDescent="0.3">
      <c r="A2" s="24" t="s">
        <v>298</v>
      </c>
      <c r="B2" s="24" t="s">
        <v>70</v>
      </c>
      <c r="C2" s="24" t="s">
        <v>340</v>
      </c>
      <c r="D2" s="28">
        <v>6380</v>
      </c>
      <c r="G2" s="24" t="str" cm="1">
        <f t="array" ref="G2:J7">_xlfn._xlws.SORT(A2:D7,4,1)</f>
        <v>East</v>
      </c>
      <c r="H2" s="24" t="str">
        <v>Fritz</v>
      </c>
      <c r="I2" s="24" t="str">
        <v>Apple</v>
      </c>
      <c r="J2" s="24">
        <v>4394</v>
      </c>
    </row>
    <row r="3" spans="1:10" x14ac:dyDescent="0.3">
      <c r="A3" s="24" t="s">
        <v>318</v>
      </c>
      <c r="B3" s="24" t="s">
        <v>341</v>
      </c>
      <c r="C3" s="24" t="s">
        <v>342</v>
      </c>
      <c r="D3" s="28">
        <v>5619</v>
      </c>
      <c r="G3" s="24" t="str">
        <v>North</v>
      </c>
      <c r="H3" s="24" t="str">
        <v>Amy</v>
      </c>
      <c r="I3" s="24" t="str">
        <v>Pear</v>
      </c>
      <c r="J3" s="24">
        <v>4565</v>
      </c>
    </row>
    <row r="4" spans="1:10" x14ac:dyDescent="0.3">
      <c r="A4" s="24" t="s">
        <v>314</v>
      </c>
      <c r="B4" s="24" t="s">
        <v>343</v>
      </c>
      <c r="C4" s="24" t="s">
        <v>344</v>
      </c>
      <c r="D4" s="28">
        <v>4565</v>
      </c>
      <c r="G4" s="24" t="str">
        <v>South</v>
      </c>
      <c r="H4" s="24" t="str">
        <v>Sal</v>
      </c>
      <c r="I4" s="24" t="str">
        <v>Banana</v>
      </c>
      <c r="J4" s="24">
        <v>5323</v>
      </c>
    </row>
    <row r="5" spans="1:10" x14ac:dyDescent="0.3">
      <c r="A5" s="24" t="s">
        <v>316</v>
      </c>
      <c r="B5" s="24" t="s">
        <v>345</v>
      </c>
      <c r="C5" s="24" t="s">
        <v>346</v>
      </c>
      <c r="D5" s="28">
        <v>5323</v>
      </c>
      <c r="G5" s="24" t="str">
        <v>West</v>
      </c>
      <c r="H5" s="24" t="str">
        <v>Fred</v>
      </c>
      <c r="I5" s="24" t="str">
        <v>Grape</v>
      </c>
      <c r="J5" s="24">
        <v>5619</v>
      </c>
    </row>
    <row r="6" spans="1:10" x14ac:dyDescent="0.3">
      <c r="A6" s="24" t="s">
        <v>298</v>
      </c>
      <c r="B6" s="24" t="s">
        <v>347</v>
      </c>
      <c r="C6" s="24" t="s">
        <v>340</v>
      </c>
      <c r="D6" s="28">
        <v>4394</v>
      </c>
      <c r="G6" s="24" t="str">
        <v>East</v>
      </c>
      <c r="H6" s="24" t="str">
        <v>Tom</v>
      </c>
      <c r="I6" s="24" t="str">
        <v>Apple</v>
      </c>
      <c r="J6" s="24">
        <v>6380</v>
      </c>
    </row>
    <row r="7" spans="1:10" x14ac:dyDescent="0.3">
      <c r="A7" s="24" t="s">
        <v>318</v>
      </c>
      <c r="B7" s="24" t="s">
        <v>348</v>
      </c>
      <c r="C7" s="24" t="s">
        <v>342</v>
      </c>
      <c r="D7" s="28">
        <v>7195</v>
      </c>
      <c r="G7" s="24" t="str">
        <v>West</v>
      </c>
      <c r="H7" s="24" t="str">
        <v>Sravan</v>
      </c>
      <c r="I7" s="24" t="str">
        <v>Grape</v>
      </c>
      <c r="J7" s="24">
        <v>7195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E11F-87CE-42C9-AD65-F37C8A301E17}">
  <dimension ref="A1:I8"/>
  <sheetViews>
    <sheetView zoomScale="175" zoomScaleNormal="175" workbookViewId="0">
      <selection activeCell="D12" sqref="D12"/>
    </sheetView>
  </sheetViews>
  <sheetFormatPr defaultColWidth="8.75" defaultRowHeight="15.6" x14ac:dyDescent="0.3"/>
  <cols>
    <col min="1" max="1" width="8.75" style="24"/>
    <col min="2" max="2" width="7.4140625" style="24" customWidth="1"/>
    <col min="3" max="16384" width="8.75" style="24"/>
  </cols>
  <sheetData>
    <row r="1" spans="1:9" ht="23.4" x14ac:dyDescent="0.45">
      <c r="A1" s="29" t="s">
        <v>349</v>
      </c>
      <c r="F1" s="30" t="s">
        <v>337</v>
      </c>
      <c r="G1" s="31" t="s">
        <v>344</v>
      </c>
    </row>
    <row r="2" spans="1:9" x14ac:dyDescent="0.3">
      <c r="F2" s="30" t="s">
        <v>335</v>
      </c>
      <c r="G2" s="31" t="s">
        <v>316</v>
      </c>
    </row>
    <row r="3" spans="1:9" x14ac:dyDescent="0.3">
      <c r="A3" s="24" t="s">
        <v>335</v>
      </c>
      <c r="B3" s="24" t="s">
        <v>336</v>
      </c>
      <c r="C3" s="24" t="s">
        <v>337</v>
      </c>
      <c r="D3" s="24" t="s">
        <v>338</v>
      </c>
      <c r="F3" s="32" t="s">
        <v>335</v>
      </c>
      <c r="G3" s="33" t="s">
        <v>336</v>
      </c>
      <c r="H3" s="33" t="s">
        <v>337</v>
      </c>
      <c r="I3" s="34" t="s">
        <v>338</v>
      </c>
    </row>
    <row r="4" spans="1:9" x14ac:dyDescent="0.3">
      <c r="A4" s="24" t="s">
        <v>298</v>
      </c>
      <c r="B4" s="24" t="s">
        <v>341</v>
      </c>
      <c r="C4" s="24" t="s">
        <v>340</v>
      </c>
      <c r="D4" s="28">
        <v>6380</v>
      </c>
      <c r="F4" s="24" t="str" cm="1">
        <f t="array" ref="F4:I4">_xlfn._xlws.FILTER(Table3[],Table3[Product]=G1)</f>
        <v xml:space="preserve">North </v>
      </c>
      <c r="G4" s="24" t="str">
        <v>Sal</v>
      </c>
      <c r="H4" s="24" t="str">
        <v>Pear</v>
      </c>
      <c r="I4" s="24">
        <v>5323</v>
      </c>
    </row>
    <row r="5" spans="1:9" x14ac:dyDescent="0.3">
      <c r="A5" s="24" t="s">
        <v>318</v>
      </c>
      <c r="B5" s="24" t="s">
        <v>343</v>
      </c>
      <c r="C5" s="24" t="s">
        <v>346</v>
      </c>
      <c r="D5" s="28">
        <v>5619</v>
      </c>
    </row>
    <row r="6" spans="1:9" x14ac:dyDescent="0.3">
      <c r="A6" s="24" t="s">
        <v>350</v>
      </c>
      <c r="B6" s="24" t="s">
        <v>345</v>
      </c>
      <c r="C6" s="24" t="s">
        <v>344</v>
      </c>
      <c r="D6" s="28">
        <v>5323</v>
      </c>
    </row>
    <row r="7" spans="1:9" x14ac:dyDescent="0.3">
      <c r="A7" s="24" t="s">
        <v>316</v>
      </c>
      <c r="B7" s="24" t="s">
        <v>347</v>
      </c>
      <c r="C7" s="24" t="s">
        <v>346</v>
      </c>
      <c r="D7" s="28">
        <v>1195</v>
      </c>
    </row>
    <row r="8" spans="1:9" x14ac:dyDescent="0.3">
      <c r="A8" s="24" t="s">
        <v>298</v>
      </c>
      <c r="B8" s="24" t="s">
        <v>351</v>
      </c>
      <c r="C8" s="24" t="s">
        <v>346</v>
      </c>
      <c r="D8" s="28">
        <v>2437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B0A0-1283-45CF-AC70-370D4F73753E}">
  <sheetPr>
    <tabColor theme="9" tint="0.39997558519241921"/>
  </sheetPr>
  <dimension ref="A1:F10"/>
  <sheetViews>
    <sheetView zoomScale="110" zoomScaleNormal="110" workbookViewId="0">
      <selection activeCell="N20" sqref="N20"/>
    </sheetView>
  </sheetViews>
  <sheetFormatPr defaultColWidth="7" defaultRowHeight="14.4" x14ac:dyDescent="0.3"/>
  <cols>
    <col min="1" max="1" width="11.75" style="4" bestFit="1" customWidth="1"/>
    <col min="2" max="5" width="8.4140625" style="4" customWidth="1"/>
    <col min="6" max="6" width="8" style="4" bestFit="1" customWidth="1"/>
    <col min="7" max="16384" width="7" style="4"/>
  </cols>
  <sheetData>
    <row r="1" spans="1:6" ht="23.4" x14ac:dyDescent="0.45">
      <c r="A1" s="96" t="s">
        <v>352</v>
      </c>
      <c r="B1" s="96"/>
      <c r="C1" s="96"/>
      <c r="D1" s="96"/>
      <c r="E1" s="96"/>
    </row>
    <row r="2" spans="1:6" ht="23.4" x14ac:dyDescent="0.45">
      <c r="A2" s="97">
        <f ca="1">TODAY()</f>
        <v>45623</v>
      </c>
      <c r="B2" s="97"/>
      <c r="C2" s="97"/>
      <c r="D2" s="97"/>
      <c r="E2" s="97"/>
    </row>
    <row r="4" spans="1:6" ht="16.2" x14ac:dyDescent="0.35">
      <c r="A4" s="72" t="s">
        <v>353</v>
      </c>
      <c r="B4" s="72" t="s">
        <v>273</v>
      </c>
      <c r="C4" s="72" t="s">
        <v>274</v>
      </c>
      <c r="D4" s="72" t="s">
        <v>275</v>
      </c>
      <c r="E4" s="72" t="s">
        <v>276</v>
      </c>
      <c r="F4" s="18"/>
    </row>
    <row r="5" spans="1:6" ht="15.6" x14ac:dyDescent="0.3">
      <c r="A5" s="54" t="s">
        <v>354</v>
      </c>
      <c r="B5" s="55">
        <v>4520</v>
      </c>
      <c r="C5" s="55">
        <v>3620</v>
      </c>
      <c r="D5" s="55">
        <v>2560</v>
      </c>
      <c r="E5" s="55">
        <v>2750</v>
      </c>
      <c r="F5" s="18"/>
    </row>
    <row r="6" spans="1:6" ht="15.6" x14ac:dyDescent="0.3">
      <c r="A6" s="54" t="s">
        <v>355</v>
      </c>
      <c r="B6" s="55">
        <v>3220</v>
      </c>
      <c r="C6" s="55">
        <v>5230</v>
      </c>
      <c r="D6" s="55">
        <v>4550</v>
      </c>
      <c r="E6" s="55">
        <v>5400</v>
      </c>
      <c r="F6" s="18"/>
    </row>
    <row r="7" spans="1:6" ht="15.6" x14ac:dyDescent="0.3">
      <c r="A7" s="54" t="s">
        <v>356</v>
      </c>
      <c r="B7" s="55">
        <v>4560</v>
      </c>
      <c r="C7" s="55">
        <v>2320</v>
      </c>
      <c r="D7" s="55">
        <v>3220</v>
      </c>
      <c r="E7" s="55">
        <v>2320</v>
      </c>
      <c r="F7" s="18"/>
    </row>
    <row r="8" spans="1:6" ht="15.6" x14ac:dyDescent="0.3">
      <c r="A8" s="54" t="s">
        <v>357</v>
      </c>
      <c r="B8" s="55">
        <v>5600</v>
      </c>
      <c r="C8" s="55">
        <v>6510</v>
      </c>
      <c r="D8" s="55">
        <v>5660</v>
      </c>
      <c r="E8" s="55">
        <v>4500</v>
      </c>
      <c r="F8" s="18"/>
    </row>
    <row r="9" spans="1:6" ht="15.6" x14ac:dyDescent="0.3">
      <c r="A9" s="54" t="s">
        <v>358</v>
      </c>
      <c r="B9" s="55">
        <v>2330</v>
      </c>
      <c r="C9" s="55">
        <v>4520</v>
      </c>
      <c r="D9" s="55">
        <v>5500</v>
      </c>
      <c r="E9" s="55">
        <v>4510</v>
      </c>
    </row>
    <row r="10" spans="1:6" x14ac:dyDescent="0.3">
      <c r="B10" s="80"/>
    </row>
  </sheetData>
  <mergeCells count="2">
    <mergeCell ref="A1:E1"/>
    <mergeCell ref="A2:E2"/>
  </mergeCells>
  <dataValidations count="1">
    <dataValidation type="whole" errorStyle="warning" allowBlank="1" showInputMessage="1" showErrorMessage="1" errorTitle="Error" error="Invalid Output" promptTitle="Filter numbers" prompt="Only have 10 to 20 numbers only" sqref="I4" xr:uid="{0C22B7E1-B242-49D4-BECF-25BEB727ACFD}">
      <formula1>10</formula1>
      <formula2>20</formula2>
    </dataValidation>
  </dataValidations>
  <pageMargins left="0.75" right="0.75" top="1" bottom="1" header="0.5" footer="0.5"/>
  <pageSetup orientation="portrait" horizontalDpi="1200" verticalDpi="12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B2E3-0CD2-44EA-B0D2-FC1114486179}">
  <sheetPr>
    <tabColor theme="9" tint="0.39997558519241921"/>
  </sheetPr>
  <dimension ref="A1:G34"/>
  <sheetViews>
    <sheetView zoomScale="110" zoomScaleNormal="110" workbookViewId="0">
      <selection activeCell="I11" sqref="I11"/>
    </sheetView>
  </sheetViews>
  <sheetFormatPr defaultColWidth="7.1640625" defaultRowHeight="14.4" x14ac:dyDescent="0.3"/>
  <cols>
    <col min="1" max="1" width="15.4140625" style="2" customWidth="1"/>
    <col min="2" max="2" width="9.1640625" style="20" customWidth="1"/>
    <col min="3" max="3" width="8.9140625" style="21" customWidth="1"/>
    <col min="4" max="4" width="9.9140625" style="21" customWidth="1"/>
    <col min="5" max="5" width="9" style="21" bestFit="1" customWidth="1"/>
    <col min="6" max="6" width="9.9140625" style="21" bestFit="1" customWidth="1"/>
    <col min="7" max="7" width="10.08203125" style="21" customWidth="1"/>
    <col min="8" max="8" width="7.1640625" style="2"/>
    <col min="9" max="9" width="21.75" style="2" customWidth="1"/>
    <col min="10" max="16384" width="7.1640625" style="2"/>
  </cols>
  <sheetData>
    <row r="1" spans="1:7" x14ac:dyDescent="0.3">
      <c r="A1" s="19" t="s">
        <v>353</v>
      </c>
      <c r="B1" s="20" t="s">
        <v>359</v>
      </c>
      <c r="C1" s="20" t="s">
        <v>360</v>
      </c>
      <c r="D1" s="20" t="s">
        <v>361</v>
      </c>
      <c r="E1" s="20" t="s">
        <v>362</v>
      </c>
      <c r="F1" s="20" t="s">
        <v>363</v>
      </c>
      <c r="G1" s="20" t="s">
        <v>364</v>
      </c>
    </row>
    <row r="2" spans="1:7" x14ac:dyDescent="0.3">
      <c r="A2" s="2" t="s">
        <v>365</v>
      </c>
      <c r="B2" s="20">
        <v>3947</v>
      </c>
      <c r="C2" s="21">
        <v>557</v>
      </c>
      <c r="D2" s="21">
        <v>3863</v>
      </c>
      <c r="E2" s="21">
        <v>1117</v>
      </c>
      <c r="F2" s="21">
        <v>8237</v>
      </c>
      <c r="G2" s="21">
        <v>8690</v>
      </c>
    </row>
    <row r="3" spans="1:7" x14ac:dyDescent="0.3">
      <c r="A3" s="19" t="s">
        <v>366</v>
      </c>
      <c r="B3" s="20">
        <v>4411</v>
      </c>
      <c r="C3" s="21">
        <v>1042</v>
      </c>
      <c r="D3" s="21">
        <v>9355</v>
      </c>
      <c r="E3" s="21">
        <v>1100</v>
      </c>
      <c r="F3" s="21">
        <v>10185</v>
      </c>
      <c r="G3" s="21">
        <v>18749</v>
      </c>
    </row>
    <row r="4" spans="1:7" x14ac:dyDescent="0.3">
      <c r="A4" s="19" t="s">
        <v>367</v>
      </c>
      <c r="B4" s="20">
        <v>2521</v>
      </c>
      <c r="C4" s="21">
        <v>3072</v>
      </c>
      <c r="D4" s="21">
        <v>6702</v>
      </c>
      <c r="E4" s="21">
        <v>2116</v>
      </c>
      <c r="F4" s="21">
        <v>13452</v>
      </c>
      <c r="G4" s="21">
        <v>8046</v>
      </c>
    </row>
    <row r="5" spans="1:7" x14ac:dyDescent="0.3">
      <c r="A5" s="19" t="s">
        <v>368</v>
      </c>
      <c r="B5" s="20">
        <v>4752</v>
      </c>
      <c r="C5" s="21">
        <v>3755</v>
      </c>
      <c r="D5" s="21">
        <v>4415</v>
      </c>
      <c r="E5" s="21">
        <v>1089</v>
      </c>
      <c r="F5" s="21">
        <v>4404</v>
      </c>
      <c r="G5" s="21">
        <v>20114</v>
      </c>
    </row>
    <row r="6" spans="1:7" x14ac:dyDescent="0.3">
      <c r="A6" s="2" t="s">
        <v>369</v>
      </c>
      <c r="B6" s="20">
        <v>4964</v>
      </c>
      <c r="C6" s="21">
        <v>3152</v>
      </c>
      <c r="D6" s="21">
        <v>11601</v>
      </c>
      <c r="E6" s="21">
        <v>1122</v>
      </c>
      <c r="F6" s="21">
        <v>3170</v>
      </c>
      <c r="G6" s="21">
        <v>10733</v>
      </c>
    </row>
    <row r="7" spans="1:7" x14ac:dyDescent="0.3">
      <c r="A7" s="19" t="s">
        <v>370</v>
      </c>
      <c r="B7" s="20">
        <v>2327</v>
      </c>
      <c r="C7" s="21">
        <v>4056</v>
      </c>
      <c r="D7" s="21">
        <v>3726</v>
      </c>
      <c r="E7" s="21">
        <v>1135</v>
      </c>
      <c r="F7" s="21">
        <v>8817</v>
      </c>
      <c r="G7" s="21">
        <v>18524</v>
      </c>
    </row>
    <row r="8" spans="1:7" x14ac:dyDescent="0.3">
      <c r="A8" s="19" t="s">
        <v>371</v>
      </c>
      <c r="B8" s="20">
        <v>3967</v>
      </c>
      <c r="C8" s="21">
        <v>4906</v>
      </c>
      <c r="D8" s="21">
        <v>9007</v>
      </c>
      <c r="E8" s="21">
        <v>2113</v>
      </c>
      <c r="F8" s="21">
        <v>13090</v>
      </c>
      <c r="G8" s="21">
        <v>13953</v>
      </c>
    </row>
    <row r="9" spans="1:7" x14ac:dyDescent="0.3">
      <c r="A9" s="19" t="s">
        <v>372</v>
      </c>
      <c r="B9" s="20">
        <v>4670</v>
      </c>
      <c r="C9" s="21">
        <v>521</v>
      </c>
      <c r="D9" s="21">
        <v>4505</v>
      </c>
      <c r="E9" s="21">
        <v>1024</v>
      </c>
      <c r="F9" s="21">
        <v>3528</v>
      </c>
      <c r="G9" s="21">
        <v>15275</v>
      </c>
    </row>
    <row r="10" spans="1:7" x14ac:dyDescent="0.3">
      <c r="A10" s="19" t="s">
        <v>373</v>
      </c>
      <c r="B10" s="20">
        <v>3379</v>
      </c>
      <c r="C10" s="21">
        <v>3428</v>
      </c>
      <c r="D10" s="21">
        <v>3973</v>
      </c>
      <c r="E10" s="21">
        <v>1716</v>
      </c>
      <c r="F10" s="21">
        <v>4839</v>
      </c>
      <c r="G10" s="21">
        <v>13085</v>
      </c>
    </row>
    <row r="11" spans="1:7" x14ac:dyDescent="0.3">
      <c r="A11" s="2" t="s">
        <v>374</v>
      </c>
      <c r="B11" s="20">
        <v>5363</v>
      </c>
      <c r="C11" s="21">
        <v>1562</v>
      </c>
      <c r="D11" s="21">
        <v>2945</v>
      </c>
      <c r="E11" s="21">
        <v>1176</v>
      </c>
      <c r="F11" s="21">
        <v>9642</v>
      </c>
      <c r="G11" s="21">
        <v>13714</v>
      </c>
    </row>
    <row r="12" spans="1:7" x14ac:dyDescent="0.3">
      <c r="A12" s="2" t="s">
        <v>375</v>
      </c>
      <c r="B12" s="20">
        <v>3275</v>
      </c>
      <c r="C12" s="21">
        <v>2779</v>
      </c>
      <c r="D12" s="21">
        <v>7549</v>
      </c>
      <c r="E12" s="21">
        <v>1101</v>
      </c>
      <c r="F12" s="21">
        <v>5850</v>
      </c>
      <c r="G12" s="21">
        <v>15065</v>
      </c>
    </row>
    <row r="13" spans="1:7" x14ac:dyDescent="0.3">
      <c r="A13" s="19" t="s">
        <v>376</v>
      </c>
      <c r="B13" s="20">
        <v>3860</v>
      </c>
      <c r="C13" s="21">
        <v>3470</v>
      </c>
      <c r="D13" s="21">
        <v>3862</v>
      </c>
      <c r="E13" s="21">
        <v>1040</v>
      </c>
      <c r="F13" s="21">
        <v>10024</v>
      </c>
      <c r="G13" s="21">
        <v>18389</v>
      </c>
    </row>
    <row r="14" spans="1:7" x14ac:dyDescent="0.3">
      <c r="A14" s="19" t="s">
        <v>377</v>
      </c>
      <c r="B14" s="20">
        <v>4685</v>
      </c>
      <c r="C14" s="21">
        <v>1913</v>
      </c>
      <c r="D14" s="21">
        <v>4596</v>
      </c>
      <c r="E14" s="21">
        <v>1126</v>
      </c>
      <c r="F14" s="21">
        <v>5503</v>
      </c>
      <c r="G14" s="21">
        <v>10686</v>
      </c>
    </row>
    <row r="15" spans="1:7" x14ac:dyDescent="0.3">
      <c r="A15" s="2" t="s">
        <v>378</v>
      </c>
      <c r="B15" s="20">
        <v>4052</v>
      </c>
      <c r="C15" s="21">
        <v>2883</v>
      </c>
      <c r="D15" s="21">
        <v>2142</v>
      </c>
      <c r="E15" s="21">
        <v>2012</v>
      </c>
      <c r="F15" s="21">
        <v>13547</v>
      </c>
      <c r="G15" s="21">
        <v>21983</v>
      </c>
    </row>
    <row r="16" spans="1:7" x14ac:dyDescent="0.3">
      <c r="A16" s="19" t="s">
        <v>379</v>
      </c>
      <c r="B16" s="20">
        <v>5541</v>
      </c>
      <c r="C16" s="21">
        <v>4931</v>
      </c>
      <c r="D16" s="21">
        <v>8283</v>
      </c>
      <c r="E16" s="21">
        <v>1054</v>
      </c>
      <c r="F16" s="21">
        <v>9543</v>
      </c>
      <c r="G16" s="21">
        <v>11967</v>
      </c>
    </row>
    <row r="17" spans="1:7" x14ac:dyDescent="0.3">
      <c r="A17" s="19" t="s">
        <v>380</v>
      </c>
      <c r="B17" s="20">
        <v>5667</v>
      </c>
      <c r="C17" s="21">
        <v>4798</v>
      </c>
      <c r="D17" s="21">
        <v>8420</v>
      </c>
      <c r="E17" s="21">
        <v>1389</v>
      </c>
      <c r="F17" s="21">
        <v>10468</v>
      </c>
      <c r="G17" s="21">
        <v>12677</v>
      </c>
    </row>
    <row r="18" spans="1:7" x14ac:dyDescent="0.3">
      <c r="A18" s="19" t="s">
        <v>381</v>
      </c>
      <c r="B18" s="20">
        <v>4269</v>
      </c>
      <c r="C18" s="21">
        <v>4459</v>
      </c>
      <c r="D18" s="21">
        <v>2248</v>
      </c>
      <c r="E18" s="21">
        <v>1058</v>
      </c>
      <c r="F18" s="21">
        <v>6267</v>
      </c>
      <c r="G18" s="21">
        <v>14982</v>
      </c>
    </row>
    <row r="19" spans="1:7" x14ac:dyDescent="0.3">
      <c r="A19" s="19" t="s">
        <v>382</v>
      </c>
      <c r="B19" s="20">
        <v>3502</v>
      </c>
      <c r="C19" s="21">
        <v>4172</v>
      </c>
      <c r="D19" s="21">
        <v>11074</v>
      </c>
      <c r="E19" s="21">
        <v>1282</v>
      </c>
      <c r="F19" s="21">
        <v>2365</v>
      </c>
      <c r="G19" s="21">
        <v>9380</v>
      </c>
    </row>
    <row r="20" spans="1:7" x14ac:dyDescent="0.3">
      <c r="A20" s="19" t="s">
        <v>383</v>
      </c>
      <c r="B20" s="20">
        <v>5853</v>
      </c>
      <c r="C20" s="21">
        <v>2011</v>
      </c>
      <c r="D20" s="21">
        <v>3807</v>
      </c>
      <c r="E20" s="21">
        <v>1348</v>
      </c>
      <c r="F20" s="21">
        <v>11110</v>
      </c>
      <c r="G20" s="21">
        <v>18047</v>
      </c>
    </row>
    <row r="21" spans="1:7" x14ac:dyDescent="0.3">
      <c r="A21" s="19" t="s">
        <v>384</v>
      </c>
      <c r="B21" s="20">
        <v>2586</v>
      </c>
      <c r="C21" s="21">
        <v>2398</v>
      </c>
      <c r="D21" s="21">
        <v>2453</v>
      </c>
      <c r="E21" s="21">
        <v>1020</v>
      </c>
      <c r="F21" s="21">
        <v>4612</v>
      </c>
      <c r="G21" s="21">
        <v>20525</v>
      </c>
    </row>
    <row r="22" spans="1:7" x14ac:dyDescent="0.3">
      <c r="A22" s="19" t="s">
        <v>385</v>
      </c>
      <c r="B22" s="20">
        <v>5714</v>
      </c>
      <c r="C22" s="21">
        <v>4960</v>
      </c>
      <c r="D22" s="21">
        <v>11507</v>
      </c>
      <c r="E22" s="21">
        <v>1010</v>
      </c>
      <c r="F22" s="21">
        <v>6599</v>
      </c>
      <c r="G22" s="21">
        <v>11626</v>
      </c>
    </row>
    <row r="23" spans="1:7" x14ac:dyDescent="0.3">
      <c r="A23" s="19" t="s">
        <v>386</v>
      </c>
      <c r="B23" s="20">
        <v>5347</v>
      </c>
      <c r="C23" s="21">
        <v>4060</v>
      </c>
      <c r="D23" s="21">
        <v>7056</v>
      </c>
      <c r="E23" s="21">
        <v>1555</v>
      </c>
      <c r="F23" s="21">
        <v>5439</v>
      </c>
      <c r="G23" s="21">
        <v>15285</v>
      </c>
    </row>
    <row r="24" spans="1:7" x14ac:dyDescent="0.3">
      <c r="A24" s="2" t="s">
        <v>387</v>
      </c>
      <c r="B24" s="20">
        <v>4222</v>
      </c>
      <c r="C24" s="21">
        <v>3317</v>
      </c>
      <c r="D24" s="21">
        <v>5849</v>
      </c>
      <c r="E24" s="21">
        <v>2081</v>
      </c>
      <c r="F24" s="21">
        <v>10521</v>
      </c>
      <c r="G24" s="21">
        <v>18979</v>
      </c>
    </row>
    <row r="25" spans="1:7" x14ac:dyDescent="0.3">
      <c r="A25" s="19" t="s">
        <v>388</v>
      </c>
      <c r="B25" s="20">
        <v>5929</v>
      </c>
      <c r="C25" s="21">
        <v>3127</v>
      </c>
      <c r="D25" s="21">
        <v>7971</v>
      </c>
      <c r="E25" s="21">
        <v>1114</v>
      </c>
      <c r="F25" s="21">
        <v>2686</v>
      </c>
      <c r="G25" s="21">
        <v>24099</v>
      </c>
    </row>
    <row r="26" spans="1:7" x14ac:dyDescent="0.3">
      <c r="A26" s="19" t="s">
        <v>389</v>
      </c>
      <c r="B26" s="20">
        <v>4270</v>
      </c>
      <c r="C26" s="21">
        <v>4263</v>
      </c>
      <c r="D26" s="21">
        <v>4999</v>
      </c>
      <c r="E26" s="21">
        <v>1052</v>
      </c>
      <c r="F26" s="21">
        <v>2399</v>
      </c>
      <c r="G26" s="21">
        <v>8924</v>
      </c>
    </row>
    <row r="27" spans="1:7" x14ac:dyDescent="0.3">
      <c r="A27" s="19" t="s">
        <v>390</v>
      </c>
      <c r="B27" s="20">
        <v>5421</v>
      </c>
      <c r="C27" s="21">
        <v>4728</v>
      </c>
      <c r="D27" s="21">
        <v>7158</v>
      </c>
      <c r="E27" s="21">
        <v>1116</v>
      </c>
      <c r="F27" s="21">
        <v>4276</v>
      </c>
      <c r="G27" s="21">
        <v>13907</v>
      </c>
    </row>
    <row r="28" spans="1:7" x14ac:dyDescent="0.3">
      <c r="A28" s="19" t="s">
        <v>391</v>
      </c>
      <c r="B28" s="20">
        <v>3259</v>
      </c>
      <c r="C28" s="21">
        <v>3679</v>
      </c>
      <c r="D28" s="21">
        <v>8406</v>
      </c>
      <c r="E28" s="21">
        <v>2123</v>
      </c>
      <c r="F28" s="21">
        <v>14697</v>
      </c>
      <c r="G28" s="21">
        <v>16827</v>
      </c>
    </row>
    <row r="29" spans="1:7" x14ac:dyDescent="0.3">
      <c r="A29" s="2" t="s">
        <v>392</v>
      </c>
      <c r="B29" s="20">
        <v>2943</v>
      </c>
      <c r="C29" s="21">
        <v>3943</v>
      </c>
      <c r="D29" s="21">
        <v>11987</v>
      </c>
      <c r="E29" s="21">
        <v>1183</v>
      </c>
      <c r="F29" s="21">
        <v>3071</v>
      </c>
      <c r="G29" s="21">
        <v>11292</v>
      </c>
    </row>
    <row r="30" spans="1:7" x14ac:dyDescent="0.3">
      <c r="A30" s="2" t="s">
        <v>393</v>
      </c>
      <c r="B30" s="20">
        <v>5529</v>
      </c>
      <c r="C30" s="21">
        <v>4925</v>
      </c>
      <c r="D30" s="21">
        <v>3122</v>
      </c>
      <c r="E30" s="21">
        <v>1629</v>
      </c>
      <c r="F30" s="21">
        <v>14684</v>
      </c>
      <c r="G30" s="21">
        <v>20871</v>
      </c>
    </row>
    <row r="31" spans="1:7" x14ac:dyDescent="0.3">
      <c r="A31" s="19" t="s">
        <v>394</v>
      </c>
      <c r="B31" s="20">
        <v>2380</v>
      </c>
      <c r="C31" s="21">
        <v>3247</v>
      </c>
      <c r="D31" s="21">
        <v>11956</v>
      </c>
      <c r="E31" s="21">
        <v>1156</v>
      </c>
      <c r="F31" s="21">
        <v>3098</v>
      </c>
      <c r="G31" s="21">
        <v>8531</v>
      </c>
    </row>
    <row r="34" spans="1:1" x14ac:dyDescent="0.3">
      <c r="A34" s="22"/>
    </row>
  </sheetData>
  <pageMargins left="0.7" right="0.7" top="0.75" bottom="0.75" header="0.3" footer="0.3"/>
  <pageSetup orientation="landscape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 first="1" last="1" negative="1" xr2:uid="{D4E47C83-8FA3-4F43-9C67-052365756CD1}">
          <x14:colorSeries theme="6" tint="-0.499984740745262"/>
          <x14:colorNegative theme="7"/>
          <x14:colorAxis rgb="FF000000"/>
          <x14:colorMarkers theme="6" tint="-0.499984740745262"/>
          <x14:colorFirst theme="6" tint="0.39997558519241921"/>
          <x14:colorLast theme="6" tint="0.39997558519241921"/>
          <x14:colorHigh theme="6"/>
          <x14:colorLow theme="6"/>
          <x14:sparklines>
            <x14:sparkline>
              <xm:f>Sparklines!B2:G2</xm:f>
              <xm:sqref>I2</xm:sqref>
            </x14:sparkline>
            <x14:sparkline>
              <xm:f>Sparklines!B3:G3</xm:f>
              <xm:sqref>I3</xm:sqref>
            </x14:sparkline>
            <x14:sparkline>
              <xm:f>Sparklines!B4:G4</xm:f>
              <xm:sqref>I4</xm:sqref>
            </x14:sparkline>
            <x14:sparkline>
              <xm:f>Sparklines!B5:G5</xm:f>
              <xm:sqref>I5</xm:sqref>
            </x14:sparkline>
            <x14:sparkline>
              <xm:f>Sparklines!B6:G6</xm:f>
              <xm:sqref>I6</xm:sqref>
            </x14:sparkline>
            <x14:sparkline>
              <xm:f>Sparklines!B7:G7</xm:f>
              <xm:sqref>I7</xm:sqref>
            </x14:sparkline>
            <x14:sparkline>
              <xm:f>Sparklines!B8:G8</xm:f>
              <xm:sqref>I8</xm:sqref>
            </x14:sparkline>
          </x14:sparklines>
        </x14:sparklineGroup>
        <x14:sparklineGroup type="stacked" displayEmptyCellsAs="gap" markers="1" high="1" low="1" last="1" negative="1" xr2:uid="{74AA14D0-B739-46D5-8E73-CA97FD8BDB0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3"/>
          <x14:colorLow rgb="FFD00000"/>
          <x14:sparklines>
            <x14:sparkline>
              <xm:f>Sparklines!B2:G2</xm:f>
              <xm:sqref>H2</xm:sqref>
            </x14:sparkline>
            <x14:sparkline>
              <xm:f>Sparklines!B3:G3</xm:f>
              <xm:sqref>H3</xm:sqref>
            </x14:sparkline>
            <x14:sparkline>
              <xm:f>Sparklines!B4:G4</xm:f>
              <xm:sqref>H4</xm:sqref>
            </x14:sparkline>
            <x14:sparkline>
              <xm:f>Sparklines!B5:G5</xm:f>
              <xm:sqref>H5</xm:sqref>
            </x14:sparkline>
            <x14:sparkline>
              <xm:f>Sparklines!B6:G6</xm:f>
              <xm:sqref>H6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58F7-23DD-4D32-8661-2A31B20C9A88}">
  <sheetPr>
    <tabColor theme="0"/>
  </sheetPr>
  <dimension ref="B19:C20"/>
  <sheetViews>
    <sheetView showGridLines="0" workbookViewId="0">
      <selection activeCell="I26" sqref="I26"/>
    </sheetView>
  </sheetViews>
  <sheetFormatPr defaultColWidth="7.1640625" defaultRowHeight="14.4" x14ac:dyDescent="0.3"/>
  <cols>
    <col min="1" max="16384" width="7.1640625" style="2"/>
  </cols>
  <sheetData>
    <row r="19" spans="2:3" x14ac:dyDescent="0.3">
      <c r="B19" s="22"/>
    </row>
    <row r="20" spans="2:3" x14ac:dyDescent="0.3">
      <c r="B20" s="22"/>
      <c r="C20" s="23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553C-22FF-430A-92D0-72654C5F204A}">
  <dimension ref="A1:V132"/>
  <sheetViews>
    <sheetView topLeftCell="F1" workbookViewId="0">
      <selection activeCell="O48" sqref="A1:V132"/>
    </sheetView>
  </sheetViews>
  <sheetFormatPr defaultRowHeight="15.6" outlineLevelRow="2" x14ac:dyDescent="0.3"/>
  <cols>
    <col min="1" max="22" width="8.6640625" customWidth="1"/>
  </cols>
  <sheetData>
    <row r="1" spans="1:22" x14ac:dyDescent="0.3">
      <c r="A1" s="64" t="s">
        <v>396</v>
      </c>
      <c r="B1" s="64" t="s">
        <v>397</v>
      </c>
      <c r="C1" s="64" t="s">
        <v>398</v>
      </c>
      <c r="D1" s="64" t="s">
        <v>319</v>
      </c>
      <c r="E1" s="64" t="s">
        <v>399</v>
      </c>
      <c r="F1" s="64" t="s">
        <v>400</v>
      </c>
      <c r="G1" s="64" t="s">
        <v>401</v>
      </c>
      <c r="H1" s="64" t="s">
        <v>402</v>
      </c>
      <c r="I1" s="64" t="s">
        <v>353</v>
      </c>
      <c r="J1" s="64" t="s">
        <v>335</v>
      </c>
      <c r="K1" s="64" t="s">
        <v>403</v>
      </c>
      <c r="L1" s="64" t="s">
        <v>404</v>
      </c>
      <c r="M1" s="64" t="s">
        <v>405</v>
      </c>
      <c r="N1" s="64" t="s">
        <v>406</v>
      </c>
      <c r="O1" s="64" t="s">
        <v>407</v>
      </c>
      <c r="P1" s="64" t="s">
        <v>408</v>
      </c>
      <c r="Q1" s="64" t="s">
        <v>409</v>
      </c>
      <c r="R1" s="64" t="s">
        <v>293</v>
      </c>
      <c r="S1" s="64" t="s">
        <v>410</v>
      </c>
      <c r="T1" s="64" t="s">
        <v>411</v>
      </c>
      <c r="U1" s="64" t="s">
        <v>412</v>
      </c>
      <c r="V1" s="64" t="s">
        <v>413</v>
      </c>
    </row>
    <row r="2" spans="1:22" outlineLevel="2" x14ac:dyDescent="0.3">
      <c r="A2" s="65">
        <v>1368</v>
      </c>
      <c r="B2" s="66">
        <v>45287</v>
      </c>
      <c r="C2" s="65">
        <v>27</v>
      </c>
      <c r="D2" s="65" t="s">
        <v>414</v>
      </c>
      <c r="E2" s="65" t="s">
        <v>415</v>
      </c>
      <c r="F2" s="65" t="s">
        <v>416</v>
      </c>
      <c r="G2" s="65" t="s">
        <v>417</v>
      </c>
      <c r="H2" s="65" t="s">
        <v>418</v>
      </c>
      <c r="I2" s="65" t="s">
        <v>419</v>
      </c>
      <c r="J2" s="65" t="s">
        <v>318</v>
      </c>
      <c r="K2" s="66">
        <f t="shared" ref="K2:K128" si="0">B2+2</f>
        <v>45289</v>
      </c>
      <c r="L2" s="65" t="s">
        <v>420</v>
      </c>
      <c r="M2" s="65" t="s">
        <v>421</v>
      </c>
      <c r="N2" s="65" t="s">
        <v>416</v>
      </c>
      <c r="O2" s="65" t="s">
        <v>417</v>
      </c>
      <c r="P2" s="65" t="s">
        <v>418</v>
      </c>
      <c r="Q2" s="65" t="s">
        <v>422</v>
      </c>
      <c r="R2" s="65" t="s">
        <v>423</v>
      </c>
      <c r="S2" s="67">
        <v>14</v>
      </c>
      <c r="T2" s="65">
        <v>19</v>
      </c>
      <c r="U2" s="67">
        <f t="shared" ref="U2:U128" si="1">S2*T2</f>
        <v>266</v>
      </c>
      <c r="V2" s="68">
        <v>25.802</v>
      </c>
    </row>
    <row r="3" spans="1:22" outlineLevel="1" x14ac:dyDescent="0.3">
      <c r="A3" s="110" t="s">
        <v>566</v>
      </c>
      <c r="B3" s="66"/>
      <c r="C3" s="65"/>
      <c r="D3" s="65"/>
      <c r="E3" s="65"/>
      <c r="F3" s="65"/>
      <c r="G3" s="65"/>
      <c r="H3" s="65"/>
      <c r="I3" s="65"/>
      <c r="J3" s="65"/>
      <c r="K3" s="66"/>
      <c r="L3" s="65"/>
      <c r="M3" s="65"/>
      <c r="N3" s="65"/>
      <c r="O3" s="65"/>
      <c r="P3" s="65"/>
      <c r="Q3" s="65"/>
      <c r="R3" s="65"/>
      <c r="S3" s="67">
        <f>SUBTOTAL(9,S2:S2)</f>
        <v>14</v>
      </c>
      <c r="T3" s="65">
        <f>SUBTOTAL(9,T2:T2)</f>
        <v>19</v>
      </c>
      <c r="U3" s="67"/>
      <c r="V3" s="68">
        <f>SUBTOTAL(9,V2:V2)</f>
        <v>25.802</v>
      </c>
    </row>
    <row r="4" spans="1:22" outlineLevel="2" x14ac:dyDescent="0.3">
      <c r="A4" s="65">
        <v>1369</v>
      </c>
      <c r="B4" s="66">
        <v>45287</v>
      </c>
      <c r="C4" s="65">
        <v>27</v>
      </c>
      <c r="D4" s="65" t="s">
        <v>414</v>
      </c>
      <c r="E4" s="65" t="s">
        <v>415</v>
      </c>
      <c r="F4" s="65" t="s">
        <v>416</v>
      </c>
      <c r="G4" s="65" t="s">
        <v>417</v>
      </c>
      <c r="H4" s="65" t="s">
        <v>418</v>
      </c>
      <c r="I4" s="65" t="s">
        <v>419</v>
      </c>
      <c r="J4" s="65" t="s">
        <v>318</v>
      </c>
      <c r="K4" s="66">
        <f t="shared" si="0"/>
        <v>45289</v>
      </c>
      <c r="L4" s="65" t="s">
        <v>420</v>
      </c>
      <c r="M4" s="65" t="s">
        <v>421</v>
      </c>
      <c r="N4" s="65" t="s">
        <v>416</v>
      </c>
      <c r="O4" s="65" t="s">
        <v>417</v>
      </c>
      <c r="P4" s="65" t="s">
        <v>418</v>
      </c>
      <c r="Q4" s="65" t="s">
        <v>424</v>
      </c>
      <c r="R4" s="65" t="s">
        <v>425</v>
      </c>
      <c r="S4" s="67">
        <v>3.5</v>
      </c>
      <c r="T4" s="65">
        <v>60</v>
      </c>
      <c r="U4" s="67">
        <f t="shared" si="1"/>
        <v>210</v>
      </c>
      <c r="V4" s="68">
        <v>20.16</v>
      </c>
    </row>
    <row r="5" spans="1:22" outlineLevel="1" x14ac:dyDescent="0.3">
      <c r="A5" s="110" t="s">
        <v>567</v>
      </c>
      <c r="B5" s="66"/>
      <c r="C5" s="65"/>
      <c r="D5" s="65"/>
      <c r="E5" s="65"/>
      <c r="F5" s="65"/>
      <c r="G5" s="65"/>
      <c r="H5" s="65"/>
      <c r="I5" s="65"/>
      <c r="J5" s="65"/>
      <c r="K5" s="66"/>
      <c r="L5" s="65"/>
      <c r="M5" s="65"/>
      <c r="N5" s="65"/>
      <c r="O5" s="65"/>
      <c r="P5" s="65"/>
      <c r="Q5" s="65"/>
      <c r="R5" s="65"/>
      <c r="S5" s="67">
        <f>SUBTOTAL(9,S4:S4)</f>
        <v>3.5</v>
      </c>
      <c r="T5" s="65">
        <f>SUBTOTAL(9,T4:T4)</f>
        <v>60</v>
      </c>
      <c r="U5" s="67"/>
      <c r="V5" s="68">
        <f>SUBTOTAL(9,V4:V4)</f>
        <v>20.16</v>
      </c>
    </row>
    <row r="6" spans="1:22" outlineLevel="2" x14ac:dyDescent="0.3">
      <c r="A6" s="65">
        <v>1370</v>
      </c>
      <c r="B6" s="66">
        <v>45264</v>
      </c>
      <c r="C6" s="65">
        <v>4</v>
      </c>
      <c r="D6" s="65" t="s">
        <v>426</v>
      </c>
      <c r="E6" s="65" t="s">
        <v>427</v>
      </c>
      <c r="F6" s="65" t="s">
        <v>428</v>
      </c>
      <c r="G6" s="65" t="s">
        <v>429</v>
      </c>
      <c r="H6" s="65" t="s">
        <v>418</v>
      </c>
      <c r="I6" s="65" t="s">
        <v>430</v>
      </c>
      <c r="J6" s="65" t="s">
        <v>298</v>
      </c>
      <c r="K6" s="66">
        <f t="shared" si="0"/>
        <v>45266</v>
      </c>
      <c r="L6" s="65" t="s">
        <v>431</v>
      </c>
      <c r="M6" s="65" t="s">
        <v>432</v>
      </c>
      <c r="N6" s="65" t="s">
        <v>428</v>
      </c>
      <c r="O6" s="65" t="s">
        <v>429</v>
      </c>
      <c r="P6" s="65" t="s">
        <v>418</v>
      </c>
      <c r="Q6" s="65" t="s">
        <v>433</v>
      </c>
      <c r="R6" s="65" t="s">
        <v>425</v>
      </c>
      <c r="S6" s="67">
        <v>30</v>
      </c>
      <c r="T6" s="65">
        <v>81</v>
      </c>
      <c r="U6" s="67">
        <f t="shared" si="1"/>
        <v>2430</v>
      </c>
      <c r="V6" s="68">
        <v>255.15</v>
      </c>
    </row>
    <row r="7" spans="1:22" outlineLevel="1" x14ac:dyDescent="0.3">
      <c r="A7" s="110" t="s">
        <v>568</v>
      </c>
      <c r="B7" s="66"/>
      <c r="C7" s="65"/>
      <c r="D7" s="65"/>
      <c r="E7" s="65"/>
      <c r="F7" s="65"/>
      <c r="G7" s="65"/>
      <c r="H7" s="65"/>
      <c r="I7" s="65"/>
      <c r="J7" s="65"/>
      <c r="K7" s="66"/>
      <c r="L7" s="65"/>
      <c r="M7" s="65"/>
      <c r="N7" s="65"/>
      <c r="O7" s="65"/>
      <c r="P7" s="65"/>
      <c r="Q7" s="65"/>
      <c r="R7" s="65"/>
      <c r="S7" s="67">
        <f>SUBTOTAL(9,S6:S6)</f>
        <v>30</v>
      </c>
      <c r="T7" s="65">
        <f>SUBTOTAL(9,T6:T6)</f>
        <v>81</v>
      </c>
      <c r="U7" s="67"/>
      <c r="V7" s="68">
        <f>SUBTOTAL(9,V6:V6)</f>
        <v>255.15</v>
      </c>
    </row>
    <row r="8" spans="1:22" outlineLevel="2" x14ac:dyDescent="0.3">
      <c r="A8" s="65">
        <v>1371</v>
      </c>
      <c r="B8" s="66">
        <v>45264</v>
      </c>
      <c r="C8" s="65">
        <v>4</v>
      </c>
      <c r="D8" s="65" t="s">
        <v>426</v>
      </c>
      <c r="E8" s="65" t="s">
        <v>427</v>
      </c>
      <c r="F8" s="65" t="s">
        <v>428</v>
      </c>
      <c r="G8" s="65" t="s">
        <v>429</v>
      </c>
      <c r="H8" s="65" t="s">
        <v>418</v>
      </c>
      <c r="I8" s="65" t="s">
        <v>430</v>
      </c>
      <c r="J8" s="65" t="s">
        <v>298</v>
      </c>
      <c r="K8" s="66">
        <f t="shared" si="0"/>
        <v>45266</v>
      </c>
      <c r="L8" s="65" t="s">
        <v>431</v>
      </c>
      <c r="M8" s="65" t="s">
        <v>432</v>
      </c>
      <c r="N8" s="65" t="s">
        <v>428</v>
      </c>
      <c r="O8" s="65" t="s">
        <v>429</v>
      </c>
      <c r="P8" s="65" t="s">
        <v>418</v>
      </c>
      <c r="Q8" s="65" t="s">
        <v>434</v>
      </c>
      <c r="R8" s="65" t="s">
        <v>425</v>
      </c>
      <c r="S8" s="67">
        <v>53</v>
      </c>
      <c r="T8" s="65">
        <v>83</v>
      </c>
      <c r="U8" s="67">
        <f t="shared" si="1"/>
        <v>4399</v>
      </c>
      <c r="V8" s="68">
        <v>461.89500000000004</v>
      </c>
    </row>
    <row r="9" spans="1:22" outlineLevel="1" x14ac:dyDescent="0.3">
      <c r="A9" s="110" t="s">
        <v>569</v>
      </c>
      <c r="B9" s="66"/>
      <c r="C9" s="65"/>
      <c r="D9" s="65"/>
      <c r="E9" s="65"/>
      <c r="F9" s="65"/>
      <c r="G9" s="65"/>
      <c r="H9" s="65"/>
      <c r="I9" s="65"/>
      <c r="J9" s="65"/>
      <c r="K9" s="66"/>
      <c r="L9" s="65"/>
      <c r="M9" s="65"/>
      <c r="N9" s="65"/>
      <c r="O9" s="65"/>
      <c r="P9" s="65"/>
      <c r="Q9" s="65"/>
      <c r="R9" s="65"/>
      <c r="S9" s="67">
        <f>SUBTOTAL(9,S8:S8)</f>
        <v>53</v>
      </c>
      <c r="T9" s="65">
        <f>SUBTOTAL(9,T8:T8)</f>
        <v>83</v>
      </c>
      <c r="U9" s="67"/>
      <c r="V9" s="68">
        <f>SUBTOTAL(9,V8:V8)</f>
        <v>461.89500000000004</v>
      </c>
    </row>
    <row r="10" spans="1:22" outlineLevel="2" x14ac:dyDescent="0.3">
      <c r="A10" s="65">
        <v>1372</v>
      </c>
      <c r="B10" s="66">
        <v>45264</v>
      </c>
      <c r="C10" s="65">
        <v>4</v>
      </c>
      <c r="D10" s="65" t="s">
        <v>426</v>
      </c>
      <c r="E10" s="65" t="s">
        <v>427</v>
      </c>
      <c r="F10" s="65" t="s">
        <v>428</v>
      </c>
      <c r="G10" s="65" t="s">
        <v>429</v>
      </c>
      <c r="H10" s="65" t="s">
        <v>418</v>
      </c>
      <c r="I10" s="65" t="s">
        <v>430</v>
      </c>
      <c r="J10" s="65" t="s">
        <v>298</v>
      </c>
      <c r="K10" s="66">
        <f t="shared" si="0"/>
        <v>45266</v>
      </c>
      <c r="L10" s="65" t="s">
        <v>431</v>
      </c>
      <c r="M10" s="65" t="s">
        <v>432</v>
      </c>
      <c r="N10" s="65" t="s">
        <v>428</v>
      </c>
      <c r="O10" s="65" t="s">
        <v>429</v>
      </c>
      <c r="P10" s="65" t="s">
        <v>418</v>
      </c>
      <c r="Q10" s="65" t="s">
        <v>424</v>
      </c>
      <c r="R10" s="65" t="s">
        <v>425</v>
      </c>
      <c r="S10" s="67">
        <v>3.5</v>
      </c>
      <c r="T10" s="65">
        <v>75</v>
      </c>
      <c r="U10" s="67">
        <f t="shared" si="1"/>
        <v>262.5</v>
      </c>
      <c r="V10" s="68">
        <v>26.25</v>
      </c>
    </row>
    <row r="11" spans="1:22" outlineLevel="1" x14ac:dyDescent="0.3">
      <c r="A11" s="110" t="s">
        <v>570</v>
      </c>
      <c r="B11" s="66"/>
      <c r="C11" s="65"/>
      <c r="D11" s="65"/>
      <c r="E11" s="65"/>
      <c r="F11" s="65"/>
      <c r="G11" s="65"/>
      <c r="H11" s="65"/>
      <c r="I11" s="65"/>
      <c r="J11" s="65"/>
      <c r="K11" s="66"/>
      <c r="L11" s="65"/>
      <c r="M11" s="65"/>
      <c r="N11" s="65"/>
      <c r="O11" s="65"/>
      <c r="P11" s="65"/>
      <c r="Q11" s="65"/>
      <c r="R11" s="65"/>
      <c r="S11" s="67">
        <f>SUBTOTAL(9,S10:S10)</f>
        <v>3.5</v>
      </c>
      <c r="T11" s="65">
        <f>SUBTOTAL(9,T10:T10)</f>
        <v>75</v>
      </c>
      <c r="U11" s="67"/>
      <c r="V11" s="68">
        <f>SUBTOTAL(9,V10:V10)</f>
        <v>26.25</v>
      </c>
    </row>
    <row r="12" spans="1:22" outlineLevel="2" x14ac:dyDescent="0.3">
      <c r="A12" s="65">
        <v>1373</v>
      </c>
      <c r="B12" s="66">
        <v>45272</v>
      </c>
      <c r="C12" s="65">
        <v>12</v>
      </c>
      <c r="D12" s="65" t="s">
        <v>435</v>
      </c>
      <c r="E12" s="65" t="s">
        <v>436</v>
      </c>
      <c r="F12" s="65" t="s">
        <v>416</v>
      </c>
      <c r="G12" s="65" t="s">
        <v>417</v>
      </c>
      <c r="H12" s="65" t="s">
        <v>418</v>
      </c>
      <c r="I12" s="65" t="s">
        <v>419</v>
      </c>
      <c r="J12" s="65" t="s">
        <v>318</v>
      </c>
      <c r="K12" s="66">
        <f t="shared" si="0"/>
        <v>45274</v>
      </c>
      <c r="L12" s="65" t="s">
        <v>420</v>
      </c>
      <c r="M12" s="65" t="s">
        <v>437</v>
      </c>
      <c r="N12" s="65" t="s">
        <v>416</v>
      </c>
      <c r="O12" s="65" t="s">
        <v>417</v>
      </c>
      <c r="P12" s="65" t="s">
        <v>418</v>
      </c>
      <c r="Q12" s="65" t="s">
        <v>438</v>
      </c>
      <c r="R12" s="65" t="s">
        <v>423</v>
      </c>
      <c r="S12" s="67">
        <v>18</v>
      </c>
      <c r="T12" s="65">
        <v>97</v>
      </c>
      <c r="U12" s="67">
        <f t="shared" si="1"/>
        <v>1746</v>
      </c>
      <c r="V12" s="68">
        <v>183.33000000000004</v>
      </c>
    </row>
    <row r="13" spans="1:22" outlineLevel="1" x14ac:dyDescent="0.3">
      <c r="A13" s="110" t="s">
        <v>571</v>
      </c>
      <c r="B13" s="66"/>
      <c r="C13" s="65"/>
      <c r="D13" s="65"/>
      <c r="E13" s="65"/>
      <c r="F13" s="65"/>
      <c r="G13" s="65"/>
      <c r="H13" s="65"/>
      <c r="I13" s="65"/>
      <c r="J13" s="65"/>
      <c r="K13" s="66"/>
      <c r="L13" s="65"/>
      <c r="M13" s="65"/>
      <c r="N13" s="65"/>
      <c r="O13" s="65"/>
      <c r="P13" s="65"/>
      <c r="Q13" s="65"/>
      <c r="R13" s="65"/>
      <c r="S13" s="67">
        <f>SUBTOTAL(9,S12:S12)</f>
        <v>18</v>
      </c>
      <c r="T13" s="65">
        <f>SUBTOTAL(9,T12:T12)</f>
        <v>97</v>
      </c>
      <c r="U13" s="67"/>
      <c r="V13" s="68">
        <f>SUBTOTAL(9,V12:V12)</f>
        <v>183.33000000000004</v>
      </c>
    </row>
    <row r="14" spans="1:22" outlineLevel="2" x14ac:dyDescent="0.3">
      <c r="A14" s="65">
        <v>1374</v>
      </c>
      <c r="B14" s="66">
        <v>45272</v>
      </c>
      <c r="C14" s="65">
        <v>12</v>
      </c>
      <c r="D14" s="65" t="s">
        <v>435</v>
      </c>
      <c r="E14" s="65" t="s">
        <v>436</v>
      </c>
      <c r="F14" s="65" t="s">
        <v>416</v>
      </c>
      <c r="G14" s="65" t="s">
        <v>417</v>
      </c>
      <c r="H14" s="65" t="s">
        <v>418</v>
      </c>
      <c r="I14" s="65" t="s">
        <v>419</v>
      </c>
      <c r="J14" s="65" t="s">
        <v>318</v>
      </c>
      <c r="K14" s="66">
        <f t="shared" si="0"/>
        <v>45274</v>
      </c>
      <c r="L14" s="65" t="s">
        <v>420</v>
      </c>
      <c r="M14" s="65" t="s">
        <v>437</v>
      </c>
      <c r="N14" s="65" t="s">
        <v>416</v>
      </c>
      <c r="O14" s="65" t="s">
        <v>417</v>
      </c>
      <c r="P14" s="65" t="s">
        <v>418</v>
      </c>
      <c r="Q14" s="65" t="s">
        <v>439</v>
      </c>
      <c r="R14" s="65" t="s">
        <v>423</v>
      </c>
      <c r="S14" s="67">
        <v>46</v>
      </c>
      <c r="T14" s="65">
        <v>61</v>
      </c>
      <c r="U14" s="67">
        <f t="shared" si="1"/>
        <v>2806</v>
      </c>
      <c r="V14" s="68">
        <v>291.82400000000001</v>
      </c>
    </row>
    <row r="15" spans="1:22" outlineLevel="1" x14ac:dyDescent="0.3">
      <c r="A15" s="110" t="s">
        <v>572</v>
      </c>
      <c r="B15" s="66"/>
      <c r="C15" s="65"/>
      <c r="D15" s="65"/>
      <c r="E15" s="65"/>
      <c r="F15" s="65"/>
      <c r="G15" s="65"/>
      <c r="H15" s="65"/>
      <c r="I15" s="65"/>
      <c r="J15" s="65"/>
      <c r="K15" s="66"/>
      <c r="L15" s="65"/>
      <c r="M15" s="65"/>
      <c r="N15" s="65"/>
      <c r="O15" s="65"/>
      <c r="P15" s="65"/>
      <c r="Q15" s="65"/>
      <c r="R15" s="65"/>
      <c r="S15" s="67">
        <f>SUBTOTAL(9,S14:S14)</f>
        <v>46</v>
      </c>
      <c r="T15" s="65">
        <f>SUBTOTAL(9,T14:T14)</f>
        <v>61</v>
      </c>
      <c r="U15" s="67"/>
      <c r="V15" s="68">
        <f>SUBTOTAL(9,V14:V14)</f>
        <v>291.82400000000001</v>
      </c>
    </row>
    <row r="16" spans="1:22" outlineLevel="2" x14ac:dyDescent="0.3">
      <c r="A16" s="65">
        <v>1375</v>
      </c>
      <c r="B16" s="66">
        <v>45268</v>
      </c>
      <c r="C16" s="65">
        <v>8</v>
      </c>
      <c r="D16" s="65" t="s">
        <v>440</v>
      </c>
      <c r="E16" s="65" t="s">
        <v>441</v>
      </c>
      <c r="F16" s="65" t="s">
        <v>442</v>
      </c>
      <c r="G16" s="65" t="s">
        <v>443</v>
      </c>
      <c r="H16" s="65" t="s">
        <v>418</v>
      </c>
      <c r="I16" s="65" t="s">
        <v>444</v>
      </c>
      <c r="J16" s="65" t="s">
        <v>314</v>
      </c>
      <c r="K16" s="66">
        <f t="shared" si="0"/>
        <v>45270</v>
      </c>
      <c r="L16" s="65" t="s">
        <v>445</v>
      </c>
      <c r="M16" s="65" t="s">
        <v>446</v>
      </c>
      <c r="N16" s="65" t="s">
        <v>442</v>
      </c>
      <c r="O16" s="65" t="s">
        <v>443</v>
      </c>
      <c r="P16" s="65" t="s">
        <v>418</v>
      </c>
      <c r="Q16" s="65" t="s">
        <v>447</v>
      </c>
      <c r="R16" s="65" t="s">
        <v>448</v>
      </c>
      <c r="S16" s="67">
        <v>9.1999999999999993</v>
      </c>
      <c r="T16" s="65">
        <v>28</v>
      </c>
      <c r="U16" s="67">
        <f t="shared" si="1"/>
        <v>257.59999999999997</v>
      </c>
      <c r="V16" s="68">
        <v>24.471999999999998</v>
      </c>
    </row>
    <row r="17" spans="1:22" outlineLevel="1" x14ac:dyDescent="0.3">
      <c r="A17" s="110" t="s">
        <v>573</v>
      </c>
      <c r="B17" s="66"/>
      <c r="C17" s="65"/>
      <c r="D17" s="65"/>
      <c r="E17" s="65"/>
      <c r="F17" s="65"/>
      <c r="G17" s="65"/>
      <c r="H17" s="65"/>
      <c r="I17" s="65"/>
      <c r="J17" s="65"/>
      <c r="K17" s="66"/>
      <c r="L17" s="65"/>
      <c r="M17" s="65"/>
      <c r="N17" s="65"/>
      <c r="O17" s="65"/>
      <c r="P17" s="65"/>
      <c r="Q17" s="65"/>
      <c r="R17" s="65"/>
      <c r="S17" s="67">
        <f>SUBTOTAL(9,S16:S16)</f>
        <v>9.1999999999999993</v>
      </c>
      <c r="T17" s="65">
        <f>SUBTOTAL(9,T16:T16)</f>
        <v>28</v>
      </c>
      <c r="U17" s="67"/>
      <c r="V17" s="68">
        <f>SUBTOTAL(9,V16:V16)</f>
        <v>24.471999999999998</v>
      </c>
    </row>
    <row r="18" spans="1:22" outlineLevel="2" x14ac:dyDescent="0.3">
      <c r="A18" s="65">
        <v>1376</v>
      </c>
      <c r="B18" s="66">
        <v>45264</v>
      </c>
      <c r="C18" s="65">
        <v>4</v>
      </c>
      <c r="D18" s="65" t="s">
        <v>426</v>
      </c>
      <c r="E18" s="65" t="s">
        <v>427</v>
      </c>
      <c r="F18" s="65" t="s">
        <v>428</v>
      </c>
      <c r="G18" s="65" t="s">
        <v>429</v>
      </c>
      <c r="H18" s="65" t="s">
        <v>418</v>
      </c>
      <c r="I18" s="65" t="s">
        <v>430</v>
      </c>
      <c r="J18" s="65" t="s">
        <v>298</v>
      </c>
      <c r="K18" s="66">
        <f t="shared" si="0"/>
        <v>45266</v>
      </c>
      <c r="L18" s="65" t="s">
        <v>445</v>
      </c>
      <c r="M18" s="65" t="s">
        <v>432</v>
      </c>
      <c r="N18" s="65" t="s">
        <v>428</v>
      </c>
      <c r="O18" s="65" t="s">
        <v>429</v>
      </c>
      <c r="P18" s="65" t="s">
        <v>418</v>
      </c>
      <c r="Q18" s="65" t="s">
        <v>447</v>
      </c>
      <c r="R18" s="65" t="s">
        <v>448</v>
      </c>
      <c r="S18" s="67">
        <v>9.1999999999999993</v>
      </c>
      <c r="T18" s="65">
        <v>97</v>
      </c>
      <c r="U18" s="67">
        <f t="shared" si="1"/>
        <v>892.4</v>
      </c>
      <c r="V18" s="68">
        <v>93.702000000000012</v>
      </c>
    </row>
    <row r="19" spans="1:22" outlineLevel="1" x14ac:dyDescent="0.3">
      <c r="A19" s="110" t="s">
        <v>574</v>
      </c>
      <c r="B19" s="66"/>
      <c r="C19" s="65"/>
      <c r="D19" s="65"/>
      <c r="E19" s="65"/>
      <c r="F19" s="65"/>
      <c r="G19" s="65"/>
      <c r="H19" s="65"/>
      <c r="I19" s="65"/>
      <c r="J19" s="65"/>
      <c r="K19" s="66"/>
      <c r="L19" s="65"/>
      <c r="M19" s="65"/>
      <c r="N19" s="65"/>
      <c r="O19" s="65"/>
      <c r="P19" s="65"/>
      <c r="Q19" s="65"/>
      <c r="R19" s="65"/>
      <c r="S19" s="67">
        <f>SUBTOTAL(9,S18:S18)</f>
        <v>9.1999999999999993</v>
      </c>
      <c r="T19" s="65">
        <f>SUBTOTAL(9,T18:T18)</f>
        <v>97</v>
      </c>
      <c r="U19" s="67"/>
      <c r="V19" s="68">
        <f>SUBTOTAL(9,V18:V18)</f>
        <v>93.702000000000012</v>
      </c>
    </row>
    <row r="20" spans="1:22" outlineLevel="2" x14ac:dyDescent="0.3">
      <c r="A20" s="65">
        <v>1377</v>
      </c>
      <c r="B20" s="66">
        <v>45289</v>
      </c>
      <c r="C20" s="65">
        <v>29</v>
      </c>
      <c r="D20" s="65" t="s">
        <v>449</v>
      </c>
      <c r="E20" s="65" t="s">
        <v>450</v>
      </c>
      <c r="F20" s="65" t="s">
        <v>451</v>
      </c>
      <c r="G20" s="65" t="s">
        <v>452</v>
      </c>
      <c r="H20" s="65" t="s">
        <v>418</v>
      </c>
      <c r="I20" s="65" t="s">
        <v>453</v>
      </c>
      <c r="J20" s="65" t="s">
        <v>318</v>
      </c>
      <c r="K20" s="66">
        <f t="shared" si="0"/>
        <v>45291</v>
      </c>
      <c r="L20" s="65" t="s">
        <v>420</v>
      </c>
      <c r="M20" s="65" t="s">
        <v>454</v>
      </c>
      <c r="N20" s="65" t="s">
        <v>451</v>
      </c>
      <c r="O20" s="65" t="s">
        <v>452</v>
      </c>
      <c r="P20" s="65" t="s">
        <v>418</v>
      </c>
      <c r="Q20" s="65" t="s">
        <v>455</v>
      </c>
      <c r="R20" s="65" t="s">
        <v>456</v>
      </c>
      <c r="S20" s="67">
        <v>12.75</v>
      </c>
      <c r="T20" s="65">
        <v>23</v>
      </c>
      <c r="U20" s="67">
        <f t="shared" si="1"/>
        <v>293.25</v>
      </c>
      <c r="V20" s="68">
        <v>29.325000000000003</v>
      </c>
    </row>
    <row r="21" spans="1:22" outlineLevel="1" x14ac:dyDescent="0.3">
      <c r="A21" s="110" t="s">
        <v>575</v>
      </c>
      <c r="B21" s="66"/>
      <c r="C21" s="65"/>
      <c r="D21" s="65"/>
      <c r="E21" s="65"/>
      <c r="F21" s="65"/>
      <c r="G21" s="65"/>
      <c r="H21" s="65"/>
      <c r="I21" s="65"/>
      <c r="J21" s="65"/>
      <c r="K21" s="66"/>
      <c r="L21" s="65"/>
      <c r="M21" s="65"/>
      <c r="N21" s="65"/>
      <c r="O21" s="65"/>
      <c r="P21" s="65"/>
      <c r="Q21" s="65"/>
      <c r="R21" s="65"/>
      <c r="S21" s="67">
        <f>SUBTOTAL(9,S20:S20)</f>
        <v>12.75</v>
      </c>
      <c r="T21" s="65">
        <f>SUBTOTAL(9,T20:T20)</f>
        <v>23</v>
      </c>
      <c r="U21" s="67"/>
      <c r="V21" s="68">
        <f>SUBTOTAL(9,V20:V20)</f>
        <v>29.325000000000003</v>
      </c>
    </row>
    <row r="22" spans="1:22" outlineLevel="2" x14ac:dyDescent="0.3">
      <c r="A22" s="65">
        <v>1378</v>
      </c>
      <c r="B22" s="66">
        <v>45263</v>
      </c>
      <c r="C22" s="65">
        <v>3</v>
      </c>
      <c r="D22" s="65" t="s">
        <v>457</v>
      </c>
      <c r="E22" s="65" t="s">
        <v>458</v>
      </c>
      <c r="F22" s="65" t="s">
        <v>459</v>
      </c>
      <c r="G22" s="65" t="s">
        <v>460</v>
      </c>
      <c r="H22" s="65" t="s">
        <v>418</v>
      </c>
      <c r="I22" s="65" t="s">
        <v>419</v>
      </c>
      <c r="J22" s="65" t="s">
        <v>318</v>
      </c>
      <c r="K22" s="66">
        <f t="shared" si="0"/>
        <v>45265</v>
      </c>
      <c r="L22" s="65" t="s">
        <v>420</v>
      </c>
      <c r="M22" s="65" t="s">
        <v>461</v>
      </c>
      <c r="N22" s="65" t="s">
        <v>459</v>
      </c>
      <c r="O22" s="65" t="s">
        <v>460</v>
      </c>
      <c r="P22" s="65" t="s">
        <v>418</v>
      </c>
      <c r="Q22" s="65" t="s">
        <v>462</v>
      </c>
      <c r="R22" s="65" t="s">
        <v>463</v>
      </c>
      <c r="S22" s="67">
        <v>9.65</v>
      </c>
      <c r="T22" s="65">
        <v>89</v>
      </c>
      <c r="U22" s="67">
        <f t="shared" si="1"/>
        <v>858.85</v>
      </c>
      <c r="V22" s="68">
        <v>81.59075</v>
      </c>
    </row>
    <row r="23" spans="1:22" outlineLevel="1" x14ac:dyDescent="0.3">
      <c r="A23" s="110" t="s">
        <v>576</v>
      </c>
      <c r="B23" s="66"/>
      <c r="C23" s="65"/>
      <c r="D23" s="65"/>
      <c r="E23" s="65"/>
      <c r="F23" s="65"/>
      <c r="G23" s="65"/>
      <c r="H23" s="65"/>
      <c r="I23" s="65"/>
      <c r="J23" s="65"/>
      <c r="K23" s="66"/>
      <c r="L23" s="65"/>
      <c r="M23" s="65"/>
      <c r="N23" s="65"/>
      <c r="O23" s="65"/>
      <c r="P23" s="65"/>
      <c r="Q23" s="65"/>
      <c r="R23" s="65"/>
      <c r="S23" s="67">
        <f>SUBTOTAL(9,S22:S22)</f>
        <v>9.65</v>
      </c>
      <c r="T23" s="65">
        <f>SUBTOTAL(9,T22:T22)</f>
        <v>89</v>
      </c>
      <c r="U23" s="67"/>
      <c r="V23" s="68">
        <f>SUBTOTAL(9,V22:V22)</f>
        <v>81.59075</v>
      </c>
    </row>
    <row r="24" spans="1:22" outlineLevel="2" x14ac:dyDescent="0.3">
      <c r="A24" s="65">
        <v>1379</v>
      </c>
      <c r="B24" s="66">
        <v>45266</v>
      </c>
      <c r="C24" s="65">
        <v>6</v>
      </c>
      <c r="D24" s="65" t="s">
        <v>464</v>
      </c>
      <c r="E24" s="65" t="s">
        <v>465</v>
      </c>
      <c r="F24" s="65" t="s">
        <v>466</v>
      </c>
      <c r="G24" s="65" t="s">
        <v>467</v>
      </c>
      <c r="H24" s="65" t="s">
        <v>418</v>
      </c>
      <c r="I24" s="65" t="s">
        <v>468</v>
      </c>
      <c r="J24" s="65" t="s">
        <v>314</v>
      </c>
      <c r="K24" s="66">
        <f t="shared" si="0"/>
        <v>45268</v>
      </c>
      <c r="L24" s="65" t="s">
        <v>420</v>
      </c>
      <c r="M24" s="65" t="s">
        <v>469</v>
      </c>
      <c r="N24" s="65" t="s">
        <v>466</v>
      </c>
      <c r="O24" s="65" t="s">
        <v>467</v>
      </c>
      <c r="P24" s="65" t="s">
        <v>418</v>
      </c>
      <c r="Q24" s="65" t="s">
        <v>470</v>
      </c>
      <c r="R24" s="65" t="s">
        <v>471</v>
      </c>
      <c r="S24" s="67">
        <v>40</v>
      </c>
      <c r="T24" s="65">
        <v>25</v>
      </c>
      <c r="U24" s="67">
        <f t="shared" si="1"/>
        <v>1000</v>
      </c>
      <c r="V24" s="68">
        <v>96</v>
      </c>
    </row>
    <row r="25" spans="1:22" outlineLevel="1" x14ac:dyDescent="0.3">
      <c r="A25" s="110" t="s">
        <v>577</v>
      </c>
      <c r="B25" s="66"/>
      <c r="C25" s="65"/>
      <c r="D25" s="65"/>
      <c r="E25" s="65"/>
      <c r="F25" s="65"/>
      <c r="G25" s="65"/>
      <c r="H25" s="65"/>
      <c r="I25" s="65"/>
      <c r="J25" s="65"/>
      <c r="K25" s="66"/>
      <c r="L25" s="65"/>
      <c r="M25" s="65"/>
      <c r="N25" s="65"/>
      <c r="O25" s="65"/>
      <c r="P25" s="65"/>
      <c r="Q25" s="65"/>
      <c r="R25" s="65"/>
      <c r="S25" s="67">
        <f>SUBTOTAL(9,S24:S24)</f>
        <v>40</v>
      </c>
      <c r="T25" s="65">
        <f>SUBTOTAL(9,T24:T24)</f>
        <v>25</v>
      </c>
      <c r="U25" s="67"/>
      <c r="V25" s="68">
        <f>SUBTOTAL(9,V24:V24)</f>
        <v>96</v>
      </c>
    </row>
    <row r="26" spans="1:22" outlineLevel="2" x14ac:dyDescent="0.3">
      <c r="A26" s="65">
        <v>1380</v>
      </c>
      <c r="B26" s="66">
        <v>45288</v>
      </c>
      <c r="C26" s="65">
        <v>28</v>
      </c>
      <c r="D26" s="65" t="s">
        <v>472</v>
      </c>
      <c r="E26" s="65" t="s">
        <v>473</v>
      </c>
      <c r="F26" s="65" t="s">
        <v>474</v>
      </c>
      <c r="G26" s="65" t="s">
        <v>475</v>
      </c>
      <c r="H26" s="65" t="s">
        <v>418</v>
      </c>
      <c r="I26" s="65" t="s">
        <v>476</v>
      </c>
      <c r="J26" s="65" t="s">
        <v>316</v>
      </c>
      <c r="K26" s="66">
        <f t="shared" si="0"/>
        <v>45290</v>
      </c>
      <c r="L26" s="65" t="s">
        <v>445</v>
      </c>
      <c r="M26" s="65" t="s">
        <v>477</v>
      </c>
      <c r="N26" s="65" t="s">
        <v>474</v>
      </c>
      <c r="O26" s="65" t="s">
        <v>475</v>
      </c>
      <c r="P26" s="65" t="s">
        <v>418</v>
      </c>
      <c r="Q26" s="65" t="s">
        <v>439</v>
      </c>
      <c r="R26" s="65" t="s">
        <v>423</v>
      </c>
      <c r="S26" s="67">
        <v>46</v>
      </c>
      <c r="T26" s="65">
        <v>19</v>
      </c>
      <c r="U26" s="67">
        <f t="shared" si="1"/>
        <v>874</v>
      </c>
      <c r="V26" s="68">
        <v>89.14800000000001</v>
      </c>
    </row>
    <row r="27" spans="1:22" outlineLevel="1" x14ac:dyDescent="0.3">
      <c r="A27" s="110" t="s">
        <v>578</v>
      </c>
      <c r="B27" s="66"/>
      <c r="C27" s="65"/>
      <c r="D27" s="65"/>
      <c r="E27" s="65"/>
      <c r="F27" s="65"/>
      <c r="G27" s="65"/>
      <c r="H27" s="65"/>
      <c r="I27" s="65"/>
      <c r="J27" s="65"/>
      <c r="K27" s="66"/>
      <c r="L27" s="65"/>
      <c r="M27" s="65"/>
      <c r="N27" s="65"/>
      <c r="O27" s="65"/>
      <c r="P27" s="65"/>
      <c r="Q27" s="65"/>
      <c r="R27" s="65"/>
      <c r="S27" s="67">
        <f>SUBTOTAL(9,S26:S26)</f>
        <v>46</v>
      </c>
      <c r="T27" s="65">
        <f>SUBTOTAL(9,T26:T26)</f>
        <v>19</v>
      </c>
      <c r="U27" s="67"/>
      <c r="V27" s="68">
        <f>SUBTOTAL(9,V26:V26)</f>
        <v>89.14800000000001</v>
      </c>
    </row>
    <row r="28" spans="1:22" outlineLevel="2" x14ac:dyDescent="0.3">
      <c r="A28" s="65">
        <v>1381</v>
      </c>
      <c r="B28" s="66">
        <v>45268</v>
      </c>
      <c r="C28" s="65">
        <v>8</v>
      </c>
      <c r="D28" s="65" t="s">
        <v>440</v>
      </c>
      <c r="E28" s="65" t="s">
        <v>441</v>
      </c>
      <c r="F28" s="65" t="s">
        <v>442</v>
      </c>
      <c r="G28" s="65" t="s">
        <v>443</v>
      </c>
      <c r="H28" s="65" t="s">
        <v>418</v>
      </c>
      <c r="I28" s="65" t="s">
        <v>444</v>
      </c>
      <c r="J28" s="65" t="s">
        <v>314</v>
      </c>
      <c r="K28" s="66">
        <f t="shared" si="0"/>
        <v>45270</v>
      </c>
      <c r="L28" s="65" t="s">
        <v>445</v>
      </c>
      <c r="M28" s="65" t="s">
        <v>446</v>
      </c>
      <c r="N28" s="65" t="s">
        <v>442</v>
      </c>
      <c r="O28" s="65" t="s">
        <v>443</v>
      </c>
      <c r="P28" s="65" t="s">
        <v>418</v>
      </c>
      <c r="Q28" s="65" t="s">
        <v>455</v>
      </c>
      <c r="R28" s="65" t="s">
        <v>456</v>
      </c>
      <c r="S28" s="67">
        <v>12.75</v>
      </c>
      <c r="T28" s="65">
        <v>36</v>
      </c>
      <c r="U28" s="67">
        <f t="shared" si="1"/>
        <v>459</v>
      </c>
      <c r="V28" s="68">
        <v>45.441000000000003</v>
      </c>
    </row>
    <row r="29" spans="1:22" outlineLevel="1" x14ac:dyDescent="0.3">
      <c r="A29" s="110" t="s">
        <v>579</v>
      </c>
      <c r="B29" s="66"/>
      <c r="C29" s="65"/>
      <c r="D29" s="65"/>
      <c r="E29" s="65"/>
      <c r="F29" s="65"/>
      <c r="G29" s="65"/>
      <c r="H29" s="65"/>
      <c r="I29" s="65"/>
      <c r="J29" s="65"/>
      <c r="K29" s="66"/>
      <c r="L29" s="65"/>
      <c r="M29" s="65"/>
      <c r="N29" s="65"/>
      <c r="O29" s="65"/>
      <c r="P29" s="65"/>
      <c r="Q29" s="65"/>
      <c r="R29" s="65"/>
      <c r="S29" s="67">
        <f>SUBTOTAL(9,S28:S28)</f>
        <v>12.75</v>
      </c>
      <c r="T29" s="65">
        <f>SUBTOTAL(9,T28:T28)</f>
        <v>36</v>
      </c>
      <c r="U29" s="67"/>
      <c r="V29" s="68">
        <f>SUBTOTAL(9,V28:V28)</f>
        <v>45.441000000000003</v>
      </c>
    </row>
    <row r="30" spans="1:22" outlineLevel="2" x14ac:dyDescent="0.3">
      <c r="A30" s="65">
        <v>1382</v>
      </c>
      <c r="B30" s="66">
        <v>45270</v>
      </c>
      <c r="C30" s="65">
        <v>10</v>
      </c>
      <c r="D30" s="65" t="s">
        <v>478</v>
      </c>
      <c r="E30" s="65" t="s">
        <v>479</v>
      </c>
      <c r="F30" s="65" t="s">
        <v>480</v>
      </c>
      <c r="G30" s="65" t="s">
        <v>481</v>
      </c>
      <c r="H30" s="65" t="s">
        <v>418</v>
      </c>
      <c r="I30" s="65" t="s">
        <v>482</v>
      </c>
      <c r="J30" s="65" t="s">
        <v>298</v>
      </c>
      <c r="K30" s="66">
        <f t="shared" si="0"/>
        <v>45272</v>
      </c>
      <c r="L30" s="65" t="s">
        <v>420</v>
      </c>
      <c r="M30" s="65" t="s">
        <v>483</v>
      </c>
      <c r="N30" s="65" t="s">
        <v>480</v>
      </c>
      <c r="O30" s="65" t="s">
        <v>481</v>
      </c>
      <c r="P30" s="65" t="s">
        <v>418</v>
      </c>
      <c r="Q30" s="65" t="s">
        <v>484</v>
      </c>
      <c r="R30" s="65" t="s">
        <v>423</v>
      </c>
      <c r="S30" s="67">
        <v>2.99</v>
      </c>
      <c r="T30" s="65">
        <v>93</v>
      </c>
      <c r="U30" s="67">
        <f t="shared" si="1"/>
        <v>278.07</v>
      </c>
      <c r="V30" s="68">
        <v>26.416650000000001</v>
      </c>
    </row>
    <row r="31" spans="1:22" outlineLevel="1" x14ac:dyDescent="0.3">
      <c r="A31" s="110" t="s">
        <v>580</v>
      </c>
      <c r="B31" s="66"/>
      <c r="C31" s="65"/>
      <c r="D31" s="65"/>
      <c r="E31" s="65"/>
      <c r="F31" s="65"/>
      <c r="G31" s="65"/>
      <c r="H31" s="65"/>
      <c r="I31" s="65"/>
      <c r="J31" s="65"/>
      <c r="K31" s="66"/>
      <c r="L31" s="65"/>
      <c r="M31" s="65"/>
      <c r="N31" s="65"/>
      <c r="O31" s="65"/>
      <c r="P31" s="65"/>
      <c r="Q31" s="65"/>
      <c r="R31" s="65"/>
      <c r="S31" s="67">
        <f>SUBTOTAL(9,S30:S30)</f>
        <v>2.99</v>
      </c>
      <c r="T31" s="65">
        <f>SUBTOTAL(9,T30:T30)</f>
        <v>93</v>
      </c>
      <c r="U31" s="67"/>
      <c r="V31" s="68">
        <f>SUBTOTAL(9,V30:V30)</f>
        <v>26.416650000000001</v>
      </c>
    </row>
    <row r="32" spans="1:22" outlineLevel="2" x14ac:dyDescent="0.3">
      <c r="A32" s="65">
        <v>1383</v>
      </c>
      <c r="B32" s="66">
        <v>45267</v>
      </c>
      <c r="C32" s="65">
        <v>7</v>
      </c>
      <c r="D32" s="65" t="s">
        <v>485</v>
      </c>
      <c r="E32" s="65" t="s">
        <v>486</v>
      </c>
      <c r="F32" s="65" t="s">
        <v>487</v>
      </c>
      <c r="G32" s="65" t="s">
        <v>488</v>
      </c>
      <c r="H32" s="65" t="s">
        <v>418</v>
      </c>
      <c r="I32" s="65" t="s">
        <v>444</v>
      </c>
      <c r="J32" s="65" t="s">
        <v>314</v>
      </c>
      <c r="K32" s="66">
        <f t="shared" si="0"/>
        <v>45269</v>
      </c>
      <c r="L32" s="65" t="s">
        <v>420</v>
      </c>
      <c r="M32" s="65" t="s">
        <v>489</v>
      </c>
      <c r="N32" s="65" t="s">
        <v>487</v>
      </c>
      <c r="O32" s="65" t="s">
        <v>488</v>
      </c>
      <c r="P32" s="65" t="s">
        <v>418</v>
      </c>
      <c r="Q32" s="65" t="s">
        <v>439</v>
      </c>
      <c r="R32" s="65" t="s">
        <v>423</v>
      </c>
      <c r="S32" s="67">
        <v>46</v>
      </c>
      <c r="T32" s="65">
        <v>64</v>
      </c>
      <c r="U32" s="67">
        <f t="shared" si="1"/>
        <v>2944</v>
      </c>
      <c r="V32" s="68">
        <v>279.68</v>
      </c>
    </row>
    <row r="33" spans="1:22" outlineLevel="1" x14ac:dyDescent="0.3">
      <c r="A33" s="110" t="s">
        <v>581</v>
      </c>
      <c r="B33" s="66"/>
      <c r="C33" s="65"/>
      <c r="D33" s="65"/>
      <c r="E33" s="65"/>
      <c r="F33" s="65"/>
      <c r="G33" s="65"/>
      <c r="H33" s="65"/>
      <c r="I33" s="65"/>
      <c r="J33" s="65"/>
      <c r="K33" s="66"/>
      <c r="L33" s="65"/>
      <c r="M33" s="65"/>
      <c r="N33" s="65"/>
      <c r="O33" s="65"/>
      <c r="P33" s="65"/>
      <c r="Q33" s="65"/>
      <c r="R33" s="65"/>
      <c r="S33" s="67">
        <f>SUBTOTAL(9,S32:S32)</f>
        <v>46</v>
      </c>
      <c r="T33" s="65">
        <f>SUBTOTAL(9,T32:T32)</f>
        <v>64</v>
      </c>
      <c r="U33" s="67"/>
      <c r="V33" s="68">
        <f>SUBTOTAL(9,V32:V32)</f>
        <v>279.68</v>
      </c>
    </row>
    <row r="34" spans="1:22" outlineLevel="2" x14ac:dyDescent="0.3">
      <c r="A34" s="65">
        <v>1384</v>
      </c>
      <c r="B34" s="66">
        <v>45270</v>
      </c>
      <c r="C34" s="65">
        <v>10</v>
      </c>
      <c r="D34" s="65" t="s">
        <v>478</v>
      </c>
      <c r="E34" s="65" t="s">
        <v>479</v>
      </c>
      <c r="F34" s="65" t="s">
        <v>480</v>
      </c>
      <c r="G34" s="65" t="s">
        <v>481</v>
      </c>
      <c r="H34" s="65" t="s">
        <v>418</v>
      </c>
      <c r="I34" s="65" t="s">
        <v>482</v>
      </c>
      <c r="J34" s="65" t="s">
        <v>298</v>
      </c>
      <c r="K34" s="66">
        <f t="shared" si="0"/>
        <v>45272</v>
      </c>
      <c r="L34" s="65" t="s">
        <v>431</v>
      </c>
      <c r="M34" s="65" t="s">
        <v>483</v>
      </c>
      <c r="N34" s="65" t="s">
        <v>480</v>
      </c>
      <c r="O34" s="65" t="s">
        <v>481</v>
      </c>
      <c r="P34" s="65" t="s">
        <v>418</v>
      </c>
      <c r="Q34" s="65" t="s">
        <v>490</v>
      </c>
      <c r="R34" s="65" t="s">
        <v>491</v>
      </c>
      <c r="S34" s="67">
        <v>25</v>
      </c>
      <c r="T34" s="65">
        <v>84</v>
      </c>
      <c r="U34" s="67">
        <f t="shared" si="1"/>
        <v>2100</v>
      </c>
      <c r="V34" s="68">
        <v>220.5</v>
      </c>
    </row>
    <row r="35" spans="1:22" outlineLevel="1" x14ac:dyDescent="0.3">
      <c r="A35" s="110" t="s">
        <v>582</v>
      </c>
      <c r="B35" s="66"/>
      <c r="C35" s="65"/>
      <c r="D35" s="65"/>
      <c r="E35" s="65"/>
      <c r="F35" s="65"/>
      <c r="G35" s="65"/>
      <c r="H35" s="65"/>
      <c r="I35" s="65"/>
      <c r="J35" s="65"/>
      <c r="K35" s="66"/>
      <c r="L35" s="65"/>
      <c r="M35" s="65"/>
      <c r="N35" s="65"/>
      <c r="O35" s="65"/>
      <c r="P35" s="65"/>
      <c r="Q35" s="65"/>
      <c r="R35" s="65"/>
      <c r="S35" s="67">
        <f>SUBTOTAL(9,S34:S34)</f>
        <v>25</v>
      </c>
      <c r="T35" s="65">
        <f>SUBTOTAL(9,T34:T34)</f>
        <v>84</v>
      </c>
      <c r="U35" s="67"/>
      <c r="V35" s="68">
        <f>SUBTOTAL(9,V34:V34)</f>
        <v>220.5</v>
      </c>
    </row>
    <row r="36" spans="1:22" outlineLevel="2" x14ac:dyDescent="0.3">
      <c r="A36" s="65">
        <v>1385</v>
      </c>
      <c r="B36" s="66">
        <v>45270</v>
      </c>
      <c r="C36" s="65">
        <v>10</v>
      </c>
      <c r="D36" s="65" t="s">
        <v>478</v>
      </c>
      <c r="E36" s="65" t="s">
        <v>479</v>
      </c>
      <c r="F36" s="65" t="s">
        <v>480</v>
      </c>
      <c r="G36" s="65" t="s">
        <v>481</v>
      </c>
      <c r="H36" s="65" t="s">
        <v>418</v>
      </c>
      <c r="I36" s="65" t="s">
        <v>482</v>
      </c>
      <c r="J36" s="65" t="s">
        <v>298</v>
      </c>
      <c r="K36" s="66">
        <f t="shared" si="0"/>
        <v>45272</v>
      </c>
      <c r="L36" s="65" t="s">
        <v>431</v>
      </c>
      <c r="M36" s="65" t="s">
        <v>483</v>
      </c>
      <c r="N36" s="65" t="s">
        <v>480</v>
      </c>
      <c r="O36" s="65" t="s">
        <v>481</v>
      </c>
      <c r="P36" s="65" t="s">
        <v>418</v>
      </c>
      <c r="Q36" s="65" t="s">
        <v>492</v>
      </c>
      <c r="R36" s="65" t="s">
        <v>493</v>
      </c>
      <c r="S36" s="67">
        <v>22</v>
      </c>
      <c r="T36" s="65">
        <v>72</v>
      </c>
      <c r="U36" s="67">
        <f t="shared" si="1"/>
        <v>1584</v>
      </c>
      <c r="V36" s="68">
        <v>150.47999999999999</v>
      </c>
    </row>
    <row r="37" spans="1:22" outlineLevel="1" x14ac:dyDescent="0.3">
      <c r="A37" s="110" t="s">
        <v>583</v>
      </c>
      <c r="B37" s="66"/>
      <c r="C37" s="65"/>
      <c r="D37" s="65"/>
      <c r="E37" s="65"/>
      <c r="F37" s="65"/>
      <c r="G37" s="65"/>
      <c r="H37" s="65"/>
      <c r="I37" s="65"/>
      <c r="J37" s="65"/>
      <c r="K37" s="66"/>
      <c r="L37" s="65"/>
      <c r="M37" s="65"/>
      <c r="N37" s="65"/>
      <c r="O37" s="65"/>
      <c r="P37" s="65"/>
      <c r="Q37" s="65"/>
      <c r="R37" s="65"/>
      <c r="S37" s="67">
        <f>SUBTOTAL(9,S36:S36)</f>
        <v>22</v>
      </c>
      <c r="T37" s="65">
        <f>SUBTOTAL(9,T36:T36)</f>
        <v>72</v>
      </c>
      <c r="U37" s="67"/>
      <c r="V37" s="68">
        <f>SUBTOTAL(9,V36:V36)</f>
        <v>150.47999999999999</v>
      </c>
    </row>
    <row r="38" spans="1:22" outlineLevel="2" x14ac:dyDescent="0.3">
      <c r="A38" s="65">
        <v>1386</v>
      </c>
      <c r="B38" s="66">
        <v>45270</v>
      </c>
      <c r="C38" s="65">
        <v>10</v>
      </c>
      <c r="D38" s="65" t="s">
        <v>478</v>
      </c>
      <c r="E38" s="65" t="s">
        <v>479</v>
      </c>
      <c r="F38" s="65" t="s">
        <v>480</v>
      </c>
      <c r="G38" s="65" t="s">
        <v>481</v>
      </c>
      <c r="H38" s="65" t="s">
        <v>418</v>
      </c>
      <c r="I38" s="65" t="s">
        <v>482</v>
      </c>
      <c r="J38" s="65" t="s">
        <v>298</v>
      </c>
      <c r="K38" s="66">
        <f t="shared" si="0"/>
        <v>45272</v>
      </c>
      <c r="L38" s="65" t="s">
        <v>431</v>
      </c>
      <c r="M38" s="65" t="s">
        <v>483</v>
      </c>
      <c r="N38" s="65" t="s">
        <v>480</v>
      </c>
      <c r="O38" s="65" t="s">
        <v>481</v>
      </c>
      <c r="P38" s="65" t="s">
        <v>418</v>
      </c>
      <c r="Q38" s="65" t="s">
        <v>447</v>
      </c>
      <c r="R38" s="65" t="s">
        <v>448</v>
      </c>
      <c r="S38" s="67">
        <v>9.1999999999999993</v>
      </c>
      <c r="T38" s="65">
        <v>60</v>
      </c>
      <c r="U38" s="67">
        <f t="shared" si="1"/>
        <v>552</v>
      </c>
      <c r="V38" s="68">
        <v>56.856000000000002</v>
      </c>
    </row>
    <row r="39" spans="1:22" outlineLevel="1" x14ac:dyDescent="0.3">
      <c r="A39" s="110" t="s">
        <v>584</v>
      </c>
      <c r="B39" s="66"/>
      <c r="C39" s="65"/>
      <c r="D39" s="65"/>
      <c r="E39" s="65"/>
      <c r="F39" s="65"/>
      <c r="G39" s="65"/>
      <c r="H39" s="65"/>
      <c r="I39" s="65"/>
      <c r="J39" s="65"/>
      <c r="K39" s="66"/>
      <c r="L39" s="65"/>
      <c r="M39" s="65"/>
      <c r="N39" s="65"/>
      <c r="O39" s="65"/>
      <c r="P39" s="65"/>
      <c r="Q39" s="65"/>
      <c r="R39" s="65"/>
      <c r="S39" s="67">
        <f>SUBTOTAL(9,S38:S38)</f>
        <v>9.1999999999999993</v>
      </c>
      <c r="T39" s="65">
        <f>SUBTOTAL(9,T38:T38)</f>
        <v>60</v>
      </c>
      <c r="U39" s="67"/>
      <c r="V39" s="68">
        <f>SUBTOTAL(9,V38:V38)</f>
        <v>56.856000000000002</v>
      </c>
    </row>
    <row r="40" spans="1:22" outlineLevel="2" x14ac:dyDescent="0.3">
      <c r="A40" s="65">
        <v>1387</v>
      </c>
      <c r="B40" s="66">
        <v>45271</v>
      </c>
      <c r="C40" s="65">
        <v>11</v>
      </c>
      <c r="D40" s="65" t="s">
        <v>494</v>
      </c>
      <c r="E40" s="65" t="s">
        <v>495</v>
      </c>
      <c r="F40" s="65" t="s">
        <v>496</v>
      </c>
      <c r="G40" s="65" t="s">
        <v>497</v>
      </c>
      <c r="H40" s="65" t="s">
        <v>418</v>
      </c>
      <c r="I40" s="65" t="s">
        <v>476</v>
      </c>
      <c r="J40" s="65" t="s">
        <v>316</v>
      </c>
      <c r="K40" s="66">
        <f t="shared" si="0"/>
        <v>45273</v>
      </c>
      <c r="L40" s="65" t="s">
        <v>445</v>
      </c>
      <c r="M40" s="65" t="s">
        <v>498</v>
      </c>
      <c r="N40" s="65" t="s">
        <v>496</v>
      </c>
      <c r="O40" s="65" t="s">
        <v>497</v>
      </c>
      <c r="P40" s="65" t="s">
        <v>418</v>
      </c>
      <c r="Q40" s="65" t="s">
        <v>424</v>
      </c>
      <c r="R40" s="65" t="s">
        <v>425</v>
      </c>
      <c r="S40" s="67">
        <v>3.5</v>
      </c>
      <c r="T40" s="65">
        <v>67</v>
      </c>
      <c r="U40" s="67">
        <f t="shared" si="1"/>
        <v>234.5</v>
      </c>
      <c r="V40" s="68">
        <v>22.746500000000001</v>
      </c>
    </row>
    <row r="41" spans="1:22" outlineLevel="1" x14ac:dyDescent="0.3">
      <c r="A41" s="110" t="s">
        <v>585</v>
      </c>
      <c r="B41" s="66"/>
      <c r="C41" s="65"/>
      <c r="D41" s="65"/>
      <c r="E41" s="65"/>
      <c r="F41" s="65"/>
      <c r="G41" s="65"/>
      <c r="H41" s="65"/>
      <c r="I41" s="65"/>
      <c r="J41" s="65"/>
      <c r="K41" s="66"/>
      <c r="L41" s="65"/>
      <c r="M41" s="65"/>
      <c r="N41" s="65"/>
      <c r="O41" s="65"/>
      <c r="P41" s="65"/>
      <c r="Q41" s="65"/>
      <c r="R41" s="65"/>
      <c r="S41" s="67">
        <f>SUBTOTAL(9,S40:S40)</f>
        <v>3.5</v>
      </c>
      <c r="T41" s="65">
        <f>SUBTOTAL(9,T40:T40)</f>
        <v>67</v>
      </c>
      <c r="U41" s="67"/>
      <c r="V41" s="68">
        <f>SUBTOTAL(9,V40:V40)</f>
        <v>22.746500000000001</v>
      </c>
    </row>
    <row r="42" spans="1:22" outlineLevel="2" x14ac:dyDescent="0.3">
      <c r="A42" s="65">
        <v>1388</v>
      </c>
      <c r="B42" s="66">
        <v>45271</v>
      </c>
      <c r="C42" s="65">
        <v>11</v>
      </c>
      <c r="D42" s="65" t="s">
        <v>494</v>
      </c>
      <c r="E42" s="65" t="s">
        <v>495</v>
      </c>
      <c r="F42" s="65" t="s">
        <v>496</v>
      </c>
      <c r="G42" s="65" t="s">
        <v>497</v>
      </c>
      <c r="H42" s="65" t="s">
        <v>418</v>
      </c>
      <c r="I42" s="65" t="s">
        <v>476</v>
      </c>
      <c r="J42" s="65" t="s">
        <v>316</v>
      </c>
      <c r="K42" s="66">
        <f t="shared" si="0"/>
        <v>45273</v>
      </c>
      <c r="L42" s="65" t="s">
        <v>445</v>
      </c>
      <c r="M42" s="65" t="s">
        <v>498</v>
      </c>
      <c r="N42" s="65" t="s">
        <v>496</v>
      </c>
      <c r="O42" s="65" t="s">
        <v>497</v>
      </c>
      <c r="P42" s="65" t="s">
        <v>418</v>
      </c>
      <c r="Q42" s="65" t="s">
        <v>484</v>
      </c>
      <c r="R42" s="65" t="s">
        <v>423</v>
      </c>
      <c r="S42" s="67">
        <v>2.99</v>
      </c>
      <c r="T42" s="65">
        <v>48</v>
      </c>
      <c r="U42" s="67">
        <f t="shared" si="1"/>
        <v>143.52000000000001</v>
      </c>
      <c r="V42" s="68">
        <v>13.634400000000001</v>
      </c>
    </row>
    <row r="43" spans="1:22" outlineLevel="1" x14ac:dyDescent="0.3">
      <c r="A43" s="110" t="s">
        <v>586</v>
      </c>
      <c r="B43" s="66"/>
      <c r="C43" s="65"/>
      <c r="D43" s="65"/>
      <c r="E43" s="65"/>
      <c r="F43" s="65"/>
      <c r="G43" s="65"/>
      <c r="H43" s="65"/>
      <c r="I43" s="65"/>
      <c r="J43" s="65"/>
      <c r="K43" s="66"/>
      <c r="L43" s="65"/>
      <c r="M43" s="65"/>
      <c r="N43" s="65"/>
      <c r="O43" s="65"/>
      <c r="P43" s="65"/>
      <c r="Q43" s="65"/>
      <c r="R43" s="65"/>
      <c r="S43" s="67">
        <f>SUBTOTAL(9,S42:S42)</f>
        <v>2.99</v>
      </c>
      <c r="T43" s="65">
        <f>SUBTOTAL(9,T42:T42)</f>
        <v>48</v>
      </c>
      <c r="U43" s="67"/>
      <c r="V43" s="68">
        <f>SUBTOTAL(9,V42:V42)</f>
        <v>13.634400000000001</v>
      </c>
    </row>
    <row r="44" spans="1:22" outlineLevel="2" x14ac:dyDescent="0.3">
      <c r="A44" s="65">
        <v>1389</v>
      </c>
      <c r="B44" s="66">
        <v>45261</v>
      </c>
      <c r="C44" s="65">
        <v>1</v>
      </c>
      <c r="D44" s="65" t="s">
        <v>499</v>
      </c>
      <c r="E44" s="65" t="s">
        <v>500</v>
      </c>
      <c r="F44" s="65" t="s">
        <v>501</v>
      </c>
      <c r="G44" s="65" t="s">
        <v>502</v>
      </c>
      <c r="H44" s="65" t="s">
        <v>418</v>
      </c>
      <c r="I44" s="65" t="s">
        <v>444</v>
      </c>
      <c r="J44" s="65" t="s">
        <v>314</v>
      </c>
      <c r="K44" s="66">
        <f t="shared" si="0"/>
        <v>45263</v>
      </c>
      <c r="L44" s="65" t="s">
        <v>445</v>
      </c>
      <c r="M44" s="65" t="s">
        <v>503</v>
      </c>
      <c r="N44" s="65" t="s">
        <v>501</v>
      </c>
      <c r="O44" s="65" t="s">
        <v>502</v>
      </c>
      <c r="P44" s="65" t="s">
        <v>418</v>
      </c>
      <c r="Q44" s="65" t="s">
        <v>438</v>
      </c>
      <c r="R44" s="65" t="s">
        <v>423</v>
      </c>
      <c r="S44" s="67">
        <v>18</v>
      </c>
      <c r="T44" s="65">
        <v>64</v>
      </c>
      <c r="U44" s="67">
        <f t="shared" si="1"/>
        <v>1152</v>
      </c>
      <c r="V44" s="68">
        <v>118.65600000000001</v>
      </c>
    </row>
    <row r="45" spans="1:22" outlineLevel="1" x14ac:dyDescent="0.3">
      <c r="A45" s="110" t="s">
        <v>587</v>
      </c>
      <c r="B45" s="66"/>
      <c r="C45" s="65"/>
      <c r="D45" s="65"/>
      <c r="E45" s="65"/>
      <c r="F45" s="65"/>
      <c r="G45" s="65"/>
      <c r="H45" s="65"/>
      <c r="I45" s="65"/>
      <c r="J45" s="65"/>
      <c r="K45" s="66"/>
      <c r="L45" s="65"/>
      <c r="M45" s="65"/>
      <c r="N45" s="65"/>
      <c r="O45" s="65"/>
      <c r="P45" s="65"/>
      <c r="Q45" s="65"/>
      <c r="R45" s="65"/>
      <c r="S45" s="67">
        <f>SUBTOTAL(9,S44:S44)</f>
        <v>18</v>
      </c>
      <c r="T45" s="65">
        <f>SUBTOTAL(9,T44:T44)</f>
        <v>64</v>
      </c>
      <c r="U45" s="67"/>
      <c r="V45" s="68">
        <f>SUBTOTAL(9,V44:V44)</f>
        <v>118.65600000000001</v>
      </c>
    </row>
    <row r="46" spans="1:22" outlineLevel="2" x14ac:dyDescent="0.3">
      <c r="A46" s="65">
        <v>1390</v>
      </c>
      <c r="B46" s="66">
        <v>45261</v>
      </c>
      <c r="C46" s="65">
        <v>1</v>
      </c>
      <c r="D46" s="65" t="s">
        <v>499</v>
      </c>
      <c r="E46" s="65" t="s">
        <v>500</v>
      </c>
      <c r="F46" s="65" t="s">
        <v>501</v>
      </c>
      <c r="G46" s="65" t="s">
        <v>502</v>
      </c>
      <c r="H46" s="65" t="s">
        <v>418</v>
      </c>
      <c r="I46" s="65" t="s">
        <v>444</v>
      </c>
      <c r="J46" s="65" t="s">
        <v>314</v>
      </c>
      <c r="K46" s="66">
        <f t="shared" si="0"/>
        <v>45263</v>
      </c>
      <c r="L46" s="65" t="s">
        <v>445</v>
      </c>
      <c r="M46" s="65" t="s">
        <v>503</v>
      </c>
      <c r="N46" s="65" t="s">
        <v>501</v>
      </c>
      <c r="O46" s="65" t="s">
        <v>502</v>
      </c>
      <c r="P46" s="65" t="s">
        <v>418</v>
      </c>
      <c r="Q46" s="65" t="s">
        <v>439</v>
      </c>
      <c r="R46" s="65" t="s">
        <v>423</v>
      </c>
      <c r="S46" s="67">
        <v>46</v>
      </c>
      <c r="T46" s="65">
        <v>82</v>
      </c>
      <c r="U46" s="67">
        <f t="shared" si="1"/>
        <v>3772</v>
      </c>
      <c r="V46" s="68">
        <v>392.28800000000007</v>
      </c>
    </row>
    <row r="47" spans="1:22" outlineLevel="1" x14ac:dyDescent="0.3">
      <c r="A47" s="110" t="s">
        <v>588</v>
      </c>
      <c r="B47" s="66"/>
      <c r="C47" s="65"/>
      <c r="D47" s="65"/>
      <c r="E47" s="65"/>
      <c r="F47" s="65"/>
      <c r="G47" s="65"/>
      <c r="H47" s="65"/>
      <c r="I47" s="65"/>
      <c r="J47" s="65"/>
      <c r="K47" s="66"/>
      <c r="L47" s="65"/>
      <c r="M47" s="65"/>
      <c r="N47" s="65"/>
      <c r="O47" s="65"/>
      <c r="P47" s="65"/>
      <c r="Q47" s="65"/>
      <c r="R47" s="65"/>
      <c r="S47" s="67">
        <f>SUBTOTAL(9,S46:S46)</f>
        <v>46</v>
      </c>
      <c r="T47" s="65">
        <f>SUBTOTAL(9,T46:T46)</f>
        <v>82</v>
      </c>
      <c r="U47" s="67"/>
      <c r="V47" s="68">
        <f>SUBTOTAL(9,V46:V46)</f>
        <v>392.28800000000007</v>
      </c>
    </row>
    <row r="48" spans="1:22" outlineLevel="2" x14ac:dyDescent="0.3">
      <c r="A48" s="65">
        <v>1391</v>
      </c>
      <c r="B48" s="66">
        <v>45261</v>
      </c>
      <c r="C48" s="65">
        <v>1</v>
      </c>
      <c r="D48" s="65" t="s">
        <v>499</v>
      </c>
      <c r="E48" s="65" t="s">
        <v>500</v>
      </c>
      <c r="F48" s="65" t="s">
        <v>501</v>
      </c>
      <c r="G48" s="65" t="s">
        <v>502</v>
      </c>
      <c r="H48" s="65" t="s">
        <v>418</v>
      </c>
      <c r="I48" s="65" t="s">
        <v>444</v>
      </c>
      <c r="J48" s="65" t="s">
        <v>314</v>
      </c>
      <c r="K48" s="66">
        <f t="shared" si="0"/>
        <v>45263</v>
      </c>
      <c r="L48" s="65" t="s">
        <v>445</v>
      </c>
      <c r="M48" s="65" t="s">
        <v>503</v>
      </c>
      <c r="N48" s="65" t="s">
        <v>501</v>
      </c>
      <c r="O48" s="65" t="s">
        <v>502</v>
      </c>
      <c r="P48" s="65" t="s">
        <v>418</v>
      </c>
      <c r="Q48" s="65" t="s">
        <v>484</v>
      </c>
      <c r="R48" s="65" t="s">
        <v>423</v>
      </c>
      <c r="S48" s="67">
        <v>2.99</v>
      </c>
      <c r="T48" s="65">
        <v>17</v>
      </c>
      <c r="U48" s="67">
        <f t="shared" si="1"/>
        <v>50.830000000000005</v>
      </c>
      <c r="V48" s="68">
        <v>5.1338300000000014</v>
      </c>
    </row>
    <row r="49" spans="1:22" outlineLevel="1" x14ac:dyDescent="0.3">
      <c r="A49" s="110" t="s">
        <v>589</v>
      </c>
      <c r="B49" s="66"/>
      <c r="C49" s="65"/>
      <c r="D49" s="65"/>
      <c r="E49" s="65"/>
      <c r="F49" s="65"/>
      <c r="G49" s="65"/>
      <c r="H49" s="65"/>
      <c r="I49" s="65"/>
      <c r="J49" s="65"/>
      <c r="K49" s="66"/>
      <c r="L49" s="65"/>
      <c r="M49" s="65"/>
      <c r="N49" s="65"/>
      <c r="O49" s="65"/>
      <c r="P49" s="65"/>
      <c r="Q49" s="65"/>
      <c r="R49" s="65"/>
      <c r="S49" s="67">
        <f>SUBTOTAL(9,S48:S48)</f>
        <v>2.99</v>
      </c>
      <c r="T49" s="65">
        <f>SUBTOTAL(9,T48:T48)</f>
        <v>17</v>
      </c>
      <c r="U49" s="67"/>
      <c r="V49" s="68">
        <f>SUBTOTAL(9,V48:V48)</f>
        <v>5.1338300000000014</v>
      </c>
    </row>
    <row r="50" spans="1:22" outlineLevel="2" x14ac:dyDescent="0.3">
      <c r="A50" s="65">
        <v>1392</v>
      </c>
      <c r="B50" s="66">
        <v>45288</v>
      </c>
      <c r="C50" s="65">
        <v>28</v>
      </c>
      <c r="D50" s="65" t="s">
        <v>472</v>
      </c>
      <c r="E50" s="65" t="s">
        <v>473</v>
      </c>
      <c r="F50" s="65" t="s">
        <v>474</v>
      </c>
      <c r="G50" s="65" t="s">
        <v>475</v>
      </c>
      <c r="H50" s="65" t="s">
        <v>418</v>
      </c>
      <c r="I50" s="65" t="s">
        <v>476</v>
      </c>
      <c r="J50" s="65" t="s">
        <v>316</v>
      </c>
      <c r="K50" s="66">
        <f t="shared" si="0"/>
        <v>45290</v>
      </c>
      <c r="L50" s="65" t="s">
        <v>445</v>
      </c>
      <c r="M50" s="65" t="s">
        <v>477</v>
      </c>
      <c r="N50" s="65" t="s">
        <v>474</v>
      </c>
      <c r="O50" s="65" t="s">
        <v>475</v>
      </c>
      <c r="P50" s="65" t="s">
        <v>418</v>
      </c>
      <c r="Q50" s="65" t="s">
        <v>462</v>
      </c>
      <c r="R50" s="65" t="s">
        <v>463</v>
      </c>
      <c r="S50" s="67">
        <v>9.65</v>
      </c>
      <c r="T50" s="65">
        <v>38</v>
      </c>
      <c r="U50" s="67">
        <f t="shared" si="1"/>
        <v>366.7</v>
      </c>
      <c r="V50" s="68">
        <v>36.67</v>
      </c>
    </row>
    <row r="51" spans="1:22" outlineLevel="1" x14ac:dyDescent="0.3">
      <c r="A51" s="110" t="s">
        <v>590</v>
      </c>
      <c r="B51" s="66"/>
      <c r="C51" s="65"/>
      <c r="D51" s="65"/>
      <c r="E51" s="65"/>
      <c r="F51" s="65"/>
      <c r="G51" s="65"/>
      <c r="H51" s="65"/>
      <c r="I51" s="65"/>
      <c r="J51" s="65"/>
      <c r="K51" s="66"/>
      <c r="L51" s="65"/>
      <c r="M51" s="65"/>
      <c r="N51" s="65"/>
      <c r="O51" s="65"/>
      <c r="P51" s="65"/>
      <c r="Q51" s="65"/>
      <c r="R51" s="65"/>
      <c r="S51" s="67">
        <f>SUBTOTAL(9,S50:S50)</f>
        <v>9.65</v>
      </c>
      <c r="T51" s="65">
        <f>SUBTOTAL(9,T50:T50)</f>
        <v>38</v>
      </c>
      <c r="U51" s="67"/>
      <c r="V51" s="68">
        <f>SUBTOTAL(9,V50:V50)</f>
        <v>36.67</v>
      </c>
    </row>
    <row r="52" spans="1:22" outlineLevel="2" x14ac:dyDescent="0.3">
      <c r="A52" s="65">
        <v>1393</v>
      </c>
      <c r="B52" s="66">
        <v>45288</v>
      </c>
      <c r="C52" s="65">
        <v>28</v>
      </c>
      <c r="D52" s="65" t="s">
        <v>472</v>
      </c>
      <c r="E52" s="65" t="s">
        <v>473</v>
      </c>
      <c r="F52" s="65" t="s">
        <v>474</v>
      </c>
      <c r="G52" s="65" t="s">
        <v>475</v>
      </c>
      <c r="H52" s="65" t="s">
        <v>418</v>
      </c>
      <c r="I52" s="65" t="s">
        <v>476</v>
      </c>
      <c r="J52" s="65" t="s">
        <v>316</v>
      </c>
      <c r="K52" s="66">
        <f t="shared" si="0"/>
        <v>45290</v>
      </c>
      <c r="L52" s="65" t="s">
        <v>445</v>
      </c>
      <c r="M52" s="65" t="s">
        <v>477</v>
      </c>
      <c r="N52" s="65" t="s">
        <v>474</v>
      </c>
      <c r="O52" s="65" t="s">
        <v>475</v>
      </c>
      <c r="P52" s="65" t="s">
        <v>418</v>
      </c>
      <c r="Q52" s="65" t="s">
        <v>504</v>
      </c>
      <c r="R52" s="65" t="s">
        <v>505</v>
      </c>
      <c r="S52" s="67">
        <v>18.399999999999999</v>
      </c>
      <c r="T52" s="65">
        <v>25</v>
      </c>
      <c r="U52" s="67">
        <f t="shared" si="1"/>
        <v>459.99999999999994</v>
      </c>
      <c r="V52" s="68">
        <v>45.54</v>
      </c>
    </row>
    <row r="53" spans="1:22" outlineLevel="1" x14ac:dyDescent="0.3">
      <c r="A53" s="110" t="s">
        <v>591</v>
      </c>
      <c r="B53" s="66"/>
      <c r="C53" s="65"/>
      <c r="D53" s="65"/>
      <c r="E53" s="65"/>
      <c r="F53" s="65"/>
      <c r="G53" s="65"/>
      <c r="H53" s="65"/>
      <c r="I53" s="65"/>
      <c r="J53" s="65"/>
      <c r="K53" s="66"/>
      <c r="L53" s="65"/>
      <c r="M53" s="65"/>
      <c r="N53" s="65"/>
      <c r="O53" s="65"/>
      <c r="P53" s="65"/>
      <c r="Q53" s="65"/>
      <c r="R53" s="65"/>
      <c r="S53" s="67">
        <f>SUBTOTAL(9,S52:S52)</f>
        <v>18.399999999999999</v>
      </c>
      <c r="T53" s="65">
        <f>SUBTOTAL(9,T52:T52)</f>
        <v>25</v>
      </c>
      <c r="U53" s="67"/>
      <c r="V53" s="68">
        <f>SUBTOTAL(9,V52:V52)</f>
        <v>45.54</v>
      </c>
    </row>
    <row r="54" spans="1:22" outlineLevel="2" x14ac:dyDescent="0.3">
      <c r="A54" s="65">
        <v>1394</v>
      </c>
      <c r="B54" s="66">
        <v>45269</v>
      </c>
      <c r="C54" s="65">
        <v>9</v>
      </c>
      <c r="D54" s="65" t="s">
        <v>506</v>
      </c>
      <c r="E54" s="65" t="s">
        <v>507</v>
      </c>
      <c r="F54" s="65" t="s">
        <v>508</v>
      </c>
      <c r="G54" s="65" t="s">
        <v>509</v>
      </c>
      <c r="H54" s="65" t="s">
        <v>418</v>
      </c>
      <c r="I54" s="65" t="s">
        <v>510</v>
      </c>
      <c r="J54" s="65" t="s">
        <v>318</v>
      </c>
      <c r="K54" s="66">
        <f t="shared" si="0"/>
        <v>45271</v>
      </c>
      <c r="L54" s="65" t="s">
        <v>431</v>
      </c>
      <c r="M54" s="65" t="s">
        <v>511</v>
      </c>
      <c r="N54" s="65" t="s">
        <v>508</v>
      </c>
      <c r="O54" s="65" t="s">
        <v>509</v>
      </c>
      <c r="P54" s="65" t="s">
        <v>418</v>
      </c>
      <c r="Q54" s="65" t="s">
        <v>512</v>
      </c>
      <c r="R54" s="65" t="s">
        <v>513</v>
      </c>
      <c r="S54" s="67">
        <v>19.5</v>
      </c>
      <c r="T54" s="65">
        <v>85</v>
      </c>
      <c r="U54" s="67">
        <f t="shared" si="1"/>
        <v>1657.5</v>
      </c>
      <c r="V54" s="68">
        <v>165.75</v>
      </c>
    </row>
    <row r="55" spans="1:22" outlineLevel="1" x14ac:dyDescent="0.3">
      <c r="A55" s="110" t="s">
        <v>592</v>
      </c>
      <c r="B55" s="66"/>
      <c r="C55" s="65"/>
      <c r="D55" s="65"/>
      <c r="E55" s="65"/>
      <c r="F55" s="65"/>
      <c r="G55" s="65"/>
      <c r="H55" s="65"/>
      <c r="I55" s="65"/>
      <c r="J55" s="65"/>
      <c r="K55" s="66"/>
      <c r="L55" s="65"/>
      <c r="M55" s="65"/>
      <c r="N55" s="65"/>
      <c r="O55" s="65"/>
      <c r="P55" s="65"/>
      <c r="Q55" s="65"/>
      <c r="R55" s="65"/>
      <c r="S55" s="67">
        <f>SUBTOTAL(9,S54:S54)</f>
        <v>19.5</v>
      </c>
      <c r="T55" s="65">
        <f>SUBTOTAL(9,T54:T54)</f>
        <v>85</v>
      </c>
      <c r="U55" s="67"/>
      <c r="V55" s="68">
        <f>SUBTOTAL(9,V54:V54)</f>
        <v>165.75</v>
      </c>
    </row>
    <row r="56" spans="1:22" outlineLevel="2" x14ac:dyDescent="0.3">
      <c r="A56" s="65">
        <v>1395</v>
      </c>
      <c r="B56" s="66">
        <v>45269</v>
      </c>
      <c r="C56" s="65">
        <v>9</v>
      </c>
      <c r="D56" s="65" t="s">
        <v>506</v>
      </c>
      <c r="E56" s="65" t="s">
        <v>507</v>
      </c>
      <c r="F56" s="65" t="s">
        <v>508</v>
      </c>
      <c r="G56" s="65" t="s">
        <v>509</v>
      </c>
      <c r="H56" s="65" t="s">
        <v>418</v>
      </c>
      <c r="I56" s="65" t="s">
        <v>510</v>
      </c>
      <c r="J56" s="65" t="s">
        <v>318</v>
      </c>
      <c r="K56" s="66">
        <f t="shared" si="0"/>
        <v>45271</v>
      </c>
      <c r="L56" s="65" t="s">
        <v>431</v>
      </c>
      <c r="M56" s="65" t="s">
        <v>511</v>
      </c>
      <c r="N56" s="65" t="s">
        <v>508</v>
      </c>
      <c r="O56" s="65" t="s">
        <v>509</v>
      </c>
      <c r="P56" s="65" t="s">
        <v>418</v>
      </c>
      <c r="Q56" s="65" t="s">
        <v>514</v>
      </c>
      <c r="R56" s="65" t="s">
        <v>515</v>
      </c>
      <c r="S56" s="67">
        <v>34.799999999999997</v>
      </c>
      <c r="T56" s="65">
        <v>18</v>
      </c>
      <c r="U56" s="67">
        <f t="shared" si="1"/>
        <v>626.4</v>
      </c>
      <c r="V56" s="68">
        <v>61.3872</v>
      </c>
    </row>
    <row r="57" spans="1:22" outlineLevel="1" x14ac:dyDescent="0.3">
      <c r="A57" s="110" t="s">
        <v>593</v>
      </c>
      <c r="B57" s="66"/>
      <c r="C57" s="65"/>
      <c r="D57" s="65"/>
      <c r="E57" s="65"/>
      <c r="F57" s="65"/>
      <c r="G57" s="65"/>
      <c r="H57" s="65"/>
      <c r="I57" s="65"/>
      <c r="J57" s="65"/>
      <c r="K57" s="66"/>
      <c r="L57" s="65"/>
      <c r="M57" s="65"/>
      <c r="N57" s="65"/>
      <c r="O57" s="65"/>
      <c r="P57" s="65"/>
      <c r="Q57" s="65"/>
      <c r="R57" s="65"/>
      <c r="S57" s="67">
        <f>SUBTOTAL(9,S56:S56)</f>
        <v>34.799999999999997</v>
      </c>
      <c r="T57" s="65">
        <f>SUBTOTAL(9,T56:T56)</f>
        <v>18</v>
      </c>
      <c r="U57" s="67"/>
      <c r="V57" s="68">
        <f>SUBTOTAL(9,V56:V56)</f>
        <v>61.3872</v>
      </c>
    </row>
    <row r="58" spans="1:22" outlineLevel="2" x14ac:dyDescent="0.3">
      <c r="A58" s="65">
        <v>1396</v>
      </c>
      <c r="B58" s="66">
        <v>45266</v>
      </c>
      <c r="C58" s="65">
        <v>6</v>
      </c>
      <c r="D58" s="65" t="s">
        <v>464</v>
      </c>
      <c r="E58" s="65" t="s">
        <v>465</v>
      </c>
      <c r="F58" s="65" t="s">
        <v>466</v>
      </c>
      <c r="G58" s="65" t="s">
        <v>467</v>
      </c>
      <c r="H58" s="65" t="s">
        <v>418</v>
      </c>
      <c r="I58" s="65" t="s">
        <v>468</v>
      </c>
      <c r="J58" s="65" t="s">
        <v>314</v>
      </c>
      <c r="K58" s="66">
        <f t="shared" si="0"/>
        <v>45268</v>
      </c>
      <c r="L58" s="65" t="s">
        <v>420</v>
      </c>
      <c r="M58" s="65" t="s">
        <v>469</v>
      </c>
      <c r="N58" s="65" t="s">
        <v>466</v>
      </c>
      <c r="O58" s="65" t="s">
        <v>467</v>
      </c>
      <c r="P58" s="65" t="s">
        <v>418</v>
      </c>
      <c r="Q58" s="65" t="s">
        <v>422</v>
      </c>
      <c r="R58" s="65" t="s">
        <v>423</v>
      </c>
      <c r="S58" s="67">
        <v>14</v>
      </c>
      <c r="T58" s="65">
        <v>85</v>
      </c>
      <c r="U58" s="67">
        <f t="shared" si="1"/>
        <v>1190</v>
      </c>
      <c r="V58" s="68">
        <v>115.42999999999999</v>
      </c>
    </row>
    <row r="59" spans="1:22" outlineLevel="1" x14ac:dyDescent="0.3">
      <c r="A59" s="110" t="s">
        <v>594</v>
      </c>
      <c r="B59" s="66"/>
      <c r="C59" s="65"/>
      <c r="D59" s="65"/>
      <c r="E59" s="65"/>
      <c r="F59" s="65"/>
      <c r="G59" s="65"/>
      <c r="H59" s="65"/>
      <c r="I59" s="65"/>
      <c r="J59" s="65"/>
      <c r="K59" s="66"/>
      <c r="L59" s="65"/>
      <c r="M59" s="65"/>
      <c r="N59" s="65"/>
      <c r="O59" s="65"/>
      <c r="P59" s="65"/>
      <c r="Q59" s="65"/>
      <c r="R59" s="65"/>
      <c r="S59" s="67">
        <f>SUBTOTAL(9,S58:S58)</f>
        <v>14</v>
      </c>
      <c r="T59" s="65">
        <f>SUBTOTAL(9,T58:T58)</f>
        <v>85</v>
      </c>
      <c r="U59" s="67"/>
      <c r="V59" s="68">
        <f>SUBTOTAL(9,V58:V58)</f>
        <v>115.42999999999999</v>
      </c>
    </row>
    <row r="60" spans="1:22" outlineLevel="2" x14ac:dyDescent="0.3">
      <c r="A60" s="65">
        <v>1397</v>
      </c>
      <c r="B60" s="66">
        <v>45268</v>
      </c>
      <c r="C60" s="65">
        <v>8</v>
      </c>
      <c r="D60" s="65" t="s">
        <v>440</v>
      </c>
      <c r="E60" s="65" t="s">
        <v>441</v>
      </c>
      <c r="F60" s="65" t="s">
        <v>442</v>
      </c>
      <c r="G60" s="65" t="s">
        <v>443</v>
      </c>
      <c r="H60" s="65" t="s">
        <v>418</v>
      </c>
      <c r="I60" s="65" t="s">
        <v>444</v>
      </c>
      <c r="J60" s="65" t="s">
        <v>314</v>
      </c>
      <c r="K60" s="66">
        <f t="shared" si="0"/>
        <v>45270</v>
      </c>
      <c r="L60" s="65" t="s">
        <v>420</v>
      </c>
      <c r="M60" s="65" t="s">
        <v>446</v>
      </c>
      <c r="N60" s="65" t="s">
        <v>442</v>
      </c>
      <c r="O60" s="65" t="s">
        <v>443</v>
      </c>
      <c r="P60" s="65" t="s">
        <v>418</v>
      </c>
      <c r="Q60" s="65" t="s">
        <v>470</v>
      </c>
      <c r="R60" s="65" t="s">
        <v>471</v>
      </c>
      <c r="S60" s="67">
        <v>40</v>
      </c>
      <c r="T60" s="65">
        <v>82</v>
      </c>
      <c r="U60" s="67">
        <f t="shared" si="1"/>
        <v>3280</v>
      </c>
      <c r="V60" s="68">
        <v>318.15999999999997</v>
      </c>
    </row>
    <row r="61" spans="1:22" outlineLevel="1" x14ac:dyDescent="0.3">
      <c r="A61" s="110" t="s">
        <v>595</v>
      </c>
      <c r="B61" s="66"/>
      <c r="C61" s="65"/>
      <c r="D61" s="65"/>
      <c r="E61" s="65"/>
      <c r="F61" s="65"/>
      <c r="G61" s="65"/>
      <c r="H61" s="65"/>
      <c r="I61" s="65"/>
      <c r="J61" s="65"/>
      <c r="K61" s="66"/>
      <c r="L61" s="65"/>
      <c r="M61" s="65"/>
      <c r="N61" s="65"/>
      <c r="O61" s="65"/>
      <c r="P61" s="65"/>
      <c r="Q61" s="65"/>
      <c r="R61" s="65"/>
      <c r="S61" s="67">
        <f>SUBTOTAL(9,S60:S60)</f>
        <v>40</v>
      </c>
      <c r="T61" s="65">
        <f>SUBTOTAL(9,T60:T60)</f>
        <v>82</v>
      </c>
      <c r="U61" s="67"/>
      <c r="V61" s="68">
        <f>SUBTOTAL(9,V60:V60)</f>
        <v>318.15999999999997</v>
      </c>
    </row>
    <row r="62" spans="1:22" outlineLevel="2" x14ac:dyDescent="0.3">
      <c r="A62" s="65">
        <v>1398</v>
      </c>
      <c r="B62" s="66">
        <v>45268</v>
      </c>
      <c r="C62" s="65">
        <v>8</v>
      </c>
      <c r="D62" s="65" t="s">
        <v>440</v>
      </c>
      <c r="E62" s="65" t="s">
        <v>441</v>
      </c>
      <c r="F62" s="65" t="s">
        <v>442</v>
      </c>
      <c r="G62" s="65" t="s">
        <v>443</v>
      </c>
      <c r="H62" s="65" t="s">
        <v>418</v>
      </c>
      <c r="I62" s="65" t="s">
        <v>444</v>
      </c>
      <c r="J62" s="65" t="s">
        <v>314</v>
      </c>
      <c r="K62" s="66">
        <f t="shared" si="0"/>
        <v>45270</v>
      </c>
      <c r="L62" s="65" t="s">
        <v>420</v>
      </c>
      <c r="M62" s="65" t="s">
        <v>446</v>
      </c>
      <c r="N62" s="65" t="s">
        <v>442</v>
      </c>
      <c r="O62" s="65" t="s">
        <v>443</v>
      </c>
      <c r="P62" s="65" t="s">
        <v>418</v>
      </c>
      <c r="Q62" s="65" t="s">
        <v>447</v>
      </c>
      <c r="R62" s="65" t="s">
        <v>448</v>
      </c>
      <c r="S62" s="67">
        <v>9.1999999999999993</v>
      </c>
      <c r="T62" s="65">
        <v>47</v>
      </c>
      <c r="U62" s="67">
        <f t="shared" si="1"/>
        <v>432.4</v>
      </c>
      <c r="V62" s="68">
        <v>41.510399999999997</v>
      </c>
    </row>
    <row r="63" spans="1:22" outlineLevel="1" x14ac:dyDescent="0.3">
      <c r="A63" s="110" t="s">
        <v>596</v>
      </c>
      <c r="B63" s="66"/>
      <c r="C63" s="65"/>
      <c r="D63" s="65"/>
      <c r="E63" s="65"/>
      <c r="F63" s="65"/>
      <c r="G63" s="65"/>
      <c r="H63" s="65"/>
      <c r="I63" s="65"/>
      <c r="J63" s="65"/>
      <c r="K63" s="66"/>
      <c r="L63" s="65"/>
      <c r="M63" s="65"/>
      <c r="N63" s="65"/>
      <c r="O63" s="65"/>
      <c r="P63" s="65"/>
      <c r="Q63" s="65"/>
      <c r="R63" s="65"/>
      <c r="S63" s="67">
        <f>SUBTOTAL(9,S62:S62)</f>
        <v>9.1999999999999993</v>
      </c>
      <c r="T63" s="65">
        <f>SUBTOTAL(9,T62:T62)</f>
        <v>47</v>
      </c>
      <c r="U63" s="67"/>
      <c r="V63" s="68">
        <f>SUBTOTAL(9,V62:V62)</f>
        <v>41.510399999999997</v>
      </c>
    </row>
    <row r="64" spans="1:22" outlineLevel="2" x14ac:dyDescent="0.3">
      <c r="A64" s="65">
        <v>1399</v>
      </c>
      <c r="B64" s="66">
        <v>45285</v>
      </c>
      <c r="C64" s="65">
        <v>25</v>
      </c>
      <c r="D64" s="65" t="s">
        <v>516</v>
      </c>
      <c r="E64" s="65" t="s">
        <v>517</v>
      </c>
      <c r="F64" s="65" t="s">
        <v>480</v>
      </c>
      <c r="G64" s="65" t="s">
        <v>481</v>
      </c>
      <c r="H64" s="65" t="s">
        <v>418</v>
      </c>
      <c r="I64" s="65" t="s">
        <v>482</v>
      </c>
      <c r="J64" s="65" t="s">
        <v>298</v>
      </c>
      <c r="K64" s="66">
        <f t="shared" si="0"/>
        <v>45287</v>
      </c>
      <c r="L64" s="65" t="s">
        <v>431</v>
      </c>
      <c r="M64" s="65" t="s">
        <v>518</v>
      </c>
      <c r="N64" s="65" t="s">
        <v>480</v>
      </c>
      <c r="O64" s="65" t="s">
        <v>481</v>
      </c>
      <c r="P64" s="65" t="s">
        <v>418</v>
      </c>
      <c r="Q64" s="65" t="s">
        <v>519</v>
      </c>
      <c r="R64" s="65" t="s">
        <v>448</v>
      </c>
      <c r="S64" s="67">
        <v>10</v>
      </c>
      <c r="T64" s="65">
        <v>99</v>
      </c>
      <c r="U64" s="67">
        <f t="shared" si="1"/>
        <v>990</v>
      </c>
      <c r="V64" s="68">
        <v>99</v>
      </c>
    </row>
    <row r="65" spans="1:22" outlineLevel="1" x14ac:dyDescent="0.3">
      <c r="A65" s="110" t="s">
        <v>597</v>
      </c>
      <c r="B65" s="66"/>
      <c r="C65" s="65"/>
      <c r="D65" s="65"/>
      <c r="E65" s="65"/>
      <c r="F65" s="65"/>
      <c r="G65" s="65"/>
      <c r="H65" s="65"/>
      <c r="I65" s="65"/>
      <c r="J65" s="65"/>
      <c r="K65" s="66"/>
      <c r="L65" s="65"/>
      <c r="M65" s="65"/>
      <c r="N65" s="65"/>
      <c r="O65" s="65"/>
      <c r="P65" s="65"/>
      <c r="Q65" s="65"/>
      <c r="R65" s="65"/>
      <c r="S65" s="67">
        <f>SUBTOTAL(9,S64:S64)</f>
        <v>10</v>
      </c>
      <c r="T65" s="65">
        <f>SUBTOTAL(9,T64:T64)</f>
        <v>99</v>
      </c>
      <c r="U65" s="67"/>
      <c r="V65" s="68">
        <f>SUBTOTAL(9,V64:V64)</f>
        <v>99</v>
      </c>
    </row>
    <row r="66" spans="1:22" outlineLevel="2" x14ac:dyDescent="0.3">
      <c r="A66" s="65">
        <v>1400</v>
      </c>
      <c r="B66" s="66">
        <v>45286</v>
      </c>
      <c r="C66" s="65">
        <v>26</v>
      </c>
      <c r="D66" s="65" t="s">
        <v>520</v>
      </c>
      <c r="E66" s="65" t="s">
        <v>521</v>
      </c>
      <c r="F66" s="65" t="s">
        <v>496</v>
      </c>
      <c r="G66" s="65" t="s">
        <v>497</v>
      </c>
      <c r="H66" s="65" t="s">
        <v>418</v>
      </c>
      <c r="I66" s="65" t="s">
        <v>476</v>
      </c>
      <c r="J66" s="65" t="s">
        <v>316</v>
      </c>
      <c r="K66" s="66">
        <f t="shared" si="0"/>
        <v>45288</v>
      </c>
      <c r="L66" s="65" t="s">
        <v>445</v>
      </c>
      <c r="M66" s="65" t="s">
        <v>522</v>
      </c>
      <c r="N66" s="65" t="s">
        <v>496</v>
      </c>
      <c r="O66" s="65" t="s">
        <v>497</v>
      </c>
      <c r="P66" s="65" t="s">
        <v>418</v>
      </c>
      <c r="Q66" s="65" t="s">
        <v>523</v>
      </c>
      <c r="R66" s="65" t="s">
        <v>524</v>
      </c>
      <c r="S66" s="67">
        <v>21.35</v>
      </c>
      <c r="T66" s="65">
        <v>49</v>
      </c>
      <c r="U66" s="67">
        <f t="shared" si="1"/>
        <v>1046.1500000000001</v>
      </c>
      <c r="V66" s="68">
        <v>106.70730000000002</v>
      </c>
    </row>
    <row r="67" spans="1:22" outlineLevel="1" x14ac:dyDescent="0.3">
      <c r="A67" s="110" t="s">
        <v>598</v>
      </c>
      <c r="B67" s="66"/>
      <c r="C67" s="65"/>
      <c r="D67" s="65"/>
      <c r="E67" s="65"/>
      <c r="F67" s="65"/>
      <c r="G67" s="65"/>
      <c r="H67" s="65"/>
      <c r="I67" s="65"/>
      <c r="J67" s="65"/>
      <c r="K67" s="66"/>
      <c r="L67" s="65"/>
      <c r="M67" s="65"/>
      <c r="N67" s="65"/>
      <c r="O67" s="65"/>
      <c r="P67" s="65"/>
      <c r="Q67" s="65"/>
      <c r="R67" s="65"/>
      <c r="S67" s="67">
        <f>SUBTOTAL(9,S66:S66)</f>
        <v>21.35</v>
      </c>
      <c r="T67" s="65">
        <f>SUBTOTAL(9,T66:T66)</f>
        <v>49</v>
      </c>
      <c r="U67" s="67"/>
      <c r="V67" s="68">
        <f>SUBTOTAL(9,V66:V66)</f>
        <v>106.70730000000002</v>
      </c>
    </row>
    <row r="68" spans="1:22" outlineLevel="2" x14ac:dyDescent="0.3">
      <c r="A68" s="65">
        <v>1401</v>
      </c>
      <c r="B68" s="66">
        <v>45286</v>
      </c>
      <c r="C68" s="65">
        <v>26</v>
      </c>
      <c r="D68" s="65" t="s">
        <v>520</v>
      </c>
      <c r="E68" s="65" t="s">
        <v>521</v>
      </c>
      <c r="F68" s="65" t="s">
        <v>496</v>
      </c>
      <c r="G68" s="65" t="s">
        <v>497</v>
      </c>
      <c r="H68" s="65" t="s">
        <v>418</v>
      </c>
      <c r="I68" s="65" t="s">
        <v>476</v>
      </c>
      <c r="J68" s="65" t="s">
        <v>316</v>
      </c>
      <c r="K68" s="66">
        <f t="shared" si="0"/>
        <v>45288</v>
      </c>
      <c r="L68" s="65" t="s">
        <v>445</v>
      </c>
      <c r="M68" s="65" t="s">
        <v>522</v>
      </c>
      <c r="N68" s="65" t="s">
        <v>496</v>
      </c>
      <c r="O68" s="65" t="s">
        <v>497</v>
      </c>
      <c r="P68" s="65" t="s">
        <v>418</v>
      </c>
      <c r="Q68" s="65" t="s">
        <v>462</v>
      </c>
      <c r="R68" s="65" t="s">
        <v>463</v>
      </c>
      <c r="S68" s="67">
        <v>9.65</v>
      </c>
      <c r="T68" s="65">
        <v>72</v>
      </c>
      <c r="U68" s="67">
        <f t="shared" si="1"/>
        <v>694.80000000000007</v>
      </c>
      <c r="V68" s="68">
        <v>72.954000000000008</v>
      </c>
    </row>
    <row r="69" spans="1:22" outlineLevel="1" x14ac:dyDescent="0.3">
      <c r="A69" s="110" t="s">
        <v>599</v>
      </c>
      <c r="B69" s="66"/>
      <c r="C69" s="65"/>
      <c r="D69" s="65"/>
      <c r="E69" s="65"/>
      <c r="F69" s="65"/>
      <c r="G69" s="65"/>
      <c r="H69" s="65"/>
      <c r="I69" s="65"/>
      <c r="J69" s="65"/>
      <c r="K69" s="66"/>
      <c r="L69" s="65"/>
      <c r="M69" s="65"/>
      <c r="N69" s="65"/>
      <c r="O69" s="65"/>
      <c r="P69" s="65"/>
      <c r="Q69" s="65"/>
      <c r="R69" s="65"/>
      <c r="S69" s="67">
        <f>SUBTOTAL(9,S68:S68)</f>
        <v>9.65</v>
      </c>
      <c r="T69" s="65">
        <f>SUBTOTAL(9,T68:T68)</f>
        <v>72</v>
      </c>
      <c r="U69" s="67"/>
      <c r="V69" s="68">
        <f>SUBTOTAL(9,V68:V68)</f>
        <v>72.954000000000008</v>
      </c>
    </row>
    <row r="70" spans="1:22" outlineLevel="2" x14ac:dyDescent="0.3">
      <c r="A70" s="65">
        <v>1402</v>
      </c>
      <c r="B70" s="66">
        <v>45286</v>
      </c>
      <c r="C70" s="65">
        <v>26</v>
      </c>
      <c r="D70" s="65" t="s">
        <v>520</v>
      </c>
      <c r="E70" s="65" t="s">
        <v>521</v>
      </c>
      <c r="F70" s="65" t="s">
        <v>496</v>
      </c>
      <c r="G70" s="65" t="s">
        <v>497</v>
      </c>
      <c r="H70" s="65" t="s">
        <v>418</v>
      </c>
      <c r="I70" s="65" t="s">
        <v>476</v>
      </c>
      <c r="J70" s="65" t="s">
        <v>316</v>
      </c>
      <c r="K70" s="66">
        <f t="shared" si="0"/>
        <v>45288</v>
      </c>
      <c r="L70" s="65" t="s">
        <v>445</v>
      </c>
      <c r="M70" s="65" t="s">
        <v>522</v>
      </c>
      <c r="N70" s="65" t="s">
        <v>496</v>
      </c>
      <c r="O70" s="65" t="s">
        <v>497</v>
      </c>
      <c r="P70" s="65" t="s">
        <v>418</v>
      </c>
      <c r="Q70" s="65" t="s">
        <v>504</v>
      </c>
      <c r="R70" s="65" t="s">
        <v>505</v>
      </c>
      <c r="S70" s="67">
        <v>18.399999999999999</v>
      </c>
      <c r="T70" s="65">
        <v>99</v>
      </c>
      <c r="U70" s="67">
        <f t="shared" si="1"/>
        <v>1821.6</v>
      </c>
      <c r="V70" s="68">
        <v>191.268</v>
      </c>
    </row>
    <row r="71" spans="1:22" outlineLevel="1" x14ac:dyDescent="0.3">
      <c r="A71" s="110" t="s">
        <v>600</v>
      </c>
      <c r="B71" s="66"/>
      <c r="C71" s="65"/>
      <c r="D71" s="65"/>
      <c r="E71" s="65"/>
      <c r="F71" s="65"/>
      <c r="G71" s="65"/>
      <c r="H71" s="65"/>
      <c r="I71" s="65"/>
      <c r="J71" s="65"/>
      <c r="K71" s="66"/>
      <c r="L71" s="65"/>
      <c r="M71" s="65"/>
      <c r="N71" s="65"/>
      <c r="O71" s="65"/>
      <c r="P71" s="65"/>
      <c r="Q71" s="65"/>
      <c r="R71" s="65"/>
      <c r="S71" s="67">
        <f>SUBTOTAL(9,S70:S70)</f>
        <v>18.399999999999999</v>
      </c>
      <c r="T71" s="65">
        <f>SUBTOTAL(9,T70:T70)</f>
        <v>99</v>
      </c>
      <c r="U71" s="67"/>
      <c r="V71" s="68">
        <f>SUBTOTAL(9,V70:V70)</f>
        <v>191.268</v>
      </c>
    </row>
    <row r="72" spans="1:22" outlineLevel="2" x14ac:dyDescent="0.3">
      <c r="A72" s="65">
        <v>1403</v>
      </c>
      <c r="B72" s="66">
        <v>45289</v>
      </c>
      <c r="C72" s="65">
        <v>29</v>
      </c>
      <c r="D72" s="65" t="s">
        <v>449</v>
      </c>
      <c r="E72" s="65" t="s">
        <v>450</v>
      </c>
      <c r="F72" s="65" t="s">
        <v>451</v>
      </c>
      <c r="G72" s="65" t="s">
        <v>452</v>
      </c>
      <c r="H72" s="65" t="s">
        <v>418</v>
      </c>
      <c r="I72" s="65" t="s">
        <v>453</v>
      </c>
      <c r="J72" s="65" t="s">
        <v>318</v>
      </c>
      <c r="K72" s="66">
        <f t="shared" si="0"/>
        <v>45291</v>
      </c>
      <c r="L72" s="65" t="s">
        <v>420</v>
      </c>
      <c r="M72" s="65" t="s">
        <v>454</v>
      </c>
      <c r="N72" s="65" t="s">
        <v>451</v>
      </c>
      <c r="O72" s="65" t="s">
        <v>452</v>
      </c>
      <c r="P72" s="65" t="s">
        <v>418</v>
      </c>
      <c r="Q72" s="65" t="s">
        <v>422</v>
      </c>
      <c r="R72" s="65" t="s">
        <v>423</v>
      </c>
      <c r="S72" s="67">
        <v>14</v>
      </c>
      <c r="T72" s="65">
        <v>10</v>
      </c>
      <c r="U72" s="67">
        <f t="shared" si="1"/>
        <v>140</v>
      </c>
      <c r="V72" s="68">
        <v>13.86</v>
      </c>
    </row>
    <row r="73" spans="1:22" outlineLevel="1" x14ac:dyDescent="0.3">
      <c r="A73" s="110" t="s">
        <v>601</v>
      </c>
      <c r="B73" s="66"/>
      <c r="C73" s="65"/>
      <c r="D73" s="65"/>
      <c r="E73" s="65"/>
      <c r="F73" s="65"/>
      <c r="G73" s="65"/>
      <c r="H73" s="65"/>
      <c r="I73" s="65"/>
      <c r="J73" s="65"/>
      <c r="K73" s="66"/>
      <c r="L73" s="65"/>
      <c r="M73" s="65"/>
      <c r="N73" s="65"/>
      <c r="O73" s="65"/>
      <c r="P73" s="65"/>
      <c r="Q73" s="65"/>
      <c r="R73" s="65"/>
      <c r="S73" s="67">
        <f>SUBTOTAL(9,S72:S72)</f>
        <v>14</v>
      </c>
      <c r="T73" s="65">
        <f>SUBTOTAL(9,T72:T72)</f>
        <v>10</v>
      </c>
      <c r="U73" s="67"/>
      <c r="V73" s="68">
        <f>SUBTOTAL(9,V72:V72)</f>
        <v>13.86</v>
      </c>
    </row>
    <row r="74" spans="1:22" outlineLevel="2" x14ac:dyDescent="0.3">
      <c r="A74" s="65">
        <v>1404</v>
      </c>
      <c r="B74" s="66">
        <v>45266</v>
      </c>
      <c r="C74" s="65">
        <v>6</v>
      </c>
      <c r="D74" s="65" t="s">
        <v>464</v>
      </c>
      <c r="E74" s="65" t="s">
        <v>465</v>
      </c>
      <c r="F74" s="65" t="s">
        <v>466</v>
      </c>
      <c r="G74" s="65" t="s">
        <v>467</v>
      </c>
      <c r="H74" s="65" t="s">
        <v>418</v>
      </c>
      <c r="I74" s="65" t="s">
        <v>468</v>
      </c>
      <c r="J74" s="65" t="s">
        <v>314</v>
      </c>
      <c r="K74" s="66">
        <f t="shared" si="0"/>
        <v>45268</v>
      </c>
      <c r="L74" s="65" t="s">
        <v>445</v>
      </c>
      <c r="M74" s="65" t="s">
        <v>469</v>
      </c>
      <c r="N74" s="65" t="s">
        <v>466</v>
      </c>
      <c r="O74" s="65" t="s">
        <v>467</v>
      </c>
      <c r="P74" s="65" t="s">
        <v>418</v>
      </c>
      <c r="Q74" s="65" t="s">
        <v>455</v>
      </c>
      <c r="R74" s="65" t="s">
        <v>456</v>
      </c>
      <c r="S74" s="67">
        <v>12.75</v>
      </c>
      <c r="T74" s="65">
        <v>100</v>
      </c>
      <c r="U74" s="67">
        <f t="shared" si="1"/>
        <v>1275</v>
      </c>
      <c r="V74" s="68">
        <v>122.39999999999999</v>
      </c>
    </row>
    <row r="75" spans="1:22" outlineLevel="1" x14ac:dyDescent="0.3">
      <c r="A75" s="110" t="s">
        <v>602</v>
      </c>
      <c r="B75" s="66"/>
      <c r="C75" s="65"/>
      <c r="D75" s="65"/>
      <c r="E75" s="65"/>
      <c r="F75" s="65"/>
      <c r="G75" s="65"/>
      <c r="H75" s="65"/>
      <c r="I75" s="65"/>
      <c r="J75" s="65"/>
      <c r="K75" s="66"/>
      <c r="L75" s="65"/>
      <c r="M75" s="65"/>
      <c r="N75" s="65"/>
      <c r="O75" s="65"/>
      <c r="P75" s="65"/>
      <c r="Q75" s="65"/>
      <c r="R75" s="65"/>
      <c r="S75" s="67">
        <f>SUBTOTAL(9,S74:S74)</f>
        <v>12.75</v>
      </c>
      <c r="T75" s="65">
        <f>SUBTOTAL(9,T74:T74)</f>
        <v>100</v>
      </c>
      <c r="U75" s="67"/>
      <c r="V75" s="68">
        <f>SUBTOTAL(9,V74:V74)</f>
        <v>122.39999999999999</v>
      </c>
    </row>
    <row r="76" spans="1:22" outlineLevel="2" x14ac:dyDescent="0.3">
      <c r="A76" s="65">
        <v>1405</v>
      </c>
      <c r="B76" s="66">
        <v>45287</v>
      </c>
      <c r="C76" s="65">
        <v>27</v>
      </c>
      <c r="D76" s="65" t="s">
        <v>414</v>
      </c>
      <c r="E76" s="65" t="s">
        <v>415</v>
      </c>
      <c r="F76" s="65" t="s">
        <v>416</v>
      </c>
      <c r="G76" s="65" t="s">
        <v>417</v>
      </c>
      <c r="H76" s="65" t="s">
        <v>418</v>
      </c>
      <c r="I76" s="65" t="s">
        <v>419</v>
      </c>
      <c r="J76" s="65" t="s">
        <v>318</v>
      </c>
      <c r="K76" s="66">
        <f t="shared" si="0"/>
        <v>45289</v>
      </c>
      <c r="L76" s="65" t="s">
        <v>420</v>
      </c>
      <c r="M76" s="65" t="s">
        <v>421</v>
      </c>
      <c r="N76" s="65" t="s">
        <v>416</v>
      </c>
      <c r="O76" s="65" t="s">
        <v>417</v>
      </c>
      <c r="P76" s="65" t="s">
        <v>418</v>
      </c>
      <c r="Q76" s="65" t="s">
        <v>455</v>
      </c>
      <c r="R76" s="65" t="s">
        <v>456</v>
      </c>
      <c r="S76" s="67">
        <v>12.75</v>
      </c>
      <c r="T76" s="65">
        <v>100</v>
      </c>
      <c r="U76" s="67">
        <f t="shared" si="1"/>
        <v>1275</v>
      </c>
      <c r="V76" s="68">
        <v>27</v>
      </c>
    </row>
    <row r="77" spans="1:22" outlineLevel="1" x14ac:dyDescent="0.3">
      <c r="A77" s="110" t="s">
        <v>603</v>
      </c>
      <c r="B77" s="66"/>
      <c r="C77" s="65"/>
      <c r="D77" s="65"/>
      <c r="E77" s="65"/>
      <c r="F77" s="65"/>
      <c r="G77" s="65"/>
      <c r="H77" s="65"/>
      <c r="I77" s="65"/>
      <c r="J77" s="65"/>
      <c r="K77" s="66"/>
      <c r="L77" s="65"/>
      <c r="M77" s="65"/>
      <c r="N77" s="65"/>
      <c r="O77" s="65"/>
      <c r="P77" s="65"/>
      <c r="Q77" s="65"/>
      <c r="R77" s="65"/>
      <c r="S77" s="67">
        <f>SUBTOTAL(9,S76:S76)</f>
        <v>12.75</v>
      </c>
      <c r="T77" s="65">
        <f>SUBTOTAL(9,T76:T76)</f>
        <v>100</v>
      </c>
      <c r="U77" s="67"/>
      <c r="V77" s="68">
        <f>SUBTOTAL(9,V76:V76)</f>
        <v>27</v>
      </c>
    </row>
    <row r="78" spans="1:22" outlineLevel="2" x14ac:dyDescent="0.3">
      <c r="A78" s="65">
        <v>1406</v>
      </c>
      <c r="B78" s="66">
        <v>45264</v>
      </c>
      <c r="C78" s="65">
        <v>4</v>
      </c>
      <c r="D78" s="65" t="s">
        <v>426</v>
      </c>
      <c r="E78" s="65" t="s">
        <v>427</v>
      </c>
      <c r="F78" s="65" t="s">
        <v>428</v>
      </c>
      <c r="G78" s="65" t="s">
        <v>429</v>
      </c>
      <c r="H78" s="65" t="s">
        <v>418</v>
      </c>
      <c r="I78" s="65" t="s">
        <v>430</v>
      </c>
      <c r="J78" s="65" t="s">
        <v>298</v>
      </c>
      <c r="K78" s="66">
        <f t="shared" si="0"/>
        <v>45266</v>
      </c>
      <c r="L78" s="65" t="s">
        <v>431</v>
      </c>
      <c r="M78" s="65" t="s">
        <v>432</v>
      </c>
      <c r="N78" s="65" t="s">
        <v>428</v>
      </c>
      <c r="O78" s="65" t="s">
        <v>429</v>
      </c>
      <c r="P78" s="65" t="s">
        <v>418</v>
      </c>
      <c r="Q78" s="65" t="s">
        <v>525</v>
      </c>
      <c r="R78" s="65" t="s">
        <v>491</v>
      </c>
      <c r="S78" s="67">
        <v>81</v>
      </c>
      <c r="T78" s="65">
        <v>62</v>
      </c>
      <c r="U78" s="67">
        <f t="shared" si="1"/>
        <v>5022</v>
      </c>
      <c r="V78" s="68">
        <v>117.93600000000001</v>
      </c>
    </row>
    <row r="79" spans="1:22" outlineLevel="1" x14ac:dyDescent="0.3">
      <c r="A79" s="110" t="s">
        <v>604</v>
      </c>
      <c r="B79" s="66"/>
      <c r="C79" s="65"/>
      <c r="D79" s="65"/>
      <c r="E79" s="65"/>
      <c r="F79" s="65"/>
      <c r="G79" s="65"/>
      <c r="H79" s="65"/>
      <c r="I79" s="65"/>
      <c r="J79" s="65"/>
      <c r="K79" s="66"/>
      <c r="L79" s="65"/>
      <c r="M79" s="65"/>
      <c r="N79" s="65"/>
      <c r="O79" s="65"/>
      <c r="P79" s="65"/>
      <c r="Q79" s="65"/>
      <c r="R79" s="65"/>
      <c r="S79" s="67">
        <f>SUBTOTAL(9,S78:S78)</f>
        <v>81</v>
      </c>
      <c r="T79" s="65">
        <f>SUBTOTAL(9,T78:T78)</f>
        <v>62</v>
      </c>
      <c r="U79" s="67"/>
      <c r="V79" s="68">
        <f>SUBTOTAL(9,V78:V78)</f>
        <v>117.93600000000001</v>
      </c>
    </row>
    <row r="80" spans="1:22" outlineLevel="2" x14ac:dyDescent="0.3">
      <c r="A80" s="65">
        <v>1407</v>
      </c>
      <c r="B80" s="66">
        <v>45264</v>
      </c>
      <c r="C80" s="65">
        <v>4</v>
      </c>
      <c r="D80" s="65" t="s">
        <v>426</v>
      </c>
      <c r="E80" s="65" t="s">
        <v>427</v>
      </c>
      <c r="F80" s="65" t="s">
        <v>428</v>
      </c>
      <c r="G80" s="65" t="s">
        <v>429</v>
      </c>
      <c r="H80" s="65" t="s">
        <v>418</v>
      </c>
      <c r="I80" s="65" t="s">
        <v>430</v>
      </c>
      <c r="J80" s="65" t="s">
        <v>298</v>
      </c>
      <c r="K80" s="66">
        <f t="shared" si="0"/>
        <v>45266</v>
      </c>
      <c r="L80" s="65" t="s">
        <v>431</v>
      </c>
      <c r="M80" s="65" t="s">
        <v>432</v>
      </c>
      <c r="N80" s="65" t="s">
        <v>428</v>
      </c>
      <c r="O80" s="65" t="s">
        <v>429</v>
      </c>
      <c r="P80" s="65" t="s">
        <v>418</v>
      </c>
      <c r="Q80" s="65" t="s">
        <v>526</v>
      </c>
      <c r="R80" s="65" t="s">
        <v>527</v>
      </c>
      <c r="S80" s="67">
        <v>7</v>
      </c>
      <c r="T80" s="65">
        <v>91</v>
      </c>
      <c r="U80" s="67">
        <f t="shared" si="1"/>
        <v>637</v>
      </c>
      <c r="V80" s="68">
        <v>13.719999999999999</v>
      </c>
    </row>
    <row r="81" spans="1:22" outlineLevel="1" x14ac:dyDescent="0.3">
      <c r="A81" s="110" t="s">
        <v>605</v>
      </c>
      <c r="B81" s="66"/>
      <c r="C81" s="65"/>
      <c r="D81" s="65"/>
      <c r="E81" s="65"/>
      <c r="F81" s="65"/>
      <c r="G81" s="65"/>
      <c r="H81" s="65"/>
      <c r="I81" s="65"/>
      <c r="J81" s="65"/>
      <c r="K81" s="66"/>
      <c r="L81" s="65"/>
      <c r="M81" s="65"/>
      <c r="N81" s="65"/>
      <c r="O81" s="65"/>
      <c r="P81" s="65"/>
      <c r="Q81" s="65"/>
      <c r="R81" s="65"/>
      <c r="S81" s="67">
        <f>SUBTOTAL(9,S80:S80)</f>
        <v>7</v>
      </c>
      <c r="T81" s="65">
        <f>SUBTOTAL(9,T80:T80)</f>
        <v>91</v>
      </c>
      <c r="U81" s="67"/>
      <c r="V81" s="68">
        <f>SUBTOTAL(9,V80:V80)</f>
        <v>13.719999999999999</v>
      </c>
    </row>
    <row r="82" spans="1:22" outlineLevel="2" x14ac:dyDescent="0.3">
      <c r="A82" s="65">
        <v>1408</v>
      </c>
      <c r="B82" s="66">
        <v>45272</v>
      </c>
      <c r="C82" s="65">
        <v>12</v>
      </c>
      <c r="D82" s="65" t="s">
        <v>435</v>
      </c>
      <c r="E82" s="65" t="s">
        <v>436</v>
      </c>
      <c r="F82" s="65" t="s">
        <v>416</v>
      </c>
      <c r="G82" s="65" t="s">
        <v>417</v>
      </c>
      <c r="H82" s="65" t="s">
        <v>418</v>
      </c>
      <c r="I82" s="65" t="s">
        <v>419</v>
      </c>
      <c r="J82" s="65" t="s">
        <v>318</v>
      </c>
      <c r="K82" s="66">
        <f t="shared" si="0"/>
        <v>45274</v>
      </c>
      <c r="L82" s="65" t="s">
        <v>420</v>
      </c>
      <c r="M82" s="65" t="s">
        <v>437</v>
      </c>
      <c r="N82" s="65" t="s">
        <v>416</v>
      </c>
      <c r="O82" s="65" t="s">
        <v>417</v>
      </c>
      <c r="P82" s="65" t="s">
        <v>418</v>
      </c>
      <c r="Q82" s="65" t="s">
        <v>526</v>
      </c>
      <c r="R82" s="65" t="s">
        <v>527</v>
      </c>
      <c r="S82" s="67">
        <v>7</v>
      </c>
      <c r="T82" s="65">
        <v>91</v>
      </c>
      <c r="U82" s="67">
        <f t="shared" si="1"/>
        <v>637</v>
      </c>
      <c r="V82" s="68">
        <v>8</v>
      </c>
    </row>
    <row r="83" spans="1:22" outlineLevel="1" x14ac:dyDescent="0.3">
      <c r="A83" s="110" t="s">
        <v>606</v>
      </c>
      <c r="B83" s="66"/>
      <c r="C83" s="65"/>
      <c r="D83" s="65"/>
      <c r="E83" s="65"/>
      <c r="F83" s="65"/>
      <c r="G83" s="65"/>
      <c r="H83" s="65"/>
      <c r="I83" s="65"/>
      <c r="J83" s="65"/>
      <c r="K83" s="66"/>
      <c r="L83" s="65"/>
      <c r="M83" s="65"/>
      <c r="N83" s="65"/>
      <c r="O83" s="65"/>
      <c r="P83" s="65"/>
      <c r="Q83" s="65"/>
      <c r="R83" s="65"/>
      <c r="S83" s="67">
        <f>SUBTOTAL(9,S82:S82)</f>
        <v>7</v>
      </c>
      <c r="T83" s="65">
        <f>SUBTOTAL(9,T82:T82)</f>
        <v>91</v>
      </c>
      <c r="U83" s="67"/>
      <c r="V83" s="68">
        <f>SUBTOTAL(9,V82:V82)</f>
        <v>8</v>
      </c>
    </row>
    <row r="84" spans="1:22" outlineLevel="2" x14ac:dyDescent="0.3">
      <c r="A84" s="65">
        <v>1409</v>
      </c>
      <c r="B84" s="66">
        <v>45268</v>
      </c>
      <c r="C84" s="65">
        <v>8</v>
      </c>
      <c r="D84" s="65" t="s">
        <v>440</v>
      </c>
      <c r="E84" s="65" t="s">
        <v>441</v>
      </c>
      <c r="F84" s="65" t="s">
        <v>442</v>
      </c>
      <c r="G84" s="65" t="s">
        <v>443</v>
      </c>
      <c r="H84" s="65" t="s">
        <v>418</v>
      </c>
      <c r="I84" s="65" t="s">
        <v>444</v>
      </c>
      <c r="J84" s="65" t="s">
        <v>314</v>
      </c>
      <c r="K84" s="66">
        <f t="shared" si="0"/>
        <v>45270</v>
      </c>
      <c r="L84" s="65" t="s">
        <v>445</v>
      </c>
      <c r="M84" s="65" t="s">
        <v>446</v>
      </c>
      <c r="N84" s="65" t="s">
        <v>442</v>
      </c>
      <c r="O84" s="65" t="s">
        <v>443</v>
      </c>
      <c r="P84" s="65" t="s">
        <v>418</v>
      </c>
      <c r="Q84" s="65" t="s">
        <v>514</v>
      </c>
      <c r="R84" s="65" t="s">
        <v>515</v>
      </c>
      <c r="S84" s="67">
        <v>34.799999999999997</v>
      </c>
      <c r="T84" s="65">
        <v>29</v>
      </c>
      <c r="U84" s="67">
        <f t="shared" si="1"/>
        <v>1009.1999999999999</v>
      </c>
      <c r="V84" s="68">
        <v>300.846</v>
      </c>
    </row>
    <row r="85" spans="1:22" outlineLevel="1" x14ac:dyDescent="0.3">
      <c r="A85" s="110" t="s">
        <v>607</v>
      </c>
      <c r="B85" s="66"/>
      <c r="C85" s="65"/>
      <c r="D85" s="65"/>
      <c r="E85" s="65"/>
      <c r="F85" s="65"/>
      <c r="G85" s="65"/>
      <c r="H85" s="65"/>
      <c r="I85" s="65"/>
      <c r="J85" s="65"/>
      <c r="K85" s="66"/>
      <c r="L85" s="65"/>
      <c r="M85" s="65"/>
      <c r="N85" s="65"/>
      <c r="O85" s="65"/>
      <c r="P85" s="65"/>
      <c r="Q85" s="65"/>
      <c r="R85" s="65"/>
      <c r="S85" s="67">
        <f>SUBTOTAL(9,S84:S84)</f>
        <v>34.799999999999997</v>
      </c>
      <c r="T85" s="65">
        <f>SUBTOTAL(9,T84:T84)</f>
        <v>29</v>
      </c>
      <c r="U85" s="67"/>
      <c r="V85" s="68">
        <f>SUBTOTAL(9,V84:V84)</f>
        <v>300.846</v>
      </c>
    </row>
    <row r="86" spans="1:22" outlineLevel="2" x14ac:dyDescent="0.3">
      <c r="A86" s="65">
        <v>1410</v>
      </c>
      <c r="B86" s="66">
        <v>45264</v>
      </c>
      <c r="C86" s="65">
        <v>4</v>
      </c>
      <c r="D86" s="65" t="s">
        <v>426</v>
      </c>
      <c r="E86" s="65" t="s">
        <v>427</v>
      </c>
      <c r="F86" s="65" t="s">
        <v>428</v>
      </c>
      <c r="G86" s="65" t="s">
        <v>429</v>
      </c>
      <c r="H86" s="65" t="s">
        <v>418</v>
      </c>
      <c r="I86" s="65" t="s">
        <v>430</v>
      </c>
      <c r="J86" s="65" t="s">
        <v>298</v>
      </c>
      <c r="K86" s="66">
        <f t="shared" si="0"/>
        <v>45266</v>
      </c>
      <c r="L86" s="65" t="s">
        <v>445</v>
      </c>
      <c r="M86" s="65" t="s">
        <v>432</v>
      </c>
      <c r="N86" s="65" t="s">
        <v>428</v>
      </c>
      <c r="O86" s="65" t="s">
        <v>429</v>
      </c>
      <c r="P86" s="65" t="s">
        <v>418</v>
      </c>
      <c r="Q86" s="65" t="s">
        <v>514</v>
      </c>
      <c r="R86" s="65" t="s">
        <v>515</v>
      </c>
      <c r="S86" s="67">
        <v>34.799999999999997</v>
      </c>
      <c r="T86" s="65">
        <v>29</v>
      </c>
      <c r="U86" s="67">
        <f t="shared" si="1"/>
        <v>1009.1999999999999</v>
      </c>
      <c r="V86" s="68">
        <v>9</v>
      </c>
    </row>
    <row r="87" spans="1:22" outlineLevel="1" x14ac:dyDescent="0.3">
      <c r="A87" s="110" t="s">
        <v>608</v>
      </c>
      <c r="B87" s="66"/>
      <c r="C87" s="65"/>
      <c r="D87" s="65"/>
      <c r="E87" s="65"/>
      <c r="F87" s="65"/>
      <c r="G87" s="65"/>
      <c r="H87" s="65"/>
      <c r="I87" s="65"/>
      <c r="J87" s="65"/>
      <c r="K87" s="66"/>
      <c r="L87" s="65"/>
      <c r="M87" s="65"/>
      <c r="N87" s="65"/>
      <c r="O87" s="65"/>
      <c r="P87" s="65"/>
      <c r="Q87" s="65"/>
      <c r="R87" s="65"/>
      <c r="S87" s="67">
        <f>SUBTOTAL(9,S86:S86)</f>
        <v>34.799999999999997</v>
      </c>
      <c r="T87" s="65">
        <f>SUBTOTAL(9,T86:T86)</f>
        <v>29</v>
      </c>
      <c r="U87" s="67"/>
      <c r="V87" s="68">
        <f>SUBTOTAL(9,V86:V86)</f>
        <v>9</v>
      </c>
    </row>
    <row r="88" spans="1:22" outlineLevel="2" x14ac:dyDescent="0.3">
      <c r="A88" s="65">
        <v>1411</v>
      </c>
      <c r="B88" s="66">
        <v>45289</v>
      </c>
      <c r="C88" s="65">
        <v>29</v>
      </c>
      <c r="D88" s="65" t="s">
        <v>449</v>
      </c>
      <c r="E88" s="65" t="s">
        <v>450</v>
      </c>
      <c r="F88" s="65" t="s">
        <v>451</v>
      </c>
      <c r="G88" s="65" t="s">
        <v>452</v>
      </c>
      <c r="H88" s="65" t="s">
        <v>418</v>
      </c>
      <c r="I88" s="65" t="s">
        <v>453</v>
      </c>
      <c r="J88" s="65" t="s">
        <v>318</v>
      </c>
      <c r="K88" s="66">
        <f t="shared" si="0"/>
        <v>45291</v>
      </c>
      <c r="L88" s="65" t="s">
        <v>420</v>
      </c>
      <c r="M88" s="65" t="s">
        <v>454</v>
      </c>
      <c r="N88" s="65" t="s">
        <v>451</v>
      </c>
      <c r="O88" s="65" t="s">
        <v>452</v>
      </c>
      <c r="P88" s="65" t="s">
        <v>418</v>
      </c>
      <c r="Q88" s="65" t="s">
        <v>514</v>
      </c>
      <c r="R88" s="65" t="s">
        <v>515</v>
      </c>
      <c r="S88" s="67">
        <v>34.799999999999997</v>
      </c>
      <c r="T88" s="65">
        <v>29</v>
      </c>
      <c r="U88" s="67">
        <f t="shared" si="1"/>
        <v>1009.1999999999999</v>
      </c>
      <c r="V88" s="68">
        <v>23</v>
      </c>
    </row>
    <row r="89" spans="1:22" outlineLevel="1" x14ac:dyDescent="0.3">
      <c r="A89" s="110" t="s">
        <v>609</v>
      </c>
      <c r="B89" s="66"/>
      <c r="C89" s="65"/>
      <c r="D89" s="65"/>
      <c r="E89" s="65"/>
      <c r="F89" s="65"/>
      <c r="G89" s="65"/>
      <c r="H89" s="65"/>
      <c r="I89" s="65"/>
      <c r="J89" s="65"/>
      <c r="K89" s="66"/>
      <c r="L89" s="65"/>
      <c r="M89" s="65"/>
      <c r="N89" s="65"/>
      <c r="O89" s="65"/>
      <c r="P89" s="65"/>
      <c r="Q89" s="65"/>
      <c r="R89" s="65"/>
      <c r="S89" s="67">
        <f>SUBTOTAL(9,S88:S88)</f>
        <v>34.799999999999997</v>
      </c>
      <c r="T89" s="65">
        <f>SUBTOTAL(9,T88:T88)</f>
        <v>29</v>
      </c>
      <c r="U89" s="67"/>
      <c r="V89" s="68">
        <f>SUBTOTAL(9,V88:V88)</f>
        <v>23</v>
      </c>
    </row>
    <row r="90" spans="1:22" outlineLevel="2" x14ac:dyDescent="0.3">
      <c r="A90" s="65">
        <v>1412</v>
      </c>
      <c r="B90" s="66">
        <v>45263</v>
      </c>
      <c r="C90" s="65">
        <v>3</v>
      </c>
      <c r="D90" s="65" t="s">
        <v>457</v>
      </c>
      <c r="E90" s="65" t="s">
        <v>458</v>
      </c>
      <c r="F90" s="65" t="s">
        <v>459</v>
      </c>
      <c r="G90" s="65" t="s">
        <v>460</v>
      </c>
      <c r="H90" s="65" t="s">
        <v>418</v>
      </c>
      <c r="I90" s="65" t="s">
        <v>419</v>
      </c>
      <c r="J90" s="65" t="s">
        <v>318</v>
      </c>
      <c r="K90" s="66">
        <f t="shared" si="0"/>
        <v>45265</v>
      </c>
      <c r="L90" s="65" t="s">
        <v>420</v>
      </c>
      <c r="M90" s="65" t="s">
        <v>461</v>
      </c>
      <c r="N90" s="65" t="s">
        <v>459</v>
      </c>
      <c r="O90" s="65" t="s">
        <v>460</v>
      </c>
      <c r="P90" s="65" t="s">
        <v>418</v>
      </c>
      <c r="Q90" s="65" t="s">
        <v>528</v>
      </c>
      <c r="R90" s="65" t="s">
        <v>493</v>
      </c>
      <c r="S90" s="67">
        <v>10</v>
      </c>
      <c r="T90" s="65">
        <v>49</v>
      </c>
      <c r="U90" s="67">
        <f t="shared" si="1"/>
        <v>490</v>
      </c>
      <c r="V90" s="68">
        <v>90.25</v>
      </c>
    </row>
    <row r="91" spans="1:22" outlineLevel="1" x14ac:dyDescent="0.3">
      <c r="A91" s="110" t="s">
        <v>610</v>
      </c>
      <c r="B91" s="66"/>
      <c r="C91" s="65"/>
      <c r="D91" s="65"/>
      <c r="E91" s="65"/>
      <c r="F91" s="65"/>
      <c r="G91" s="65"/>
      <c r="H91" s="65"/>
      <c r="I91" s="65"/>
      <c r="J91" s="65"/>
      <c r="K91" s="66"/>
      <c r="L91" s="65"/>
      <c r="M91" s="65"/>
      <c r="N91" s="65"/>
      <c r="O91" s="65"/>
      <c r="P91" s="65"/>
      <c r="Q91" s="65"/>
      <c r="R91" s="65"/>
      <c r="S91" s="67">
        <f>SUBTOTAL(9,S90:S90)</f>
        <v>10</v>
      </c>
      <c r="T91" s="65">
        <f>SUBTOTAL(9,T90:T90)</f>
        <v>49</v>
      </c>
      <c r="U91" s="67"/>
      <c r="V91" s="68">
        <f>SUBTOTAL(9,V90:V90)</f>
        <v>90.25</v>
      </c>
    </row>
    <row r="92" spans="1:22" outlineLevel="2" x14ac:dyDescent="0.3">
      <c r="A92" s="65">
        <v>1413</v>
      </c>
      <c r="B92" s="66">
        <v>45263</v>
      </c>
      <c r="C92" s="65">
        <v>3</v>
      </c>
      <c r="D92" s="65" t="s">
        <v>457</v>
      </c>
      <c r="E92" s="65" t="s">
        <v>458</v>
      </c>
      <c r="F92" s="65" t="s">
        <v>459</v>
      </c>
      <c r="G92" s="65" t="s">
        <v>460</v>
      </c>
      <c r="H92" s="65" t="s">
        <v>418</v>
      </c>
      <c r="I92" s="65" t="s">
        <v>419</v>
      </c>
      <c r="J92" s="65" t="s">
        <v>318</v>
      </c>
      <c r="K92" s="66">
        <f t="shared" si="0"/>
        <v>45265</v>
      </c>
      <c r="L92" s="65" t="s">
        <v>420</v>
      </c>
      <c r="M92" s="65" t="s">
        <v>461</v>
      </c>
      <c r="N92" s="65" t="s">
        <v>459</v>
      </c>
      <c r="O92" s="65" t="s">
        <v>460</v>
      </c>
      <c r="P92" s="65" t="s">
        <v>418</v>
      </c>
      <c r="Q92" s="65" t="s">
        <v>470</v>
      </c>
      <c r="R92" s="65" t="s">
        <v>471</v>
      </c>
      <c r="S92" s="67">
        <v>40</v>
      </c>
      <c r="T92" s="65">
        <v>29</v>
      </c>
      <c r="U92" s="67">
        <f t="shared" si="1"/>
        <v>1160</v>
      </c>
      <c r="V92" s="68">
        <v>239.12</v>
      </c>
    </row>
    <row r="93" spans="1:22" outlineLevel="1" x14ac:dyDescent="0.3">
      <c r="A93" s="110" t="s">
        <v>611</v>
      </c>
      <c r="B93" s="66"/>
      <c r="C93" s="65"/>
      <c r="D93" s="65"/>
      <c r="E93" s="65"/>
      <c r="F93" s="65"/>
      <c r="G93" s="65"/>
      <c r="H93" s="65"/>
      <c r="I93" s="65"/>
      <c r="J93" s="65"/>
      <c r="K93" s="66"/>
      <c r="L93" s="65"/>
      <c r="M93" s="65"/>
      <c r="N93" s="65"/>
      <c r="O93" s="65"/>
      <c r="P93" s="65"/>
      <c r="Q93" s="65"/>
      <c r="R93" s="65"/>
      <c r="S93" s="67">
        <f>SUBTOTAL(9,S92:S92)</f>
        <v>40</v>
      </c>
      <c r="T93" s="65">
        <f>SUBTOTAL(9,T92:T92)</f>
        <v>29</v>
      </c>
      <c r="U93" s="67"/>
      <c r="V93" s="68">
        <f>SUBTOTAL(9,V92:V92)</f>
        <v>239.12</v>
      </c>
    </row>
    <row r="94" spans="1:22" outlineLevel="2" x14ac:dyDescent="0.3">
      <c r="A94" s="65">
        <v>1414</v>
      </c>
      <c r="B94" s="66">
        <v>45266</v>
      </c>
      <c r="C94" s="65">
        <v>6</v>
      </c>
      <c r="D94" s="65" t="s">
        <v>464</v>
      </c>
      <c r="E94" s="65" t="s">
        <v>465</v>
      </c>
      <c r="F94" s="65" t="s">
        <v>466</v>
      </c>
      <c r="G94" s="65" t="s">
        <v>467</v>
      </c>
      <c r="H94" s="65" t="s">
        <v>418</v>
      </c>
      <c r="I94" s="65" t="s">
        <v>468</v>
      </c>
      <c r="J94" s="65" t="s">
        <v>314</v>
      </c>
      <c r="K94" s="66">
        <f t="shared" si="0"/>
        <v>45268</v>
      </c>
      <c r="L94" s="65" t="s">
        <v>420</v>
      </c>
      <c r="M94" s="65" t="s">
        <v>469</v>
      </c>
      <c r="N94" s="65" t="s">
        <v>466</v>
      </c>
      <c r="O94" s="65" t="s">
        <v>467</v>
      </c>
      <c r="P94" s="65" t="s">
        <v>418</v>
      </c>
      <c r="Q94" s="65" t="s">
        <v>470</v>
      </c>
      <c r="R94" s="65" t="s">
        <v>471</v>
      </c>
      <c r="S94" s="67">
        <v>40</v>
      </c>
      <c r="T94" s="65">
        <v>29</v>
      </c>
      <c r="U94" s="67">
        <f t="shared" si="1"/>
        <v>1160</v>
      </c>
      <c r="V94" s="68">
        <v>31</v>
      </c>
    </row>
    <row r="95" spans="1:22" outlineLevel="1" x14ac:dyDescent="0.3">
      <c r="A95" s="110" t="s">
        <v>612</v>
      </c>
      <c r="B95" s="66"/>
      <c r="C95" s="65"/>
      <c r="D95" s="65"/>
      <c r="E95" s="65"/>
      <c r="F95" s="65"/>
      <c r="G95" s="65"/>
      <c r="H95" s="65"/>
      <c r="I95" s="65"/>
      <c r="J95" s="65"/>
      <c r="K95" s="66"/>
      <c r="L95" s="65"/>
      <c r="M95" s="65"/>
      <c r="N95" s="65"/>
      <c r="O95" s="65"/>
      <c r="P95" s="65"/>
      <c r="Q95" s="65"/>
      <c r="R95" s="65"/>
      <c r="S95" s="67">
        <f>SUBTOTAL(9,S94:S94)</f>
        <v>40</v>
      </c>
      <c r="T95" s="65">
        <f>SUBTOTAL(9,T94:T94)</f>
        <v>29</v>
      </c>
      <c r="U95" s="67"/>
      <c r="V95" s="68">
        <f>SUBTOTAL(9,V94:V94)</f>
        <v>31</v>
      </c>
    </row>
    <row r="96" spans="1:22" outlineLevel="2" x14ac:dyDescent="0.3">
      <c r="A96" s="65">
        <v>1415</v>
      </c>
      <c r="B96" s="66">
        <v>45288</v>
      </c>
      <c r="C96" s="65">
        <v>28</v>
      </c>
      <c r="D96" s="65" t="s">
        <v>472</v>
      </c>
      <c r="E96" s="65" t="s">
        <v>473</v>
      </c>
      <c r="F96" s="65" t="s">
        <v>474</v>
      </c>
      <c r="G96" s="65" t="s">
        <v>475</v>
      </c>
      <c r="H96" s="65" t="s">
        <v>418</v>
      </c>
      <c r="I96" s="65" t="s">
        <v>476</v>
      </c>
      <c r="J96" s="65" t="s">
        <v>316</v>
      </c>
      <c r="K96" s="66">
        <f t="shared" si="0"/>
        <v>45290</v>
      </c>
      <c r="L96" s="65" t="s">
        <v>445</v>
      </c>
      <c r="M96" s="65" t="s">
        <v>477</v>
      </c>
      <c r="N96" s="65" t="s">
        <v>474</v>
      </c>
      <c r="O96" s="65" t="s">
        <v>475</v>
      </c>
      <c r="P96" s="65" t="s">
        <v>418</v>
      </c>
      <c r="Q96" s="65" t="s">
        <v>470</v>
      </c>
      <c r="R96" s="65" t="s">
        <v>471</v>
      </c>
      <c r="S96" s="67">
        <v>40</v>
      </c>
      <c r="T96" s="65">
        <v>29</v>
      </c>
      <c r="U96" s="67">
        <f t="shared" si="1"/>
        <v>1160</v>
      </c>
      <c r="V96" s="68">
        <v>20</v>
      </c>
    </row>
    <row r="97" spans="1:22" outlineLevel="1" x14ac:dyDescent="0.3">
      <c r="A97" s="110" t="s">
        <v>613</v>
      </c>
      <c r="B97" s="66"/>
      <c r="C97" s="65"/>
      <c r="D97" s="65"/>
      <c r="E97" s="65"/>
      <c r="F97" s="65"/>
      <c r="G97" s="65"/>
      <c r="H97" s="65"/>
      <c r="I97" s="65"/>
      <c r="J97" s="65"/>
      <c r="K97" s="66"/>
      <c r="L97" s="65"/>
      <c r="M97" s="65"/>
      <c r="N97" s="65"/>
      <c r="O97" s="65"/>
      <c r="P97" s="65"/>
      <c r="Q97" s="65"/>
      <c r="R97" s="65"/>
      <c r="S97" s="67">
        <f>SUBTOTAL(9,S96:S96)</f>
        <v>40</v>
      </c>
      <c r="T97" s="65">
        <f>SUBTOTAL(9,T96:T96)</f>
        <v>29</v>
      </c>
      <c r="U97" s="67"/>
      <c r="V97" s="68">
        <f>SUBTOTAL(9,V96:V96)</f>
        <v>20</v>
      </c>
    </row>
    <row r="98" spans="1:22" outlineLevel="2" x14ac:dyDescent="0.3">
      <c r="A98" s="65">
        <v>1416</v>
      </c>
      <c r="B98" s="66">
        <v>45268</v>
      </c>
      <c r="C98" s="65">
        <v>8</v>
      </c>
      <c r="D98" s="65" t="s">
        <v>440</v>
      </c>
      <c r="E98" s="65" t="s">
        <v>441</v>
      </c>
      <c r="F98" s="65" t="s">
        <v>442</v>
      </c>
      <c r="G98" s="65" t="s">
        <v>443</v>
      </c>
      <c r="H98" s="65" t="s">
        <v>418</v>
      </c>
      <c r="I98" s="65" t="s">
        <v>444</v>
      </c>
      <c r="J98" s="65" t="s">
        <v>314</v>
      </c>
      <c r="K98" s="66">
        <f t="shared" si="0"/>
        <v>45270</v>
      </c>
      <c r="L98" s="65" t="s">
        <v>445</v>
      </c>
      <c r="M98" s="65" t="s">
        <v>446</v>
      </c>
      <c r="N98" s="65" t="s">
        <v>442</v>
      </c>
      <c r="O98" s="65" t="s">
        <v>443</v>
      </c>
      <c r="P98" s="65" t="s">
        <v>418</v>
      </c>
      <c r="Q98" s="65" t="s">
        <v>470</v>
      </c>
      <c r="R98" s="65" t="s">
        <v>471</v>
      </c>
      <c r="S98" s="67">
        <v>40</v>
      </c>
      <c r="T98" s="65">
        <v>29</v>
      </c>
      <c r="U98" s="67">
        <f t="shared" si="1"/>
        <v>1160</v>
      </c>
      <c r="V98" s="68">
        <v>34</v>
      </c>
    </row>
    <row r="99" spans="1:22" outlineLevel="1" x14ac:dyDescent="0.3">
      <c r="A99" s="110" t="s">
        <v>614</v>
      </c>
      <c r="B99" s="66"/>
      <c r="C99" s="65"/>
      <c r="D99" s="65"/>
      <c r="E99" s="65"/>
      <c r="F99" s="65"/>
      <c r="G99" s="65"/>
      <c r="H99" s="65"/>
      <c r="I99" s="65"/>
      <c r="J99" s="65"/>
      <c r="K99" s="66"/>
      <c r="L99" s="65"/>
      <c r="M99" s="65"/>
      <c r="N99" s="65"/>
      <c r="O99" s="65"/>
      <c r="P99" s="65"/>
      <c r="Q99" s="65"/>
      <c r="R99" s="65"/>
      <c r="S99" s="67">
        <f>SUBTOTAL(9,S98:S98)</f>
        <v>40</v>
      </c>
      <c r="T99" s="65">
        <f>SUBTOTAL(9,T98:T98)</f>
        <v>29</v>
      </c>
      <c r="U99" s="67"/>
      <c r="V99" s="68">
        <f>SUBTOTAL(9,V98:V98)</f>
        <v>34</v>
      </c>
    </row>
    <row r="100" spans="1:22" outlineLevel="2" x14ac:dyDescent="0.3">
      <c r="A100" s="65">
        <v>1417</v>
      </c>
      <c r="B100" s="66">
        <v>45270</v>
      </c>
      <c r="C100" s="65">
        <v>10</v>
      </c>
      <c r="D100" s="65" t="s">
        <v>478</v>
      </c>
      <c r="E100" s="65" t="s">
        <v>479</v>
      </c>
      <c r="F100" s="65" t="s">
        <v>480</v>
      </c>
      <c r="G100" s="65" t="s">
        <v>481</v>
      </c>
      <c r="H100" s="65" t="s">
        <v>418</v>
      </c>
      <c r="I100" s="65" t="s">
        <v>482</v>
      </c>
      <c r="J100" s="65" t="s">
        <v>298</v>
      </c>
      <c r="K100" s="66">
        <f t="shared" si="0"/>
        <v>45272</v>
      </c>
      <c r="L100" s="65" t="s">
        <v>420</v>
      </c>
      <c r="M100" s="65" t="s">
        <v>483</v>
      </c>
      <c r="N100" s="65" t="s">
        <v>480</v>
      </c>
      <c r="O100" s="65" t="s">
        <v>481</v>
      </c>
      <c r="P100" s="65" t="s">
        <v>418</v>
      </c>
      <c r="Q100" s="65" t="s">
        <v>529</v>
      </c>
      <c r="R100" s="65" t="s">
        <v>425</v>
      </c>
      <c r="S100" s="67">
        <v>10</v>
      </c>
      <c r="T100" s="65">
        <v>81</v>
      </c>
      <c r="U100" s="67">
        <f t="shared" si="1"/>
        <v>810</v>
      </c>
      <c r="V100" s="68">
        <v>62.83</v>
      </c>
    </row>
    <row r="101" spans="1:22" outlineLevel="1" x14ac:dyDescent="0.3">
      <c r="A101" s="110" t="s">
        <v>615</v>
      </c>
      <c r="B101" s="66"/>
      <c r="C101" s="65"/>
      <c r="D101" s="65"/>
      <c r="E101" s="65"/>
      <c r="F101" s="65"/>
      <c r="G101" s="65"/>
      <c r="H101" s="65"/>
      <c r="I101" s="65"/>
      <c r="J101" s="65"/>
      <c r="K101" s="66"/>
      <c r="L101" s="65"/>
      <c r="M101" s="65"/>
      <c r="N101" s="65"/>
      <c r="O101" s="65"/>
      <c r="P101" s="65"/>
      <c r="Q101" s="65"/>
      <c r="R101" s="65"/>
      <c r="S101" s="67">
        <f>SUBTOTAL(9,S100:S100)</f>
        <v>10</v>
      </c>
      <c r="T101" s="65">
        <f>SUBTOTAL(9,T100:T100)</f>
        <v>81</v>
      </c>
      <c r="U101" s="67"/>
      <c r="V101" s="68">
        <f>SUBTOTAL(9,V100:V100)</f>
        <v>62.83</v>
      </c>
    </row>
    <row r="102" spans="1:22" outlineLevel="2" x14ac:dyDescent="0.3">
      <c r="A102" s="65">
        <v>1418</v>
      </c>
      <c r="B102" s="66">
        <v>45267</v>
      </c>
      <c r="C102" s="65">
        <v>7</v>
      </c>
      <c r="D102" s="65" t="s">
        <v>485</v>
      </c>
      <c r="E102" s="65" t="s">
        <v>486</v>
      </c>
      <c r="F102" s="65" t="s">
        <v>487</v>
      </c>
      <c r="G102" s="65" t="s">
        <v>488</v>
      </c>
      <c r="H102" s="65" t="s">
        <v>418</v>
      </c>
      <c r="I102" s="65" t="s">
        <v>444</v>
      </c>
      <c r="J102" s="65" t="s">
        <v>314</v>
      </c>
      <c r="K102" s="66">
        <f t="shared" si="0"/>
        <v>45269</v>
      </c>
      <c r="L102" s="65" t="s">
        <v>420</v>
      </c>
      <c r="M102" s="65" t="s">
        <v>489</v>
      </c>
      <c r="N102" s="65" t="s">
        <v>487</v>
      </c>
      <c r="O102" s="65" t="s">
        <v>488</v>
      </c>
      <c r="P102" s="65" t="s">
        <v>418</v>
      </c>
      <c r="Q102" s="65" t="s">
        <v>529</v>
      </c>
      <c r="R102" s="65" t="s">
        <v>425</v>
      </c>
      <c r="S102" s="67">
        <v>10</v>
      </c>
      <c r="T102" s="65">
        <v>81</v>
      </c>
      <c r="U102" s="67">
        <f t="shared" si="1"/>
        <v>810</v>
      </c>
      <c r="V102" s="68">
        <v>33</v>
      </c>
    </row>
    <row r="103" spans="1:22" outlineLevel="1" x14ac:dyDescent="0.3">
      <c r="A103" s="110" t="s">
        <v>616</v>
      </c>
      <c r="B103" s="66"/>
      <c r="C103" s="65"/>
      <c r="D103" s="65"/>
      <c r="E103" s="65"/>
      <c r="F103" s="65"/>
      <c r="G103" s="65"/>
      <c r="H103" s="65"/>
      <c r="I103" s="65"/>
      <c r="J103" s="65"/>
      <c r="K103" s="66"/>
      <c r="L103" s="65"/>
      <c r="M103" s="65"/>
      <c r="N103" s="65"/>
      <c r="O103" s="65"/>
      <c r="P103" s="65"/>
      <c r="Q103" s="65"/>
      <c r="R103" s="65"/>
      <c r="S103" s="67">
        <f>SUBTOTAL(9,S102:S102)</f>
        <v>10</v>
      </c>
      <c r="T103" s="65">
        <f>SUBTOTAL(9,T102:T102)</f>
        <v>81</v>
      </c>
      <c r="U103" s="67"/>
      <c r="V103" s="68">
        <f>SUBTOTAL(9,V102:V102)</f>
        <v>33</v>
      </c>
    </row>
    <row r="104" spans="1:22" outlineLevel="2" x14ac:dyDescent="0.3">
      <c r="A104" s="65">
        <v>1419</v>
      </c>
      <c r="B104" s="66">
        <v>45270</v>
      </c>
      <c r="C104" s="65">
        <v>10</v>
      </c>
      <c r="D104" s="65" t="s">
        <v>478</v>
      </c>
      <c r="E104" s="65" t="s">
        <v>479</v>
      </c>
      <c r="F104" s="65" t="s">
        <v>480</v>
      </c>
      <c r="G104" s="65" t="s">
        <v>481</v>
      </c>
      <c r="H104" s="65" t="s">
        <v>418</v>
      </c>
      <c r="I104" s="65" t="s">
        <v>482</v>
      </c>
      <c r="J104" s="65" t="s">
        <v>298</v>
      </c>
      <c r="K104" s="66">
        <f t="shared" si="0"/>
        <v>45272</v>
      </c>
      <c r="L104" s="65" t="s">
        <v>431</v>
      </c>
      <c r="M104" s="65" t="s">
        <v>483</v>
      </c>
      <c r="N104" s="65" t="s">
        <v>480</v>
      </c>
      <c r="O104" s="65" t="s">
        <v>481</v>
      </c>
      <c r="P104" s="65" t="s">
        <v>418</v>
      </c>
      <c r="Q104" s="65" t="s">
        <v>424</v>
      </c>
      <c r="R104" s="65" t="s">
        <v>425</v>
      </c>
      <c r="S104" s="67">
        <v>3.5</v>
      </c>
      <c r="T104" s="65">
        <v>96</v>
      </c>
      <c r="U104" s="67">
        <f t="shared" si="1"/>
        <v>336</v>
      </c>
      <c r="V104" s="68">
        <v>21.315000000000001</v>
      </c>
    </row>
    <row r="105" spans="1:22" outlineLevel="1" x14ac:dyDescent="0.3">
      <c r="A105" s="110" t="s">
        <v>617</v>
      </c>
      <c r="B105" s="66"/>
      <c r="C105" s="65"/>
      <c r="D105" s="65"/>
      <c r="E105" s="65"/>
      <c r="F105" s="65"/>
      <c r="G105" s="65"/>
      <c r="H105" s="65"/>
      <c r="I105" s="65"/>
      <c r="J105" s="65"/>
      <c r="K105" s="66"/>
      <c r="L105" s="65"/>
      <c r="M105" s="65"/>
      <c r="N105" s="65"/>
      <c r="O105" s="65"/>
      <c r="P105" s="65"/>
      <c r="Q105" s="65"/>
      <c r="R105" s="65"/>
      <c r="S105" s="67">
        <f>SUBTOTAL(9,S104:S104)</f>
        <v>3.5</v>
      </c>
      <c r="T105" s="65">
        <f>SUBTOTAL(9,T104:T104)</f>
        <v>96</v>
      </c>
      <c r="U105" s="67"/>
      <c r="V105" s="68">
        <f>SUBTOTAL(9,V104:V104)</f>
        <v>21.315000000000001</v>
      </c>
    </row>
    <row r="106" spans="1:22" outlineLevel="2" x14ac:dyDescent="0.3">
      <c r="A106" s="65">
        <v>1420</v>
      </c>
      <c r="B106" s="66">
        <v>45271</v>
      </c>
      <c r="C106" s="65">
        <v>11</v>
      </c>
      <c r="D106" s="65" t="s">
        <v>494</v>
      </c>
      <c r="E106" s="65" t="s">
        <v>495</v>
      </c>
      <c r="F106" s="65" t="s">
        <v>496</v>
      </c>
      <c r="G106" s="65" t="s">
        <v>497</v>
      </c>
      <c r="H106" s="65" t="s">
        <v>418</v>
      </c>
      <c r="I106" s="65" t="s">
        <v>476</v>
      </c>
      <c r="J106" s="65" t="s">
        <v>316</v>
      </c>
      <c r="K106" s="66">
        <f t="shared" si="0"/>
        <v>45273</v>
      </c>
      <c r="L106" s="65" t="s">
        <v>445</v>
      </c>
      <c r="M106" s="65" t="s">
        <v>498</v>
      </c>
      <c r="N106" s="65" t="s">
        <v>496</v>
      </c>
      <c r="O106" s="65" t="s">
        <v>497</v>
      </c>
      <c r="P106" s="65" t="s">
        <v>418</v>
      </c>
      <c r="Q106" s="65" t="s">
        <v>470</v>
      </c>
      <c r="R106" s="65" t="s">
        <v>471</v>
      </c>
      <c r="S106" s="67">
        <v>40</v>
      </c>
      <c r="T106" s="65">
        <v>81</v>
      </c>
      <c r="U106" s="67">
        <f t="shared" si="1"/>
        <v>3240</v>
      </c>
      <c r="V106" s="68">
        <v>378</v>
      </c>
    </row>
    <row r="107" spans="1:22" outlineLevel="1" x14ac:dyDescent="0.3">
      <c r="A107" s="110" t="s">
        <v>618</v>
      </c>
      <c r="B107" s="66"/>
      <c r="C107" s="65"/>
      <c r="D107" s="65"/>
      <c r="E107" s="65"/>
      <c r="F107" s="65"/>
      <c r="G107" s="65"/>
      <c r="H107" s="65"/>
      <c r="I107" s="65"/>
      <c r="J107" s="65"/>
      <c r="K107" s="66"/>
      <c r="L107" s="65"/>
      <c r="M107" s="65"/>
      <c r="N107" s="65"/>
      <c r="O107" s="65"/>
      <c r="P107" s="65"/>
      <c r="Q107" s="65"/>
      <c r="R107" s="65"/>
      <c r="S107" s="67">
        <f>SUBTOTAL(9,S106:S106)</f>
        <v>40</v>
      </c>
      <c r="T107" s="65">
        <f>SUBTOTAL(9,T106:T106)</f>
        <v>81</v>
      </c>
      <c r="U107" s="67"/>
      <c r="V107" s="68">
        <f>SUBTOTAL(9,V106:V106)</f>
        <v>378</v>
      </c>
    </row>
    <row r="108" spans="1:22" outlineLevel="2" x14ac:dyDescent="0.3">
      <c r="A108" s="65">
        <v>1421</v>
      </c>
      <c r="B108" s="66">
        <v>45261</v>
      </c>
      <c r="C108" s="65">
        <v>1</v>
      </c>
      <c r="D108" s="65" t="s">
        <v>499</v>
      </c>
      <c r="E108" s="65" t="s">
        <v>500</v>
      </c>
      <c r="F108" s="65" t="s">
        <v>501</v>
      </c>
      <c r="G108" s="65" t="s">
        <v>502</v>
      </c>
      <c r="H108" s="65" t="s">
        <v>418</v>
      </c>
      <c r="I108" s="65" t="s">
        <v>444</v>
      </c>
      <c r="J108" s="65" t="s">
        <v>314</v>
      </c>
      <c r="K108" s="66">
        <f t="shared" si="0"/>
        <v>45263</v>
      </c>
      <c r="L108" s="65" t="s">
        <v>445</v>
      </c>
      <c r="M108" s="65" t="s">
        <v>503</v>
      </c>
      <c r="N108" s="65" t="s">
        <v>501</v>
      </c>
      <c r="O108" s="65" t="s">
        <v>502</v>
      </c>
      <c r="P108" s="65" t="s">
        <v>418</v>
      </c>
      <c r="Q108" s="65" t="s">
        <v>504</v>
      </c>
      <c r="R108" s="65" t="s">
        <v>505</v>
      </c>
      <c r="S108" s="67">
        <v>18.399999999999999</v>
      </c>
      <c r="T108" s="65">
        <v>88</v>
      </c>
      <c r="U108" s="67">
        <f t="shared" si="1"/>
        <v>1619.1999999999998</v>
      </c>
      <c r="V108" s="68">
        <v>148.13839999999999</v>
      </c>
    </row>
    <row r="109" spans="1:22" outlineLevel="1" x14ac:dyDescent="0.3">
      <c r="A109" s="110" t="s">
        <v>619</v>
      </c>
      <c r="B109" s="66"/>
      <c r="C109" s="65"/>
      <c r="D109" s="65"/>
      <c r="E109" s="65"/>
      <c r="F109" s="65"/>
      <c r="G109" s="65"/>
      <c r="H109" s="65"/>
      <c r="I109" s="65"/>
      <c r="J109" s="65"/>
      <c r="K109" s="66"/>
      <c r="L109" s="65"/>
      <c r="M109" s="65"/>
      <c r="N109" s="65"/>
      <c r="O109" s="65"/>
      <c r="P109" s="65"/>
      <c r="Q109" s="65"/>
      <c r="R109" s="65"/>
      <c r="S109" s="67">
        <f>SUBTOTAL(9,S108:S108)</f>
        <v>18.399999999999999</v>
      </c>
      <c r="T109" s="65">
        <f>SUBTOTAL(9,T108:T108)</f>
        <v>88</v>
      </c>
      <c r="U109" s="67"/>
      <c r="V109" s="68">
        <f>SUBTOTAL(9,V108:V108)</f>
        <v>148.13839999999999</v>
      </c>
    </row>
    <row r="110" spans="1:22" outlineLevel="2" x14ac:dyDescent="0.3">
      <c r="A110" s="65">
        <v>1422</v>
      </c>
      <c r="B110" s="66">
        <v>45288</v>
      </c>
      <c r="C110" s="65">
        <v>28</v>
      </c>
      <c r="D110" s="65" t="s">
        <v>472</v>
      </c>
      <c r="E110" s="65" t="s">
        <v>473</v>
      </c>
      <c r="F110" s="65" t="s">
        <v>474</v>
      </c>
      <c r="G110" s="65" t="s">
        <v>475</v>
      </c>
      <c r="H110" s="65" t="s">
        <v>418</v>
      </c>
      <c r="I110" s="65" t="s">
        <v>476</v>
      </c>
      <c r="J110" s="65" t="s">
        <v>316</v>
      </c>
      <c r="K110" s="66">
        <f t="shared" si="0"/>
        <v>45290</v>
      </c>
      <c r="L110" s="65" t="s">
        <v>445</v>
      </c>
      <c r="M110" s="65" t="s">
        <v>477</v>
      </c>
      <c r="N110" s="65" t="s">
        <v>474</v>
      </c>
      <c r="O110" s="65" t="s">
        <v>475</v>
      </c>
      <c r="P110" s="65" t="s">
        <v>418</v>
      </c>
      <c r="Q110" s="65" t="s">
        <v>439</v>
      </c>
      <c r="R110" s="65" t="s">
        <v>423</v>
      </c>
      <c r="S110" s="67">
        <v>46</v>
      </c>
      <c r="T110" s="65">
        <v>92</v>
      </c>
      <c r="U110" s="67">
        <f t="shared" si="1"/>
        <v>4232</v>
      </c>
      <c r="V110" s="68">
        <v>365.14800000000002</v>
      </c>
    </row>
    <row r="111" spans="1:22" outlineLevel="1" x14ac:dyDescent="0.3">
      <c r="A111" s="110" t="s">
        <v>620</v>
      </c>
      <c r="B111" s="66"/>
      <c r="C111" s="65"/>
      <c r="D111" s="65"/>
      <c r="E111" s="65"/>
      <c r="F111" s="65"/>
      <c r="G111" s="65"/>
      <c r="H111" s="65"/>
      <c r="I111" s="65"/>
      <c r="J111" s="65"/>
      <c r="K111" s="66"/>
      <c r="L111" s="65"/>
      <c r="M111" s="65"/>
      <c r="N111" s="65"/>
      <c r="O111" s="65"/>
      <c r="P111" s="65"/>
      <c r="Q111" s="65"/>
      <c r="R111" s="65"/>
      <c r="S111" s="67">
        <f>SUBTOTAL(9,S110:S110)</f>
        <v>46</v>
      </c>
      <c r="T111" s="65">
        <f>SUBTOTAL(9,T110:T110)</f>
        <v>92</v>
      </c>
      <c r="U111" s="67"/>
      <c r="V111" s="68">
        <f>SUBTOTAL(9,V110:V110)</f>
        <v>365.14800000000002</v>
      </c>
    </row>
    <row r="112" spans="1:22" outlineLevel="2" x14ac:dyDescent="0.3">
      <c r="A112" s="65">
        <v>1423</v>
      </c>
      <c r="B112" s="66">
        <v>45269</v>
      </c>
      <c r="C112" s="65">
        <v>9</v>
      </c>
      <c r="D112" s="65" t="s">
        <v>506</v>
      </c>
      <c r="E112" s="65" t="s">
        <v>507</v>
      </c>
      <c r="F112" s="65" t="s">
        <v>508</v>
      </c>
      <c r="G112" s="65" t="s">
        <v>509</v>
      </c>
      <c r="H112" s="65" t="s">
        <v>418</v>
      </c>
      <c r="I112" s="65" t="s">
        <v>510</v>
      </c>
      <c r="J112" s="65" t="s">
        <v>318</v>
      </c>
      <c r="K112" s="66">
        <f t="shared" si="0"/>
        <v>45271</v>
      </c>
      <c r="L112" s="65" t="s">
        <v>431</v>
      </c>
      <c r="M112" s="65" t="s">
        <v>511</v>
      </c>
      <c r="N112" s="65" t="s">
        <v>508</v>
      </c>
      <c r="O112" s="65" t="s">
        <v>509</v>
      </c>
      <c r="P112" s="65" t="s">
        <v>418</v>
      </c>
      <c r="Q112" s="65" t="s">
        <v>462</v>
      </c>
      <c r="R112" s="65" t="s">
        <v>463</v>
      </c>
      <c r="S112" s="67">
        <v>9.65</v>
      </c>
      <c r="T112" s="65">
        <v>34</v>
      </c>
      <c r="U112" s="67">
        <f t="shared" si="1"/>
        <v>328.1</v>
      </c>
      <c r="V112" s="68">
        <v>68.582550000000012</v>
      </c>
    </row>
    <row r="113" spans="1:22" outlineLevel="1" x14ac:dyDescent="0.3">
      <c r="A113" s="110" t="s">
        <v>621</v>
      </c>
      <c r="B113" s="66"/>
      <c r="C113" s="65"/>
      <c r="D113" s="65"/>
      <c r="E113" s="65"/>
      <c r="F113" s="65"/>
      <c r="G113" s="65"/>
      <c r="H113" s="65"/>
      <c r="I113" s="65"/>
      <c r="J113" s="65"/>
      <c r="K113" s="66"/>
      <c r="L113" s="65"/>
      <c r="M113" s="65"/>
      <c r="N113" s="65"/>
      <c r="O113" s="65"/>
      <c r="P113" s="65"/>
      <c r="Q113" s="65"/>
      <c r="R113" s="65"/>
      <c r="S113" s="67">
        <f>SUBTOTAL(9,S112:S112)</f>
        <v>9.65</v>
      </c>
      <c r="T113" s="65">
        <f>SUBTOTAL(9,T112:T112)</f>
        <v>34</v>
      </c>
      <c r="U113" s="67"/>
      <c r="V113" s="68">
        <f>SUBTOTAL(9,V112:V112)</f>
        <v>68.582550000000012</v>
      </c>
    </row>
    <row r="114" spans="1:22" outlineLevel="2" x14ac:dyDescent="0.3">
      <c r="A114" s="65">
        <v>1424</v>
      </c>
      <c r="B114" s="66">
        <v>45266</v>
      </c>
      <c r="C114" s="65">
        <v>6</v>
      </c>
      <c r="D114" s="65" t="s">
        <v>464</v>
      </c>
      <c r="E114" s="65" t="s">
        <v>465</v>
      </c>
      <c r="F114" s="65" t="s">
        <v>466</v>
      </c>
      <c r="G114" s="65" t="s">
        <v>467</v>
      </c>
      <c r="H114" s="65" t="s">
        <v>418</v>
      </c>
      <c r="I114" s="65" t="s">
        <v>468</v>
      </c>
      <c r="J114" s="65" t="s">
        <v>314</v>
      </c>
      <c r="K114" s="66">
        <f t="shared" si="0"/>
        <v>45268</v>
      </c>
      <c r="L114" s="65" t="s">
        <v>420</v>
      </c>
      <c r="M114" s="65" t="s">
        <v>469</v>
      </c>
      <c r="N114" s="65" t="s">
        <v>466</v>
      </c>
      <c r="O114" s="65" t="s">
        <v>467</v>
      </c>
      <c r="P114" s="65" t="s">
        <v>418</v>
      </c>
      <c r="Q114" s="65" t="s">
        <v>455</v>
      </c>
      <c r="R114" s="65" t="s">
        <v>456</v>
      </c>
      <c r="S114" s="67">
        <v>12.75</v>
      </c>
      <c r="T114" s="65">
        <v>41</v>
      </c>
      <c r="U114" s="67">
        <f t="shared" si="1"/>
        <v>522.75</v>
      </c>
      <c r="V114" s="68">
        <v>43.783500000000004</v>
      </c>
    </row>
    <row r="115" spans="1:22" outlineLevel="1" x14ac:dyDescent="0.3">
      <c r="A115" s="110" t="s">
        <v>622</v>
      </c>
      <c r="B115" s="66"/>
      <c r="C115" s="65"/>
      <c r="D115" s="65"/>
      <c r="E115" s="65"/>
      <c r="F115" s="65"/>
      <c r="G115" s="65"/>
      <c r="H115" s="65"/>
      <c r="I115" s="65"/>
      <c r="J115" s="65"/>
      <c r="K115" s="66"/>
      <c r="L115" s="65"/>
      <c r="M115" s="65"/>
      <c r="N115" s="65"/>
      <c r="O115" s="65"/>
      <c r="P115" s="65"/>
      <c r="Q115" s="65"/>
      <c r="R115" s="65"/>
      <c r="S115" s="67">
        <f>SUBTOTAL(9,S114:S114)</f>
        <v>12.75</v>
      </c>
      <c r="T115" s="65">
        <f>SUBTOTAL(9,T114:T114)</f>
        <v>41</v>
      </c>
      <c r="U115" s="67"/>
      <c r="V115" s="68">
        <f>SUBTOTAL(9,V114:V114)</f>
        <v>43.783500000000004</v>
      </c>
    </row>
    <row r="116" spans="1:22" outlineLevel="2" x14ac:dyDescent="0.3">
      <c r="A116" s="65">
        <v>1425</v>
      </c>
      <c r="B116" s="66">
        <v>45268</v>
      </c>
      <c r="C116" s="65">
        <v>8</v>
      </c>
      <c r="D116" s="65" t="s">
        <v>440</v>
      </c>
      <c r="E116" s="65" t="s">
        <v>441</v>
      </c>
      <c r="F116" s="65" t="s">
        <v>442</v>
      </c>
      <c r="G116" s="65" t="s">
        <v>443</v>
      </c>
      <c r="H116" s="65" t="s">
        <v>418</v>
      </c>
      <c r="I116" s="65" t="s">
        <v>444</v>
      </c>
      <c r="J116" s="65" t="s">
        <v>314</v>
      </c>
      <c r="K116" s="66">
        <f t="shared" si="0"/>
        <v>45270</v>
      </c>
      <c r="L116" s="65" t="s">
        <v>420</v>
      </c>
      <c r="M116" s="65" t="s">
        <v>446</v>
      </c>
      <c r="N116" s="65" t="s">
        <v>442</v>
      </c>
      <c r="O116" s="65" t="s">
        <v>443</v>
      </c>
      <c r="P116" s="65" t="s">
        <v>418</v>
      </c>
      <c r="Q116" s="65" t="s">
        <v>455</v>
      </c>
      <c r="R116" s="65" t="s">
        <v>456</v>
      </c>
      <c r="S116" s="67">
        <v>12.75</v>
      </c>
      <c r="T116" s="65">
        <v>67</v>
      </c>
      <c r="U116" s="67">
        <f t="shared" si="1"/>
        <v>854.25</v>
      </c>
      <c r="V116" s="68">
        <v>82.875</v>
      </c>
    </row>
    <row r="117" spans="1:22" outlineLevel="1" x14ac:dyDescent="0.3">
      <c r="A117" s="110" t="s">
        <v>623</v>
      </c>
      <c r="B117" s="66"/>
      <c r="C117" s="65"/>
      <c r="D117" s="65"/>
      <c r="E117" s="65"/>
      <c r="F117" s="65"/>
      <c r="G117" s="65"/>
      <c r="H117" s="65"/>
      <c r="I117" s="65"/>
      <c r="J117" s="65"/>
      <c r="K117" s="66"/>
      <c r="L117" s="65"/>
      <c r="M117" s="65"/>
      <c r="N117" s="65"/>
      <c r="O117" s="65"/>
      <c r="P117" s="65"/>
      <c r="Q117" s="65"/>
      <c r="R117" s="65"/>
      <c r="S117" s="67">
        <f>SUBTOTAL(9,S116:S116)</f>
        <v>12.75</v>
      </c>
      <c r="T117" s="65">
        <f>SUBTOTAL(9,T116:T116)</f>
        <v>67</v>
      </c>
      <c r="U117" s="67"/>
      <c r="V117" s="68">
        <f>SUBTOTAL(9,V116:V116)</f>
        <v>82.875</v>
      </c>
    </row>
    <row r="118" spans="1:22" outlineLevel="2" x14ac:dyDescent="0.3">
      <c r="A118" s="65">
        <v>1426</v>
      </c>
      <c r="B118" s="66">
        <v>45285</v>
      </c>
      <c r="C118" s="65">
        <v>25</v>
      </c>
      <c r="D118" s="65" t="s">
        <v>516</v>
      </c>
      <c r="E118" s="65" t="s">
        <v>517</v>
      </c>
      <c r="F118" s="65" t="s">
        <v>480</v>
      </c>
      <c r="G118" s="65" t="s">
        <v>481</v>
      </c>
      <c r="H118" s="65" t="s">
        <v>418</v>
      </c>
      <c r="I118" s="65" t="s">
        <v>482</v>
      </c>
      <c r="J118" s="65" t="s">
        <v>298</v>
      </c>
      <c r="K118" s="66">
        <f t="shared" si="0"/>
        <v>45287</v>
      </c>
      <c r="L118" s="65" t="s">
        <v>431</v>
      </c>
      <c r="M118" s="65" t="s">
        <v>518</v>
      </c>
      <c r="N118" s="65" t="s">
        <v>480</v>
      </c>
      <c r="O118" s="65" t="s">
        <v>481</v>
      </c>
      <c r="P118" s="65" t="s">
        <v>418</v>
      </c>
      <c r="Q118" s="65" t="s">
        <v>492</v>
      </c>
      <c r="R118" s="65" t="s">
        <v>493</v>
      </c>
      <c r="S118" s="67">
        <v>22</v>
      </c>
      <c r="T118" s="65">
        <v>74</v>
      </c>
      <c r="U118" s="67">
        <f t="shared" si="1"/>
        <v>1628</v>
      </c>
      <c r="V118" s="68">
        <v>84.47999999999999</v>
      </c>
    </row>
    <row r="119" spans="1:22" outlineLevel="1" x14ac:dyDescent="0.3">
      <c r="A119" s="110" t="s">
        <v>624</v>
      </c>
      <c r="B119" s="66"/>
      <c r="C119" s="65"/>
      <c r="D119" s="65"/>
      <c r="E119" s="65"/>
      <c r="F119" s="65"/>
      <c r="G119" s="65"/>
      <c r="H119" s="65"/>
      <c r="I119" s="65"/>
      <c r="J119" s="65"/>
      <c r="K119" s="66"/>
      <c r="L119" s="65"/>
      <c r="M119" s="65"/>
      <c r="N119" s="65"/>
      <c r="O119" s="65"/>
      <c r="P119" s="65"/>
      <c r="Q119" s="65"/>
      <c r="R119" s="65"/>
      <c r="S119" s="67">
        <f>SUBTOTAL(9,S118:S118)</f>
        <v>22</v>
      </c>
      <c r="T119" s="65">
        <f>SUBTOTAL(9,T118:T118)</f>
        <v>74</v>
      </c>
      <c r="U119" s="67"/>
      <c r="V119" s="68">
        <f>SUBTOTAL(9,V118:V118)</f>
        <v>84.47999999999999</v>
      </c>
    </row>
    <row r="120" spans="1:22" outlineLevel="2" x14ac:dyDescent="0.3">
      <c r="A120" s="65">
        <v>1427</v>
      </c>
      <c r="B120" s="66">
        <v>45286</v>
      </c>
      <c r="C120" s="65">
        <v>26</v>
      </c>
      <c r="D120" s="65" t="s">
        <v>520</v>
      </c>
      <c r="E120" s="65" t="s">
        <v>521</v>
      </c>
      <c r="F120" s="65" t="s">
        <v>496</v>
      </c>
      <c r="G120" s="65" t="s">
        <v>497</v>
      </c>
      <c r="H120" s="65" t="s">
        <v>418</v>
      </c>
      <c r="I120" s="65" t="s">
        <v>476</v>
      </c>
      <c r="J120" s="65" t="s">
        <v>316</v>
      </c>
      <c r="K120" s="66">
        <f t="shared" si="0"/>
        <v>45288</v>
      </c>
      <c r="L120" s="65" t="s">
        <v>445</v>
      </c>
      <c r="M120" s="65" t="s">
        <v>522</v>
      </c>
      <c r="N120" s="65" t="s">
        <v>496</v>
      </c>
      <c r="O120" s="65" t="s">
        <v>497</v>
      </c>
      <c r="P120" s="65" t="s">
        <v>418</v>
      </c>
      <c r="Q120" s="65" t="s">
        <v>490</v>
      </c>
      <c r="R120" s="65" t="s">
        <v>491</v>
      </c>
      <c r="S120" s="67">
        <v>25</v>
      </c>
      <c r="T120" s="65">
        <v>24</v>
      </c>
      <c r="U120" s="67">
        <f t="shared" si="1"/>
        <v>600</v>
      </c>
      <c r="V120" s="68">
        <v>164.15</v>
      </c>
    </row>
    <row r="121" spans="1:22" outlineLevel="1" x14ac:dyDescent="0.3">
      <c r="A121" s="110" t="s">
        <v>625</v>
      </c>
      <c r="B121" s="66"/>
      <c r="C121" s="65"/>
      <c r="D121" s="65"/>
      <c r="E121" s="65"/>
      <c r="F121" s="65"/>
      <c r="G121" s="65"/>
      <c r="H121" s="65"/>
      <c r="I121" s="65"/>
      <c r="J121" s="65"/>
      <c r="K121" s="66"/>
      <c r="L121" s="65"/>
      <c r="M121" s="65"/>
      <c r="N121" s="65"/>
      <c r="O121" s="65"/>
      <c r="P121" s="65"/>
      <c r="Q121" s="65"/>
      <c r="R121" s="65"/>
      <c r="S121" s="67">
        <f>SUBTOTAL(9,S120:S120)</f>
        <v>25</v>
      </c>
      <c r="T121" s="65">
        <f>SUBTOTAL(9,T120:T120)</f>
        <v>24</v>
      </c>
      <c r="U121" s="67"/>
      <c r="V121" s="68">
        <f>SUBTOTAL(9,V120:V120)</f>
        <v>164.15</v>
      </c>
    </row>
    <row r="122" spans="1:22" outlineLevel="2" x14ac:dyDescent="0.3">
      <c r="A122" s="65">
        <v>1428</v>
      </c>
      <c r="B122" s="66">
        <v>45289</v>
      </c>
      <c r="C122" s="65">
        <v>29</v>
      </c>
      <c r="D122" s="65" t="s">
        <v>449</v>
      </c>
      <c r="E122" s="65" t="s">
        <v>450</v>
      </c>
      <c r="F122" s="65" t="s">
        <v>451</v>
      </c>
      <c r="G122" s="65" t="s">
        <v>452</v>
      </c>
      <c r="H122" s="65" t="s">
        <v>418</v>
      </c>
      <c r="I122" s="65" t="s">
        <v>453</v>
      </c>
      <c r="J122" s="65" t="s">
        <v>318</v>
      </c>
      <c r="K122" s="66">
        <f t="shared" si="0"/>
        <v>45291</v>
      </c>
      <c r="L122" s="65" t="s">
        <v>420</v>
      </c>
      <c r="M122" s="65" t="s">
        <v>454</v>
      </c>
      <c r="N122" s="65" t="s">
        <v>451</v>
      </c>
      <c r="O122" s="65" t="s">
        <v>452</v>
      </c>
      <c r="P122" s="65" t="s">
        <v>418</v>
      </c>
      <c r="Q122" s="65" t="s">
        <v>530</v>
      </c>
      <c r="R122" s="65" t="s">
        <v>531</v>
      </c>
      <c r="S122" s="67">
        <v>39</v>
      </c>
      <c r="T122" s="65">
        <v>41</v>
      </c>
      <c r="U122" s="67">
        <f t="shared" si="1"/>
        <v>1599</v>
      </c>
      <c r="V122" s="68">
        <v>193.01100000000002</v>
      </c>
    </row>
    <row r="123" spans="1:22" outlineLevel="1" x14ac:dyDescent="0.3">
      <c r="A123" s="110" t="s">
        <v>626</v>
      </c>
      <c r="B123" s="66"/>
      <c r="C123" s="65"/>
      <c r="D123" s="65"/>
      <c r="E123" s="65"/>
      <c r="F123" s="65"/>
      <c r="G123" s="65"/>
      <c r="H123" s="65"/>
      <c r="I123" s="65"/>
      <c r="J123" s="65"/>
      <c r="K123" s="66"/>
      <c r="L123" s="65"/>
      <c r="M123" s="65"/>
      <c r="N123" s="65"/>
      <c r="O123" s="65"/>
      <c r="P123" s="65"/>
      <c r="Q123" s="65"/>
      <c r="R123" s="65"/>
      <c r="S123" s="67">
        <f>SUBTOTAL(9,S122:S122)</f>
        <v>39</v>
      </c>
      <c r="T123" s="65">
        <f>SUBTOTAL(9,T122:T122)</f>
        <v>41</v>
      </c>
      <c r="U123" s="67"/>
      <c r="V123" s="68">
        <f>SUBTOTAL(9,V122:V122)</f>
        <v>193.01100000000002</v>
      </c>
    </row>
    <row r="124" spans="1:22" outlineLevel="2" x14ac:dyDescent="0.3">
      <c r="A124" s="65">
        <v>1429</v>
      </c>
      <c r="B124" s="66">
        <v>45266</v>
      </c>
      <c r="C124" s="65">
        <v>6</v>
      </c>
      <c r="D124" s="65" t="s">
        <v>464</v>
      </c>
      <c r="E124" s="65" t="s">
        <v>465</v>
      </c>
      <c r="F124" s="65" t="s">
        <v>466</v>
      </c>
      <c r="G124" s="65" t="s">
        <v>467</v>
      </c>
      <c r="H124" s="65" t="s">
        <v>418</v>
      </c>
      <c r="I124" s="65" t="s">
        <v>468</v>
      </c>
      <c r="J124" s="65" t="s">
        <v>314</v>
      </c>
      <c r="K124" s="66">
        <f t="shared" si="0"/>
        <v>45268</v>
      </c>
      <c r="L124" s="65" t="s">
        <v>445</v>
      </c>
      <c r="M124" s="65" t="s">
        <v>469</v>
      </c>
      <c r="N124" s="65" t="s">
        <v>466</v>
      </c>
      <c r="O124" s="65" t="s">
        <v>467</v>
      </c>
      <c r="P124" s="65" t="s">
        <v>418</v>
      </c>
      <c r="Q124" s="65" t="s">
        <v>433</v>
      </c>
      <c r="R124" s="65" t="s">
        <v>425</v>
      </c>
      <c r="S124" s="67">
        <v>30</v>
      </c>
      <c r="T124" s="65">
        <v>12</v>
      </c>
      <c r="U124" s="67">
        <f t="shared" si="1"/>
        <v>360</v>
      </c>
      <c r="V124" s="68">
        <v>200.85</v>
      </c>
    </row>
    <row r="125" spans="1:22" outlineLevel="1" x14ac:dyDescent="0.3">
      <c r="A125" s="110" t="s">
        <v>627</v>
      </c>
      <c r="B125" s="66"/>
      <c r="C125" s="65"/>
      <c r="D125" s="65"/>
      <c r="E125" s="65"/>
      <c r="F125" s="65"/>
      <c r="G125" s="65"/>
      <c r="H125" s="65"/>
      <c r="I125" s="65"/>
      <c r="J125" s="65"/>
      <c r="K125" s="66"/>
      <c r="L125" s="65"/>
      <c r="M125" s="65"/>
      <c r="N125" s="65"/>
      <c r="O125" s="65"/>
      <c r="P125" s="65"/>
      <c r="Q125" s="65"/>
      <c r="R125" s="65"/>
      <c r="S125" s="67">
        <f>SUBTOTAL(9,S124:S124)</f>
        <v>30</v>
      </c>
      <c r="T125" s="65">
        <f>SUBTOTAL(9,T124:T124)</f>
        <v>12</v>
      </c>
      <c r="U125" s="67"/>
      <c r="V125" s="68">
        <f>SUBTOTAL(9,V124:V124)</f>
        <v>200.85</v>
      </c>
    </row>
    <row r="126" spans="1:22" outlineLevel="2" x14ac:dyDescent="0.3">
      <c r="A126" s="65">
        <v>1430</v>
      </c>
      <c r="B126" s="66">
        <v>45266</v>
      </c>
      <c r="C126" s="65">
        <v>6</v>
      </c>
      <c r="D126" s="65" t="s">
        <v>464</v>
      </c>
      <c r="E126" s="65" t="s">
        <v>465</v>
      </c>
      <c r="F126" s="65" t="s">
        <v>466</v>
      </c>
      <c r="G126" s="65" t="s">
        <v>467</v>
      </c>
      <c r="H126" s="65" t="s">
        <v>418</v>
      </c>
      <c r="I126" s="65" t="s">
        <v>468</v>
      </c>
      <c r="J126" s="65" t="s">
        <v>314</v>
      </c>
      <c r="K126" s="66">
        <f t="shared" si="0"/>
        <v>45268</v>
      </c>
      <c r="L126" s="65" t="s">
        <v>445</v>
      </c>
      <c r="M126" s="65" t="s">
        <v>469</v>
      </c>
      <c r="N126" s="65" t="s">
        <v>466</v>
      </c>
      <c r="O126" s="65" t="s">
        <v>467</v>
      </c>
      <c r="P126" s="65" t="s">
        <v>418</v>
      </c>
      <c r="Q126" s="65" t="s">
        <v>434</v>
      </c>
      <c r="R126" s="65" t="s">
        <v>425</v>
      </c>
      <c r="S126" s="67">
        <v>53</v>
      </c>
      <c r="T126" s="65">
        <v>68</v>
      </c>
      <c r="U126" s="67">
        <f t="shared" si="1"/>
        <v>3604</v>
      </c>
      <c r="V126" s="68">
        <v>225.62100000000001</v>
      </c>
    </row>
    <row r="127" spans="1:22" outlineLevel="1" x14ac:dyDescent="0.3">
      <c r="A127" s="110" t="s">
        <v>628</v>
      </c>
      <c r="B127" s="66"/>
      <c r="C127" s="65"/>
      <c r="D127" s="65"/>
      <c r="E127" s="65"/>
      <c r="F127" s="65"/>
      <c r="G127" s="65"/>
      <c r="H127" s="65"/>
      <c r="I127" s="65"/>
      <c r="J127" s="65"/>
      <c r="K127" s="66"/>
      <c r="L127" s="65"/>
      <c r="M127" s="65"/>
      <c r="N127" s="65"/>
      <c r="O127" s="65"/>
      <c r="P127" s="65"/>
      <c r="Q127" s="65"/>
      <c r="R127" s="65"/>
      <c r="S127" s="67">
        <f>SUBTOTAL(9,S126:S126)</f>
        <v>53</v>
      </c>
      <c r="T127" s="65">
        <f>SUBTOTAL(9,T126:T126)</f>
        <v>68</v>
      </c>
      <c r="U127" s="67"/>
      <c r="V127" s="68">
        <f>SUBTOTAL(9,V126:V126)</f>
        <v>225.62100000000001</v>
      </c>
    </row>
    <row r="128" spans="1:22" outlineLevel="2" x14ac:dyDescent="0.3">
      <c r="A128" s="65">
        <v>1431</v>
      </c>
      <c r="B128" s="66">
        <v>45264</v>
      </c>
      <c r="C128" s="65">
        <v>4</v>
      </c>
      <c r="D128" s="65" t="s">
        <v>426</v>
      </c>
      <c r="E128" s="65" t="s">
        <v>427</v>
      </c>
      <c r="F128" s="65" t="s">
        <v>428</v>
      </c>
      <c r="G128" s="65" t="s">
        <v>429</v>
      </c>
      <c r="H128" s="65" t="s">
        <v>418</v>
      </c>
      <c r="I128" s="65" t="s">
        <v>430</v>
      </c>
      <c r="J128" s="65" t="s">
        <v>298</v>
      </c>
      <c r="K128" s="66">
        <f t="shared" si="0"/>
        <v>45266</v>
      </c>
      <c r="L128" s="65" t="s">
        <v>445</v>
      </c>
      <c r="M128" s="65" t="s">
        <v>432</v>
      </c>
      <c r="N128" s="65" t="s">
        <v>428</v>
      </c>
      <c r="O128" s="65" t="s">
        <v>429</v>
      </c>
      <c r="P128" s="65" t="s">
        <v>418</v>
      </c>
      <c r="Q128" s="65" t="s">
        <v>532</v>
      </c>
      <c r="R128" s="65" t="s">
        <v>513</v>
      </c>
      <c r="S128" s="67">
        <v>38</v>
      </c>
      <c r="T128" s="65">
        <v>33</v>
      </c>
      <c r="U128" s="67">
        <f t="shared" si="1"/>
        <v>1254</v>
      </c>
      <c r="V128" s="68">
        <v>175.02800000000002</v>
      </c>
    </row>
    <row r="129" spans="1:22" outlineLevel="1" x14ac:dyDescent="0.3">
      <c r="A129" s="110" t="s">
        <v>629</v>
      </c>
      <c r="B129" s="66"/>
      <c r="C129" s="65"/>
      <c r="D129" s="65"/>
      <c r="E129" s="65"/>
      <c r="F129" s="65"/>
      <c r="G129" s="65"/>
      <c r="H129" s="65"/>
      <c r="I129" s="65"/>
      <c r="J129" s="65"/>
      <c r="K129" s="66"/>
      <c r="L129" s="65"/>
      <c r="M129" s="65"/>
      <c r="N129" s="65"/>
      <c r="O129" s="65"/>
      <c r="P129" s="65"/>
      <c r="Q129" s="65"/>
      <c r="R129" s="65"/>
      <c r="S129" s="67">
        <f>SUBTOTAL(9,S128:S128)</f>
        <v>38</v>
      </c>
      <c r="T129" s="65">
        <f>SUBTOTAL(9,T128:T128)</f>
        <v>33</v>
      </c>
      <c r="U129" s="67"/>
      <c r="V129" s="68">
        <f>SUBTOTAL(9,V128:V128)</f>
        <v>175.02800000000002</v>
      </c>
    </row>
    <row r="130" spans="1:22" outlineLevel="2" x14ac:dyDescent="0.3">
      <c r="A130" s="65">
        <v>1432</v>
      </c>
      <c r="B130" s="66">
        <v>45263</v>
      </c>
      <c r="C130" s="65">
        <v>3</v>
      </c>
      <c r="D130" s="65" t="s">
        <v>457</v>
      </c>
      <c r="E130" s="65" t="s">
        <v>458</v>
      </c>
      <c r="F130" s="65" t="s">
        <v>459</v>
      </c>
      <c r="G130" s="65" t="s">
        <v>460</v>
      </c>
      <c r="H130" s="65" t="s">
        <v>418</v>
      </c>
      <c r="I130" s="65" t="s">
        <v>419</v>
      </c>
      <c r="J130" s="65" t="s">
        <v>318</v>
      </c>
      <c r="K130" s="66">
        <f t="shared" ref="K130" si="2">B130+2</f>
        <v>45265</v>
      </c>
      <c r="L130" s="65" t="s">
        <v>445</v>
      </c>
      <c r="M130" s="65" t="s">
        <v>461</v>
      </c>
      <c r="N130" s="65" t="s">
        <v>459</v>
      </c>
      <c r="O130" s="65" t="s">
        <v>460</v>
      </c>
      <c r="P130" s="65" t="s">
        <v>418</v>
      </c>
      <c r="Q130" s="65" t="s">
        <v>484</v>
      </c>
      <c r="R130" s="65" t="s">
        <v>423</v>
      </c>
      <c r="S130" s="67">
        <v>2.99</v>
      </c>
      <c r="T130" s="65">
        <v>12</v>
      </c>
      <c r="U130" s="67">
        <f t="shared" ref="U130" si="3">S130*T130</f>
        <v>35.880000000000003</v>
      </c>
      <c r="V130" s="68">
        <v>17.042999999999999</v>
      </c>
    </row>
    <row r="131" spans="1:22" outlineLevel="1" x14ac:dyDescent="0.3">
      <c r="A131" s="110" t="s">
        <v>630</v>
      </c>
      <c r="B131" s="66"/>
      <c r="C131" s="65"/>
      <c r="D131" s="65"/>
      <c r="E131" s="65"/>
      <c r="F131" s="65"/>
      <c r="G131" s="65"/>
      <c r="H131" s="65"/>
      <c r="I131" s="65"/>
      <c r="J131" s="65"/>
      <c r="K131" s="66"/>
      <c r="L131" s="65"/>
      <c r="M131" s="65"/>
      <c r="N131" s="65"/>
      <c r="O131" s="65"/>
      <c r="P131" s="65"/>
      <c r="Q131" s="65"/>
      <c r="R131" s="65"/>
      <c r="S131" s="67">
        <f>SUBTOTAL(9,S130:S130)</f>
        <v>2.99</v>
      </c>
      <c r="T131" s="65">
        <f>SUBTOTAL(9,T130:T130)</f>
        <v>12</v>
      </c>
      <c r="U131" s="67"/>
      <c r="V131" s="68">
        <f>SUBTOTAL(9,V130:V130)</f>
        <v>17.042999999999999</v>
      </c>
    </row>
    <row r="132" spans="1:22" x14ac:dyDescent="0.3">
      <c r="A132" s="110" t="s">
        <v>555</v>
      </c>
      <c r="B132" s="66"/>
      <c r="C132" s="65"/>
      <c r="D132" s="65"/>
      <c r="E132" s="65"/>
      <c r="F132" s="65"/>
      <c r="G132" s="65"/>
      <c r="H132" s="65"/>
      <c r="I132" s="65"/>
      <c r="J132" s="65"/>
      <c r="K132" s="66"/>
      <c r="L132" s="65"/>
      <c r="M132" s="65"/>
      <c r="N132" s="65"/>
      <c r="O132" s="65"/>
      <c r="P132" s="65"/>
      <c r="Q132" s="65"/>
      <c r="R132" s="65"/>
      <c r="S132" s="67">
        <f>SUBTOTAL(9,S2:S130)</f>
        <v>1473.11</v>
      </c>
      <c r="T132" s="65">
        <f>SUBTOTAL(9,T2:T130)</f>
        <v>3774</v>
      </c>
      <c r="U132" s="67"/>
      <c r="V132" s="68">
        <f>SUBTOTAL(9,V2:V130)</f>
        <v>7578.845479999999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E20A-38B6-4126-963F-0F41956830BB}">
  <dimension ref="A1:Q51"/>
  <sheetViews>
    <sheetView tabSelected="1" topLeftCell="I27" workbookViewId="0">
      <selection activeCell="J35" sqref="J35"/>
    </sheetView>
  </sheetViews>
  <sheetFormatPr defaultRowHeight="15.6" x14ac:dyDescent="0.3"/>
  <cols>
    <col min="1" max="1" width="10.1640625" customWidth="1"/>
    <col min="2" max="2" width="6.6640625" bestFit="1" customWidth="1"/>
    <col min="3" max="3" width="8.4140625" bestFit="1" customWidth="1"/>
    <col min="4" max="4" width="10" bestFit="1" customWidth="1"/>
    <col min="10" max="10" width="13.83203125" bestFit="1" customWidth="1"/>
    <col min="11" max="11" width="22" bestFit="1" customWidth="1"/>
    <col min="12" max="15" width="11.75" bestFit="1" customWidth="1"/>
  </cols>
  <sheetData>
    <row r="1" spans="1:14" ht="23.4" x14ac:dyDescent="0.45">
      <c r="A1" s="29" t="s">
        <v>533</v>
      </c>
    </row>
    <row r="3" spans="1:14" ht="18" x14ac:dyDescent="0.35">
      <c r="A3" s="35" t="s">
        <v>534</v>
      </c>
      <c r="B3" s="35" t="s">
        <v>335</v>
      </c>
      <c r="C3" s="35" t="s">
        <v>535</v>
      </c>
      <c r="D3" s="35" t="s">
        <v>536</v>
      </c>
      <c r="I3" s="36"/>
      <c r="J3" s="101" t="s">
        <v>537</v>
      </c>
      <c r="K3" s="101"/>
      <c r="L3" s="101"/>
      <c r="M3" s="101"/>
    </row>
    <row r="4" spans="1:14" ht="18" x14ac:dyDescent="0.35">
      <c r="A4" s="37" t="s">
        <v>538</v>
      </c>
      <c r="B4" s="37" t="s">
        <v>539</v>
      </c>
      <c r="C4" s="38">
        <v>44286</v>
      </c>
      <c r="D4" s="39">
        <v>1242677</v>
      </c>
      <c r="I4" s="40">
        <v>1</v>
      </c>
      <c r="J4" s="102" t="s">
        <v>540</v>
      </c>
      <c r="K4" s="102"/>
      <c r="L4" s="102"/>
      <c r="M4" s="102"/>
    </row>
    <row r="5" spans="1:14" ht="18" x14ac:dyDescent="0.35">
      <c r="A5" s="37" t="s">
        <v>538</v>
      </c>
      <c r="B5" s="37" t="s">
        <v>541</v>
      </c>
      <c r="C5" s="38">
        <v>44286</v>
      </c>
      <c r="D5" s="39">
        <v>921439</v>
      </c>
      <c r="I5" s="40">
        <v>2</v>
      </c>
      <c r="J5" s="41" t="s">
        <v>542</v>
      </c>
      <c r="K5" s="41"/>
      <c r="L5" s="41"/>
      <c r="M5" s="41"/>
    </row>
    <row r="6" spans="1:14" ht="18" x14ac:dyDescent="0.35">
      <c r="A6" s="37" t="s">
        <v>538</v>
      </c>
      <c r="B6" s="37" t="s">
        <v>543</v>
      </c>
      <c r="C6" s="38">
        <v>44286</v>
      </c>
      <c r="D6" s="39">
        <v>1349854</v>
      </c>
      <c r="I6" s="40">
        <v>3</v>
      </c>
      <c r="J6" s="102" t="s">
        <v>544</v>
      </c>
      <c r="K6" s="102"/>
      <c r="L6" s="102"/>
      <c r="M6" s="102"/>
    </row>
    <row r="7" spans="1:14" ht="18" x14ac:dyDescent="0.35">
      <c r="A7" s="37" t="s">
        <v>538</v>
      </c>
      <c r="B7" s="37" t="s">
        <v>545</v>
      </c>
      <c r="C7" s="38">
        <v>44286</v>
      </c>
      <c r="D7" s="39">
        <v>1104078</v>
      </c>
      <c r="I7" s="40">
        <v>4</v>
      </c>
      <c r="J7" s="102" t="s">
        <v>546</v>
      </c>
      <c r="K7" s="102"/>
      <c r="L7" s="102"/>
      <c r="M7" s="102"/>
    </row>
    <row r="8" spans="1:14" ht="18" x14ac:dyDescent="0.35">
      <c r="A8" s="37" t="s">
        <v>538</v>
      </c>
      <c r="B8" s="37" t="s">
        <v>539</v>
      </c>
      <c r="C8" s="38">
        <v>44377</v>
      </c>
      <c r="D8" s="39">
        <v>856808</v>
      </c>
      <c r="I8" s="40">
        <v>5</v>
      </c>
      <c r="J8" s="102" t="s">
        <v>547</v>
      </c>
      <c r="K8" s="102"/>
      <c r="L8" s="102"/>
      <c r="M8" s="102"/>
    </row>
    <row r="9" spans="1:14" ht="18" x14ac:dyDescent="0.35">
      <c r="A9" s="37" t="s">
        <v>538</v>
      </c>
      <c r="B9" s="37" t="s">
        <v>541</v>
      </c>
      <c r="C9" s="38">
        <v>44377</v>
      </c>
      <c r="D9" s="39">
        <v>1449931</v>
      </c>
      <c r="I9" s="36"/>
      <c r="J9" s="42"/>
      <c r="K9" s="42"/>
      <c r="L9" s="42"/>
      <c r="M9" s="42"/>
    </row>
    <row r="10" spans="1:14" ht="18" x14ac:dyDescent="0.35">
      <c r="A10" s="37" t="s">
        <v>538</v>
      </c>
      <c r="B10" s="37" t="s">
        <v>543</v>
      </c>
      <c r="C10" s="38">
        <v>44377</v>
      </c>
      <c r="D10" s="39">
        <v>906792</v>
      </c>
      <c r="I10" s="36"/>
      <c r="J10" s="99" t="s">
        <v>285</v>
      </c>
      <c r="K10" s="99"/>
      <c r="L10" s="99"/>
      <c r="M10" s="83">
        <v>54548843</v>
      </c>
    </row>
    <row r="11" spans="1:14" ht="18" x14ac:dyDescent="0.35">
      <c r="A11" s="37" t="s">
        <v>538</v>
      </c>
      <c r="B11" s="37" t="s">
        <v>545</v>
      </c>
      <c r="C11" s="38">
        <v>44377</v>
      </c>
      <c r="D11" s="39">
        <v>945886</v>
      </c>
      <c r="I11" s="36"/>
      <c r="J11" s="99" t="s">
        <v>548</v>
      </c>
      <c r="K11" s="99"/>
      <c r="L11" s="99"/>
      <c r="M11" s="82" t="s">
        <v>553</v>
      </c>
      <c r="N11" s="83">
        <v>13769681</v>
      </c>
    </row>
    <row r="12" spans="1:14" ht="18" x14ac:dyDescent="0.35">
      <c r="A12" s="37" t="s">
        <v>538</v>
      </c>
      <c r="B12" s="37" t="s">
        <v>539</v>
      </c>
      <c r="C12" s="38">
        <v>44469</v>
      </c>
      <c r="D12" s="39">
        <v>1309137</v>
      </c>
      <c r="I12" s="36"/>
      <c r="J12" s="99" t="s">
        <v>549</v>
      </c>
      <c r="K12" s="99"/>
      <c r="L12" s="99"/>
      <c r="M12" s="82" t="s">
        <v>543</v>
      </c>
    </row>
    <row r="13" spans="1:14" ht="18.75" customHeight="1" x14ac:dyDescent="0.35">
      <c r="A13" s="37" t="s">
        <v>538</v>
      </c>
      <c r="B13" s="37" t="s">
        <v>541</v>
      </c>
      <c r="C13" s="38">
        <v>44469</v>
      </c>
      <c r="D13" s="39">
        <v>1216894</v>
      </c>
      <c r="I13" s="36"/>
      <c r="J13" s="100" t="s">
        <v>550</v>
      </c>
      <c r="K13" s="100"/>
      <c r="L13" s="100"/>
      <c r="M13" s="84"/>
    </row>
    <row r="14" spans="1:14" ht="18.75" customHeight="1" x14ac:dyDescent="0.35">
      <c r="A14" s="37" t="s">
        <v>538</v>
      </c>
      <c r="B14" s="37" t="s">
        <v>543</v>
      </c>
      <c r="C14" s="38">
        <v>44469</v>
      </c>
      <c r="D14" s="39">
        <v>1331072</v>
      </c>
      <c r="I14" s="36"/>
      <c r="J14" s="100"/>
      <c r="K14" s="100"/>
      <c r="L14" s="100"/>
      <c r="M14" s="85"/>
    </row>
    <row r="15" spans="1:14" ht="18" x14ac:dyDescent="0.35">
      <c r="A15" s="37" t="s">
        <v>538</v>
      </c>
      <c r="B15" s="37" t="s">
        <v>545</v>
      </c>
      <c r="C15" s="38">
        <v>44469</v>
      </c>
      <c r="D15" s="39">
        <v>1431195</v>
      </c>
      <c r="I15" s="36"/>
      <c r="J15" s="100"/>
      <c r="K15" s="100"/>
      <c r="L15" s="100"/>
      <c r="M15" s="88">
        <v>27285680</v>
      </c>
    </row>
    <row r="16" spans="1:14" x14ac:dyDescent="0.3">
      <c r="A16" s="37" t="s">
        <v>551</v>
      </c>
      <c r="B16" s="37" t="s">
        <v>539</v>
      </c>
      <c r="C16" s="38">
        <v>44286</v>
      </c>
      <c r="D16" s="39">
        <v>907526</v>
      </c>
      <c r="J16" s="100"/>
      <c r="K16" s="100"/>
      <c r="L16" s="100"/>
      <c r="M16" s="85"/>
    </row>
    <row r="17" spans="1:17" x14ac:dyDescent="0.3">
      <c r="A17" s="37" t="s">
        <v>551</v>
      </c>
      <c r="B17" s="37" t="s">
        <v>541</v>
      </c>
      <c r="C17" s="38">
        <v>44286</v>
      </c>
      <c r="D17" s="39">
        <v>1191364</v>
      </c>
      <c r="J17" s="100"/>
      <c r="K17" s="100"/>
      <c r="L17" s="100"/>
      <c r="M17" s="86"/>
      <c r="Q17" s="87"/>
    </row>
    <row r="18" spans="1:17" x14ac:dyDescent="0.3">
      <c r="A18" s="37" t="s">
        <v>551</v>
      </c>
      <c r="B18" s="37" t="s">
        <v>543</v>
      </c>
      <c r="C18" s="38">
        <v>44286</v>
      </c>
      <c r="D18" s="39">
        <v>1227391</v>
      </c>
    </row>
    <row r="19" spans="1:17" x14ac:dyDescent="0.3">
      <c r="A19" s="37" t="s">
        <v>551</v>
      </c>
      <c r="B19" s="37" t="s">
        <v>545</v>
      </c>
      <c r="C19" s="38">
        <v>44286</v>
      </c>
      <c r="D19" s="39">
        <v>1332342</v>
      </c>
    </row>
    <row r="20" spans="1:17" x14ac:dyDescent="0.3">
      <c r="A20" s="37" t="s">
        <v>551</v>
      </c>
      <c r="B20" s="37" t="s">
        <v>539</v>
      </c>
      <c r="C20" s="38">
        <v>44377</v>
      </c>
      <c r="D20" s="39">
        <v>1269010</v>
      </c>
    </row>
    <row r="21" spans="1:17" x14ac:dyDescent="0.3">
      <c r="A21" s="37" t="s">
        <v>551</v>
      </c>
      <c r="B21" s="37" t="s">
        <v>541</v>
      </c>
      <c r="C21" s="38">
        <v>44377</v>
      </c>
      <c r="D21" s="39">
        <v>994590</v>
      </c>
    </row>
    <row r="22" spans="1:17" x14ac:dyDescent="0.3">
      <c r="A22" s="37" t="s">
        <v>551</v>
      </c>
      <c r="B22" s="37" t="s">
        <v>543</v>
      </c>
      <c r="C22" s="38">
        <v>44377</v>
      </c>
      <c r="D22" s="39">
        <v>894997</v>
      </c>
      <c r="J22" s="81" t="s">
        <v>554</v>
      </c>
      <c r="K22" t="s">
        <v>556</v>
      </c>
    </row>
    <row r="23" spans="1:17" x14ac:dyDescent="0.3">
      <c r="A23" s="37" t="s">
        <v>551</v>
      </c>
      <c r="B23" s="37" t="s">
        <v>545</v>
      </c>
      <c r="C23" s="38">
        <v>44377</v>
      </c>
      <c r="D23" s="39">
        <v>904338</v>
      </c>
      <c r="J23" s="82" t="s">
        <v>552</v>
      </c>
      <c r="K23" s="83">
        <v>13219917</v>
      </c>
    </row>
    <row r="24" spans="1:17" x14ac:dyDescent="0.3">
      <c r="A24" s="37" t="s">
        <v>551</v>
      </c>
      <c r="B24" s="37" t="s">
        <v>539</v>
      </c>
      <c r="C24" s="38">
        <v>44469</v>
      </c>
      <c r="D24" s="39">
        <v>962731</v>
      </c>
      <c r="J24" s="82" t="s">
        <v>538</v>
      </c>
      <c r="K24" s="83">
        <v>14065763</v>
      </c>
    </row>
    <row r="25" spans="1:17" x14ac:dyDescent="0.3">
      <c r="A25" s="37" t="s">
        <v>551</v>
      </c>
      <c r="B25" s="37" t="s">
        <v>541</v>
      </c>
      <c r="C25" s="38">
        <v>44469</v>
      </c>
      <c r="D25" s="39">
        <v>953786</v>
      </c>
      <c r="J25" s="82" t="s">
        <v>555</v>
      </c>
      <c r="K25" s="83">
        <v>27285680</v>
      </c>
    </row>
    <row r="26" spans="1:17" x14ac:dyDescent="0.3">
      <c r="A26" s="37" t="s">
        <v>551</v>
      </c>
      <c r="B26" s="37" t="s">
        <v>543</v>
      </c>
      <c r="C26" s="38">
        <v>44469</v>
      </c>
      <c r="D26" s="39">
        <v>1419314</v>
      </c>
    </row>
    <row r="27" spans="1:17" x14ac:dyDescent="0.3">
      <c r="A27" s="37" t="s">
        <v>551</v>
      </c>
      <c r="B27" s="37" t="s">
        <v>545</v>
      </c>
      <c r="C27" s="38">
        <v>44469</v>
      </c>
      <c r="D27" s="39">
        <v>1436093</v>
      </c>
    </row>
    <row r="28" spans="1:17" x14ac:dyDescent="0.3">
      <c r="A28" s="37" t="s">
        <v>552</v>
      </c>
      <c r="B28" s="37" t="s">
        <v>539</v>
      </c>
      <c r="C28" s="38">
        <v>44286</v>
      </c>
      <c r="D28" s="39">
        <v>1068137</v>
      </c>
      <c r="J28" s="81" t="s">
        <v>554</v>
      </c>
      <c r="K28" t="s">
        <v>556</v>
      </c>
    </row>
    <row r="29" spans="1:17" x14ac:dyDescent="0.3">
      <c r="A29" s="37" t="s">
        <v>552</v>
      </c>
      <c r="B29" s="37" t="s">
        <v>541</v>
      </c>
      <c r="C29" s="38">
        <v>44286</v>
      </c>
      <c r="D29" s="39">
        <v>1250695</v>
      </c>
      <c r="J29" s="82" t="s">
        <v>553</v>
      </c>
      <c r="K29" s="83">
        <v>13769681</v>
      </c>
    </row>
    <row r="30" spans="1:17" x14ac:dyDescent="0.3">
      <c r="A30" s="37" t="s">
        <v>552</v>
      </c>
      <c r="B30" s="37" t="s">
        <v>543</v>
      </c>
      <c r="C30" s="38">
        <v>44286</v>
      </c>
      <c r="D30" s="39">
        <v>898949</v>
      </c>
      <c r="J30" s="82" t="s">
        <v>538</v>
      </c>
      <c r="K30" s="83">
        <v>14065763</v>
      </c>
    </row>
    <row r="31" spans="1:17" x14ac:dyDescent="0.3">
      <c r="A31" s="37" t="s">
        <v>552</v>
      </c>
      <c r="B31" s="37" t="s">
        <v>545</v>
      </c>
      <c r="C31" s="38">
        <v>44286</v>
      </c>
      <c r="D31" s="39">
        <v>1213455</v>
      </c>
      <c r="J31" s="82" t="s">
        <v>555</v>
      </c>
      <c r="K31" s="83">
        <v>27835444</v>
      </c>
    </row>
    <row r="32" spans="1:17" x14ac:dyDescent="0.3">
      <c r="A32" s="37" t="s">
        <v>552</v>
      </c>
      <c r="B32" s="37" t="s">
        <v>539</v>
      </c>
      <c r="C32" s="38">
        <v>44377</v>
      </c>
      <c r="D32" s="39">
        <v>1164510</v>
      </c>
    </row>
    <row r="33" spans="1:4" x14ac:dyDescent="0.3">
      <c r="A33" s="37" t="s">
        <v>552</v>
      </c>
      <c r="B33" s="37" t="s">
        <v>541</v>
      </c>
      <c r="C33" s="38">
        <v>44377</v>
      </c>
      <c r="D33" s="39">
        <v>1163870</v>
      </c>
    </row>
    <row r="34" spans="1:4" x14ac:dyDescent="0.3">
      <c r="A34" s="37" t="s">
        <v>552</v>
      </c>
      <c r="B34" s="37" t="s">
        <v>543</v>
      </c>
      <c r="C34" s="38">
        <v>44377</v>
      </c>
      <c r="D34" s="39">
        <v>906880</v>
      </c>
    </row>
    <row r="35" spans="1:4" x14ac:dyDescent="0.3">
      <c r="A35" s="37" t="s">
        <v>552</v>
      </c>
      <c r="B35" s="37" t="s">
        <v>545</v>
      </c>
      <c r="C35" s="38">
        <v>44377</v>
      </c>
      <c r="D35" s="39">
        <v>894539</v>
      </c>
    </row>
    <row r="36" spans="1:4" x14ac:dyDescent="0.3">
      <c r="A36" s="37" t="s">
        <v>552</v>
      </c>
      <c r="B36" s="37" t="s">
        <v>539</v>
      </c>
      <c r="C36" s="38">
        <v>44469</v>
      </c>
      <c r="D36" s="39">
        <v>913945</v>
      </c>
    </row>
    <row r="37" spans="1:4" x14ac:dyDescent="0.3">
      <c r="A37" s="37" t="s">
        <v>552</v>
      </c>
      <c r="B37" s="37" t="s">
        <v>541</v>
      </c>
      <c r="C37" s="38">
        <v>44469</v>
      </c>
      <c r="D37" s="39">
        <v>1440870</v>
      </c>
    </row>
    <row r="38" spans="1:4" x14ac:dyDescent="0.3">
      <c r="A38" s="37" t="s">
        <v>552</v>
      </c>
      <c r="B38" s="37" t="s">
        <v>543</v>
      </c>
      <c r="C38" s="38">
        <v>44469</v>
      </c>
      <c r="D38" s="39">
        <v>1280710</v>
      </c>
    </row>
    <row r="39" spans="1:4" x14ac:dyDescent="0.3">
      <c r="A39" s="37" t="s">
        <v>552</v>
      </c>
      <c r="B39" s="37" t="s">
        <v>545</v>
      </c>
      <c r="C39" s="38">
        <v>44469</v>
      </c>
      <c r="D39" s="39">
        <v>1023357</v>
      </c>
    </row>
    <row r="40" spans="1:4" x14ac:dyDescent="0.3">
      <c r="A40" s="37" t="s">
        <v>553</v>
      </c>
      <c r="B40" s="37" t="s">
        <v>539</v>
      </c>
      <c r="C40" s="38">
        <v>44286</v>
      </c>
      <c r="D40" s="39">
        <v>1499269</v>
      </c>
    </row>
    <row r="41" spans="1:4" x14ac:dyDescent="0.3">
      <c r="A41" s="37" t="s">
        <v>553</v>
      </c>
      <c r="B41" s="37" t="s">
        <v>541</v>
      </c>
      <c r="C41" s="38">
        <v>44286</v>
      </c>
      <c r="D41" s="39">
        <v>970517</v>
      </c>
    </row>
    <row r="42" spans="1:4" x14ac:dyDescent="0.3">
      <c r="A42" s="37" t="s">
        <v>553</v>
      </c>
      <c r="B42" s="37" t="s">
        <v>543</v>
      </c>
      <c r="C42" s="38">
        <v>44286</v>
      </c>
      <c r="D42" s="39">
        <v>1141777</v>
      </c>
    </row>
    <row r="43" spans="1:4" x14ac:dyDescent="0.3">
      <c r="A43" s="37" t="s">
        <v>553</v>
      </c>
      <c r="B43" s="37" t="s">
        <v>545</v>
      </c>
      <c r="C43" s="38">
        <v>44286</v>
      </c>
      <c r="D43" s="39">
        <v>856208</v>
      </c>
    </row>
    <row r="44" spans="1:4" x14ac:dyDescent="0.3">
      <c r="A44" s="37" t="s">
        <v>553</v>
      </c>
      <c r="B44" s="37" t="s">
        <v>539</v>
      </c>
      <c r="C44" s="38">
        <v>44377</v>
      </c>
      <c r="D44" s="39">
        <v>1064145</v>
      </c>
    </row>
    <row r="45" spans="1:4" x14ac:dyDescent="0.3">
      <c r="A45" s="37" t="s">
        <v>553</v>
      </c>
      <c r="B45" s="37" t="s">
        <v>541</v>
      </c>
      <c r="C45" s="38">
        <v>44377</v>
      </c>
      <c r="D45" s="39">
        <v>955424</v>
      </c>
    </row>
    <row r="46" spans="1:4" x14ac:dyDescent="0.3">
      <c r="A46" s="37" t="s">
        <v>553</v>
      </c>
      <c r="B46" s="37" t="s">
        <v>543</v>
      </c>
      <c r="C46" s="38">
        <v>44377</v>
      </c>
      <c r="D46" s="39">
        <v>903006</v>
      </c>
    </row>
    <row r="47" spans="1:4" x14ac:dyDescent="0.3">
      <c r="A47" s="37" t="s">
        <v>553</v>
      </c>
      <c r="B47" s="37" t="s">
        <v>545</v>
      </c>
      <c r="C47" s="38">
        <v>44377</v>
      </c>
      <c r="D47" s="39">
        <v>1420494</v>
      </c>
    </row>
    <row r="48" spans="1:4" x14ac:dyDescent="0.3">
      <c r="A48" s="37" t="s">
        <v>553</v>
      </c>
      <c r="B48" s="37" t="s">
        <v>539</v>
      </c>
      <c r="C48" s="38">
        <v>44469</v>
      </c>
      <c r="D48" s="39">
        <v>1267870</v>
      </c>
    </row>
    <row r="49" spans="1:4" x14ac:dyDescent="0.3">
      <c r="A49" s="37" t="s">
        <v>553</v>
      </c>
      <c r="B49" s="37" t="s">
        <v>541</v>
      </c>
      <c r="C49" s="38">
        <v>44469</v>
      </c>
      <c r="D49" s="39">
        <v>1013266</v>
      </c>
    </row>
    <row r="50" spans="1:4" x14ac:dyDescent="0.3">
      <c r="A50" s="37" t="s">
        <v>553</v>
      </c>
      <c r="B50" s="37" t="s">
        <v>543</v>
      </c>
      <c r="C50" s="38">
        <v>44469</v>
      </c>
      <c r="D50" s="39">
        <v>1416121</v>
      </c>
    </row>
    <row r="51" spans="1:4" x14ac:dyDescent="0.3">
      <c r="A51" s="37" t="s">
        <v>553</v>
      </c>
      <c r="B51" s="37" t="s">
        <v>545</v>
      </c>
      <c r="C51" s="38">
        <v>44469</v>
      </c>
      <c r="D51" s="39">
        <v>1261584</v>
      </c>
    </row>
  </sheetData>
  <mergeCells count="9">
    <mergeCell ref="J11:L11"/>
    <mergeCell ref="J12:L12"/>
    <mergeCell ref="J13:L17"/>
    <mergeCell ref="J3:M3"/>
    <mergeCell ref="J4:M4"/>
    <mergeCell ref="J6:M6"/>
    <mergeCell ref="J7:M7"/>
    <mergeCell ref="J8:M8"/>
    <mergeCell ref="J10:L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F953-07F8-4FA2-95E1-4BB15DCEABA5}">
  <sheetPr>
    <tabColor theme="9" tint="0.39997558519241921"/>
  </sheetPr>
  <dimension ref="A1:J66"/>
  <sheetViews>
    <sheetView workbookViewId="0">
      <selection activeCell="N22" sqref="N22"/>
    </sheetView>
  </sheetViews>
  <sheetFormatPr defaultRowHeight="15.6" x14ac:dyDescent="0.3"/>
  <cols>
    <col min="1" max="1" width="6" bestFit="1" customWidth="1"/>
    <col min="2" max="2" width="10.75" bestFit="1" customWidth="1"/>
  </cols>
  <sheetData>
    <row r="1" spans="1:10" x14ac:dyDescent="0.3">
      <c r="A1" s="64" t="s">
        <v>396</v>
      </c>
      <c r="B1" t="s">
        <v>564</v>
      </c>
      <c r="C1" t="s">
        <v>565</v>
      </c>
      <c r="E1" t="s">
        <v>2498</v>
      </c>
      <c r="F1" t="s">
        <v>2499</v>
      </c>
      <c r="G1" t="s">
        <v>2500</v>
      </c>
      <c r="I1" t="s">
        <v>2501</v>
      </c>
    </row>
    <row r="2" spans="1:10" x14ac:dyDescent="0.3">
      <c r="A2" s="65">
        <v>1368</v>
      </c>
      <c r="B2" s="109">
        <f>VLOOKUP(A2,Data!A4:D68,2,FALSE)</f>
        <v>45287</v>
      </c>
      <c r="C2">
        <f>LOOKUP(A2,Data!A4:C68)</f>
        <v>27</v>
      </c>
      <c r="D2" s="65" t="s">
        <v>522</v>
      </c>
      <c r="E2">
        <f>INDEX($A$2:$A$66,4)</f>
        <v>1371</v>
      </c>
      <c r="F2">
        <f>MATCH(E2,$A$2:$A$66)</f>
        <v>4</v>
      </c>
      <c r="G2">
        <f>INDEX(A2:A66,MATCH(A5,Data!A3:A66,0))</f>
        <v>1372</v>
      </c>
      <c r="I2" cm="1">
        <f t="array" aca="1" ref="I2:J3" ca="1">OFFSET(A2:C13,2,1,2,2)</f>
        <v>45264</v>
      </c>
      <c r="J2">
        <f ca="1"/>
        <v>4</v>
      </c>
    </row>
    <row r="3" spans="1:10" x14ac:dyDescent="0.3">
      <c r="A3" s="65">
        <v>1369</v>
      </c>
      <c r="B3" s="109">
        <f>VLOOKUP(A3,Data!A5:D69,2,FALSE)</f>
        <v>45287</v>
      </c>
      <c r="C3">
        <f>LOOKUP(A3,Data!A5:C69)</f>
        <v>27</v>
      </c>
      <c r="I3">
        <f ca="1"/>
        <v>45264</v>
      </c>
      <c r="J3">
        <f ca="1"/>
        <v>4</v>
      </c>
    </row>
    <row r="4" spans="1:10" x14ac:dyDescent="0.3">
      <c r="A4" s="65">
        <v>1370</v>
      </c>
      <c r="B4" s="109">
        <f>VLOOKUP(A4,Data!A6:D70,2,FALSE)</f>
        <v>45264</v>
      </c>
      <c r="C4">
        <f>LOOKUP(A4,Data!A6:C70)</f>
        <v>4</v>
      </c>
    </row>
    <row r="5" spans="1:10" x14ac:dyDescent="0.3">
      <c r="A5" s="65">
        <v>1371</v>
      </c>
      <c r="B5" s="109">
        <f>VLOOKUP(A5,Data!A7:D71,2,FALSE)</f>
        <v>45264</v>
      </c>
      <c r="C5">
        <f>LOOKUP(A5,Data!A7:C71)</f>
        <v>4</v>
      </c>
    </row>
    <row r="6" spans="1:10" x14ac:dyDescent="0.3">
      <c r="A6" s="65">
        <v>1372</v>
      </c>
      <c r="B6" s="109">
        <f>VLOOKUP(A6,Data!A8:D72,2,FALSE)</f>
        <v>45264</v>
      </c>
      <c r="C6">
        <f>LOOKUP(A6,Data!A8:C72)</f>
        <v>4</v>
      </c>
    </row>
    <row r="7" spans="1:10" x14ac:dyDescent="0.3">
      <c r="A7" s="65">
        <v>1373</v>
      </c>
      <c r="B7" s="109">
        <f>VLOOKUP(A7,Data!A9:D73,2,FALSE)</f>
        <v>45272</v>
      </c>
      <c r="C7">
        <f>LOOKUP(A7,Data!A9:C73)</f>
        <v>12</v>
      </c>
    </row>
    <row r="8" spans="1:10" x14ac:dyDescent="0.3">
      <c r="A8" s="65">
        <v>1374</v>
      </c>
      <c r="B8" s="109">
        <f>VLOOKUP(A8,Data!A10:D74,2,FALSE)</f>
        <v>45272</v>
      </c>
      <c r="C8">
        <f>LOOKUP(A8,Data!A10:C74)</f>
        <v>12</v>
      </c>
    </row>
    <row r="9" spans="1:10" x14ac:dyDescent="0.3">
      <c r="A9" s="65">
        <v>1375</v>
      </c>
      <c r="B9" s="109">
        <f>VLOOKUP(A9,Data!A11:D75,2,FALSE)</f>
        <v>45268</v>
      </c>
      <c r="C9">
        <f>LOOKUP(A9,Data!A11:C75)</f>
        <v>8</v>
      </c>
    </row>
    <row r="10" spans="1:10" x14ac:dyDescent="0.3">
      <c r="A10" s="65">
        <v>1376</v>
      </c>
      <c r="B10" s="109">
        <f>VLOOKUP(A10,Data!A12:D76,2,FALSE)</f>
        <v>45264</v>
      </c>
      <c r="C10">
        <f>LOOKUP(A10,Data!A12:C76)</f>
        <v>4</v>
      </c>
    </row>
    <row r="11" spans="1:10" x14ac:dyDescent="0.3">
      <c r="A11" s="65">
        <v>1377</v>
      </c>
      <c r="B11" s="109">
        <f>VLOOKUP(A11,Data!A13:D77,2,FALSE)</f>
        <v>45289</v>
      </c>
      <c r="C11">
        <f>LOOKUP(A11,Data!A13:C77)</f>
        <v>29</v>
      </c>
    </row>
    <row r="12" spans="1:10" x14ac:dyDescent="0.3">
      <c r="A12" s="65">
        <v>1378</v>
      </c>
      <c r="B12" s="109">
        <f>VLOOKUP(A12,Data!A14:D78,2,FALSE)</f>
        <v>45263</v>
      </c>
      <c r="C12">
        <f>LOOKUP(A12,Data!A14:C78)</f>
        <v>3</v>
      </c>
    </row>
    <row r="13" spans="1:10" x14ac:dyDescent="0.3">
      <c r="A13" s="65">
        <v>1379</v>
      </c>
      <c r="B13" s="109">
        <f>VLOOKUP(A13,Data!A15:D79,2,FALSE)</f>
        <v>45266</v>
      </c>
      <c r="C13">
        <f>LOOKUP(A13,Data!A15:C79)</f>
        <v>6</v>
      </c>
    </row>
    <row r="14" spans="1:10" x14ac:dyDescent="0.3">
      <c r="A14" s="65">
        <v>1380</v>
      </c>
      <c r="B14" s="109">
        <f>VLOOKUP(A14,Data!A16:D80,2,FALSE)</f>
        <v>45288</v>
      </c>
      <c r="C14">
        <f>LOOKUP(A14,Data!A16:C80)</f>
        <v>28</v>
      </c>
    </row>
    <row r="15" spans="1:10" x14ac:dyDescent="0.3">
      <c r="A15" s="65">
        <v>1381</v>
      </c>
      <c r="B15" s="109">
        <f>VLOOKUP(A15,Data!A17:D81,2,FALSE)</f>
        <v>45268</v>
      </c>
      <c r="C15">
        <f>LOOKUP(A15,Data!A17:C81)</f>
        <v>8</v>
      </c>
    </row>
    <row r="16" spans="1:10" x14ac:dyDescent="0.3">
      <c r="A16" s="65">
        <v>1382</v>
      </c>
      <c r="B16" s="109">
        <f>VLOOKUP(A16,Data!A18:D82,2,FALSE)</f>
        <v>45270</v>
      </c>
      <c r="C16">
        <f>LOOKUP(A16,Data!A18:C82)</f>
        <v>10</v>
      </c>
    </row>
    <row r="17" spans="1:3" x14ac:dyDescent="0.3">
      <c r="A17" s="65">
        <v>1383</v>
      </c>
      <c r="B17" s="109">
        <f>VLOOKUP(A17,Data!A19:D83,2,FALSE)</f>
        <v>45267</v>
      </c>
      <c r="C17">
        <f>LOOKUP(A17,Data!A19:C83)</f>
        <v>7</v>
      </c>
    </row>
    <row r="18" spans="1:3" x14ac:dyDescent="0.3">
      <c r="A18" s="65">
        <v>1384</v>
      </c>
      <c r="B18" s="109">
        <f>VLOOKUP(A18,Data!A20:D84,2,FALSE)</f>
        <v>45270</v>
      </c>
      <c r="C18">
        <f>LOOKUP(A18,Data!A20:C84)</f>
        <v>10</v>
      </c>
    </row>
    <row r="19" spans="1:3" x14ac:dyDescent="0.3">
      <c r="A19" s="65">
        <v>1385</v>
      </c>
      <c r="B19" s="109">
        <f>VLOOKUP(A19,Data!A21:D85,2,FALSE)</f>
        <v>45270</v>
      </c>
      <c r="C19">
        <f>LOOKUP(A19,Data!A21:C85)</f>
        <v>10</v>
      </c>
    </row>
    <row r="20" spans="1:3" x14ac:dyDescent="0.3">
      <c r="A20" s="65">
        <v>1386</v>
      </c>
      <c r="B20" s="109">
        <f>VLOOKUP(A20,Data!A22:D86,2,FALSE)</f>
        <v>45270</v>
      </c>
      <c r="C20">
        <f>LOOKUP(A20,Data!A22:C86)</f>
        <v>10</v>
      </c>
    </row>
    <row r="21" spans="1:3" x14ac:dyDescent="0.3">
      <c r="A21" s="65">
        <v>1387</v>
      </c>
      <c r="B21" s="109">
        <f>VLOOKUP(A21,Data!A23:D87,2,FALSE)</f>
        <v>45271</v>
      </c>
      <c r="C21">
        <f>LOOKUP(A21,Data!A23:C87)</f>
        <v>11</v>
      </c>
    </row>
    <row r="22" spans="1:3" x14ac:dyDescent="0.3">
      <c r="A22" s="65">
        <v>1388</v>
      </c>
      <c r="B22" s="109">
        <f>VLOOKUP(A22,Data!A24:D88,2,FALSE)</f>
        <v>45271</v>
      </c>
      <c r="C22">
        <f>LOOKUP(A22,Data!A24:C88)</f>
        <v>11</v>
      </c>
    </row>
    <row r="23" spans="1:3" x14ac:dyDescent="0.3">
      <c r="A23" s="65">
        <v>1389</v>
      </c>
      <c r="B23" s="109">
        <f>VLOOKUP(A23,Data!A25:D89,2,FALSE)</f>
        <v>45261</v>
      </c>
      <c r="C23">
        <f>LOOKUP(A23,Data!A25:C89)</f>
        <v>1</v>
      </c>
    </row>
    <row r="24" spans="1:3" x14ac:dyDescent="0.3">
      <c r="A24" s="65">
        <v>1390</v>
      </c>
      <c r="B24" s="109">
        <f>VLOOKUP(A24,Data!A26:D90,2,FALSE)</f>
        <v>45261</v>
      </c>
      <c r="C24">
        <f>LOOKUP(A24,Data!A26:C90)</f>
        <v>1</v>
      </c>
    </row>
    <row r="25" spans="1:3" x14ac:dyDescent="0.3">
      <c r="A25" s="65">
        <v>1391</v>
      </c>
      <c r="B25" s="109">
        <f>VLOOKUP(A25,Data!A27:D91,2,FALSE)</f>
        <v>45261</v>
      </c>
      <c r="C25">
        <f>LOOKUP(A25,Data!A27:C91)</f>
        <v>1</v>
      </c>
    </row>
    <row r="26" spans="1:3" x14ac:dyDescent="0.3">
      <c r="A26" s="65">
        <v>1392</v>
      </c>
      <c r="B26" s="109">
        <f>VLOOKUP(A26,Data!A28:D92,2,FALSE)</f>
        <v>45288</v>
      </c>
      <c r="C26">
        <f>LOOKUP(A26,Data!A28:C92)</f>
        <v>28</v>
      </c>
    </row>
    <row r="27" spans="1:3" x14ac:dyDescent="0.3">
      <c r="A27" s="65">
        <v>1393</v>
      </c>
      <c r="B27" s="109">
        <f>VLOOKUP(A27,Data!A29:D93,2,FALSE)</f>
        <v>45288</v>
      </c>
      <c r="C27">
        <f>LOOKUP(A27,Data!A29:C93)</f>
        <v>28</v>
      </c>
    </row>
    <row r="28" spans="1:3" x14ac:dyDescent="0.3">
      <c r="A28" s="65">
        <v>1394</v>
      </c>
      <c r="B28" s="109">
        <f>VLOOKUP(A28,Data!A30:D94,2,FALSE)</f>
        <v>45269</v>
      </c>
      <c r="C28">
        <f>LOOKUP(A28,Data!A30:C94)</f>
        <v>9</v>
      </c>
    </row>
    <row r="29" spans="1:3" x14ac:dyDescent="0.3">
      <c r="A29" s="65">
        <v>1395</v>
      </c>
      <c r="B29" s="109">
        <f>VLOOKUP(A29,Data!A31:D95,2,FALSE)</f>
        <v>45269</v>
      </c>
      <c r="C29">
        <f>LOOKUP(A29,Data!A31:C95)</f>
        <v>9</v>
      </c>
    </row>
    <row r="30" spans="1:3" x14ac:dyDescent="0.3">
      <c r="A30" s="65">
        <v>1396</v>
      </c>
      <c r="B30" s="109">
        <f>VLOOKUP(A30,Data!A32:D96,2,FALSE)</f>
        <v>45266</v>
      </c>
      <c r="C30">
        <f>LOOKUP(A30,Data!A32:C96)</f>
        <v>6</v>
      </c>
    </row>
    <row r="31" spans="1:3" x14ac:dyDescent="0.3">
      <c r="A31" s="65">
        <v>1397</v>
      </c>
      <c r="B31" s="109">
        <f>VLOOKUP(A31,Data!A33:D97,2,FALSE)</f>
        <v>45268</v>
      </c>
      <c r="C31">
        <f>LOOKUP(A31,Data!A33:C97)</f>
        <v>8</v>
      </c>
    </row>
    <row r="32" spans="1:3" x14ac:dyDescent="0.3">
      <c r="A32" s="65">
        <v>1398</v>
      </c>
      <c r="B32" s="109">
        <f>VLOOKUP(A32,Data!A34:D98,2,FALSE)</f>
        <v>45268</v>
      </c>
      <c r="C32">
        <f>LOOKUP(A32,Data!A34:C98)</f>
        <v>8</v>
      </c>
    </row>
    <row r="33" spans="1:3" x14ac:dyDescent="0.3">
      <c r="A33" s="65">
        <v>1399</v>
      </c>
      <c r="B33" s="109">
        <f>VLOOKUP(A33,Data!A35:D99,2,FALSE)</f>
        <v>45285</v>
      </c>
      <c r="C33">
        <f>LOOKUP(A33,Data!A35:C99)</f>
        <v>25</v>
      </c>
    </row>
    <row r="34" spans="1:3" x14ac:dyDescent="0.3">
      <c r="A34" s="65">
        <v>1400</v>
      </c>
      <c r="B34" s="109">
        <f>VLOOKUP(A34,Data!A36:D100,2,FALSE)</f>
        <v>45286</v>
      </c>
      <c r="C34">
        <f>LOOKUP(A34,Data!A36:C100)</f>
        <v>26</v>
      </c>
    </row>
    <row r="35" spans="1:3" x14ac:dyDescent="0.3">
      <c r="A35" s="65">
        <v>1401</v>
      </c>
      <c r="B35" s="109">
        <f>VLOOKUP(A35,Data!A37:D101,2,FALSE)</f>
        <v>45286</v>
      </c>
      <c r="C35">
        <f>LOOKUP(A35,Data!A37:C101)</f>
        <v>26</v>
      </c>
    </row>
    <row r="36" spans="1:3" x14ac:dyDescent="0.3">
      <c r="A36" s="65">
        <v>1402</v>
      </c>
      <c r="B36" s="109">
        <f>VLOOKUP(A36,Data!A38:D102,2,FALSE)</f>
        <v>45286</v>
      </c>
      <c r="C36">
        <f>LOOKUP(A36,Data!A38:C102)</f>
        <v>26</v>
      </c>
    </row>
    <row r="37" spans="1:3" x14ac:dyDescent="0.3">
      <c r="A37" s="65">
        <v>1403</v>
      </c>
      <c r="B37" s="109">
        <f>VLOOKUP(A37,Data!A39:D103,2,FALSE)</f>
        <v>45289</v>
      </c>
      <c r="C37">
        <f>LOOKUP(A37,Data!A39:C103)</f>
        <v>29</v>
      </c>
    </row>
    <row r="38" spans="1:3" x14ac:dyDescent="0.3">
      <c r="A38" s="65">
        <v>1404</v>
      </c>
      <c r="B38" s="109">
        <f>VLOOKUP(A38,Data!A40:D104,2,FALSE)</f>
        <v>45266</v>
      </c>
      <c r="C38">
        <f>LOOKUP(A38,Data!A40:C104)</f>
        <v>6</v>
      </c>
    </row>
    <row r="39" spans="1:3" x14ac:dyDescent="0.3">
      <c r="A39" s="65">
        <v>1405</v>
      </c>
      <c r="B39" s="109">
        <f>VLOOKUP(A39,Data!A41:D105,2,FALSE)</f>
        <v>45287</v>
      </c>
      <c r="C39">
        <f>LOOKUP(A39,Data!A41:C105)</f>
        <v>27</v>
      </c>
    </row>
    <row r="40" spans="1:3" x14ac:dyDescent="0.3">
      <c r="A40" s="65">
        <v>1406</v>
      </c>
      <c r="B40" s="109">
        <f>VLOOKUP(A40,Data!A42:D106,2,FALSE)</f>
        <v>45264</v>
      </c>
      <c r="C40">
        <f>LOOKUP(A40,Data!A42:C106)</f>
        <v>4</v>
      </c>
    </row>
    <row r="41" spans="1:3" x14ac:dyDescent="0.3">
      <c r="A41" s="65">
        <v>1407</v>
      </c>
      <c r="B41" s="109">
        <f>VLOOKUP(A41,Data!A43:D107,2,FALSE)</f>
        <v>45264</v>
      </c>
      <c r="C41">
        <f>LOOKUP(A41,Data!A43:C107)</f>
        <v>4</v>
      </c>
    </row>
    <row r="42" spans="1:3" x14ac:dyDescent="0.3">
      <c r="A42" s="65">
        <v>1408</v>
      </c>
      <c r="B42" s="109">
        <f>VLOOKUP(A42,Data!A44:D108,2,FALSE)</f>
        <v>45272</v>
      </c>
      <c r="C42">
        <f>LOOKUP(A42,Data!A44:C108)</f>
        <v>12</v>
      </c>
    </row>
    <row r="43" spans="1:3" x14ac:dyDescent="0.3">
      <c r="A43" s="65">
        <v>1409</v>
      </c>
      <c r="B43" s="109">
        <f>VLOOKUP(A43,Data!A45:D109,2,FALSE)</f>
        <v>45268</v>
      </c>
      <c r="C43">
        <f>LOOKUP(A43,Data!A45:C109)</f>
        <v>8</v>
      </c>
    </row>
    <row r="44" spans="1:3" x14ac:dyDescent="0.3">
      <c r="A44" s="65">
        <v>1410</v>
      </c>
      <c r="B44" s="109">
        <f>VLOOKUP(A44,Data!A46:D110,2,FALSE)</f>
        <v>45264</v>
      </c>
      <c r="C44">
        <f>LOOKUP(A44,Data!A46:C110)</f>
        <v>4</v>
      </c>
    </row>
    <row r="45" spans="1:3" x14ac:dyDescent="0.3">
      <c r="A45" s="65">
        <v>1411</v>
      </c>
      <c r="B45" s="109">
        <f>VLOOKUP(A45,Data!A47:D111,2,FALSE)</f>
        <v>45289</v>
      </c>
      <c r="C45">
        <f>LOOKUP(A45,Data!A47:C111)</f>
        <v>29</v>
      </c>
    </row>
    <row r="46" spans="1:3" x14ac:dyDescent="0.3">
      <c r="A46" s="65">
        <v>1412</v>
      </c>
      <c r="B46" s="109">
        <f>VLOOKUP(A46,Data!A48:D112,2,FALSE)</f>
        <v>45263</v>
      </c>
      <c r="C46">
        <f>LOOKUP(A46,Data!A48:C112)</f>
        <v>3</v>
      </c>
    </row>
    <row r="47" spans="1:3" x14ac:dyDescent="0.3">
      <c r="A47" s="65">
        <v>1413</v>
      </c>
      <c r="B47" s="109">
        <f>VLOOKUP(A47,Data!A49:D113,2,FALSE)</f>
        <v>45263</v>
      </c>
      <c r="C47">
        <f>LOOKUP(A47,Data!A49:C113)</f>
        <v>3</v>
      </c>
    </row>
    <row r="48" spans="1:3" x14ac:dyDescent="0.3">
      <c r="A48" s="65">
        <v>1414</v>
      </c>
      <c r="B48" s="109">
        <f>VLOOKUP(A48,Data!A50:D114,2,FALSE)</f>
        <v>45266</v>
      </c>
      <c r="C48">
        <f>LOOKUP(A48,Data!A50:C114)</f>
        <v>6</v>
      </c>
    </row>
    <row r="49" spans="1:3" x14ac:dyDescent="0.3">
      <c r="A49" s="65">
        <v>1415</v>
      </c>
      <c r="B49" s="109">
        <f>VLOOKUP(A49,Data!A51:D115,2,FALSE)</f>
        <v>45288</v>
      </c>
      <c r="C49">
        <f>LOOKUP(A49,Data!A51:C115)</f>
        <v>28</v>
      </c>
    </row>
    <row r="50" spans="1:3" x14ac:dyDescent="0.3">
      <c r="A50" s="65">
        <v>1416</v>
      </c>
      <c r="B50" s="109">
        <f>VLOOKUP(A50,Data!A52:D116,2,FALSE)</f>
        <v>45268</v>
      </c>
      <c r="C50">
        <f>LOOKUP(A50,Data!A52:C116)</f>
        <v>8</v>
      </c>
    </row>
    <row r="51" spans="1:3" x14ac:dyDescent="0.3">
      <c r="A51" s="65">
        <v>1417</v>
      </c>
      <c r="B51" s="109">
        <f>VLOOKUP(A51,Data!A53:D117,2,FALSE)</f>
        <v>45270</v>
      </c>
      <c r="C51">
        <f>LOOKUP(A51,Data!A53:C117)</f>
        <v>10</v>
      </c>
    </row>
    <row r="52" spans="1:3" x14ac:dyDescent="0.3">
      <c r="A52" s="65">
        <v>1418</v>
      </c>
      <c r="B52" s="109">
        <f>VLOOKUP(A52,Data!A54:D118,2,FALSE)</f>
        <v>45267</v>
      </c>
      <c r="C52">
        <f>LOOKUP(A52,Data!A54:C118)</f>
        <v>7</v>
      </c>
    </row>
    <row r="53" spans="1:3" x14ac:dyDescent="0.3">
      <c r="A53" s="65">
        <v>1419</v>
      </c>
      <c r="B53" s="109">
        <f>VLOOKUP(A53,Data!A55:D119,2,FALSE)</f>
        <v>45270</v>
      </c>
      <c r="C53">
        <f>LOOKUP(A53,Data!A55:C119)</f>
        <v>10</v>
      </c>
    </row>
    <row r="54" spans="1:3" x14ac:dyDescent="0.3">
      <c r="A54" s="65">
        <v>1420</v>
      </c>
      <c r="B54" s="109">
        <f>VLOOKUP(A54,Data!A56:D120,2,FALSE)</f>
        <v>45271</v>
      </c>
      <c r="C54">
        <f>LOOKUP(A54,Data!A56:C120)</f>
        <v>11</v>
      </c>
    </row>
    <row r="55" spans="1:3" x14ac:dyDescent="0.3">
      <c r="A55" s="65">
        <v>1421</v>
      </c>
      <c r="B55" s="109">
        <f>VLOOKUP(A55,Data!A57:D121,2,FALSE)</f>
        <v>45261</v>
      </c>
      <c r="C55">
        <f>LOOKUP(A55,Data!A57:C121)</f>
        <v>1</v>
      </c>
    </row>
    <row r="56" spans="1:3" x14ac:dyDescent="0.3">
      <c r="A56" s="65">
        <v>1422</v>
      </c>
      <c r="B56" s="109">
        <f>VLOOKUP(A56,Data!A58:D122,2,FALSE)</f>
        <v>45288</v>
      </c>
      <c r="C56">
        <f>LOOKUP(A56,Data!A58:C122)</f>
        <v>28</v>
      </c>
    </row>
    <row r="57" spans="1:3" x14ac:dyDescent="0.3">
      <c r="A57" s="65">
        <v>1423</v>
      </c>
      <c r="B57" s="109">
        <f>VLOOKUP(A57,Data!A59:D123,2,FALSE)</f>
        <v>45269</v>
      </c>
      <c r="C57">
        <f>LOOKUP(A57,Data!A59:C123)</f>
        <v>9</v>
      </c>
    </row>
    <row r="58" spans="1:3" x14ac:dyDescent="0.3">
      <c r="A58" s="65">
        <v>1424</v>
      </c>
      <c r="B58" s="109">
        <f>VLOOKUP(A58,Data!A60:D124,2,FALSE)</f>
        <v>45266</v>
      </c>
      <c r="C58">
        <f>LOOKUP(A58,Data!A60:C124)</f>
        <v>6</v>
      </c>
    </row>
    <row r="59" spans="1:3" x14ac:dyDescent="0.3">
      <c r="A59" s="65">
        <v>1425</v>
      </c>
      <c r="B59" s="109">
        <f>VLOOKUP(A59,Data!A61:D125,2,FALSE)</f>
        <v>45268</v>
      </c>
      <c r="C59">
        <f>LOOKUP(A59,Data!A61:C125)</f>
        <v>8</v>
      </c>
    </row>
    <row r="60" spans="1:3" x14ac:dyDescent="0.3">
      <c r="A60" s="65">
        <v>1426</v>
      </c>
      <c r="B60" s="109">
        <f>VLOOKUP(A60,Data!A62:D126,2,FALSE)</f>
        <v>45285</v>
      </c>
      <c r="C60">
        <f>LOOKUP(A60,Data!A62:C126)</f>
        <v>25</v>
      </c>
    </row>
    <row r="61" spans="1:3" x14ac:dyDescent="0.3">
      <c r="A61" s="65">
        <v>1427</v>
      </c>
      <c r="B61" s="109">
        <f>VLOOKUP(A61,Data!A63:D127,2,FALSE)</f>
        <v>45286</v>
      </c>
      <c r="C61">
        <f>LOOKUP(A61,Data!A63:C127)</f>
        <v>26</v>
      </c>
    </row>
    <row r="62" spans="1:3" x14ac:dyDescent="0.3">
      <c r="A62" s="65">
        <v>1428</v>
      </c>
      <c r="B62" s="109">
        <f>VLOOKUP(A62,Data!A64:D128,2,FALSE)</f>
        <v>45289</v>
      </c>
      <c r="C62">
        <f>LOOKUP(A62,Data!A64:C128)</f>
        <v>29</v>
      </c>
    </row>
    <row r="63" spans="1:3" x14ac:dyDescent="0.3">
      <c r="A63" s="65">
        <v>1429</v>
      </c>
      <c r="B63" s="109">
        <f>VLOOKUP(A63,Data!A65:D129,2,FALSE)</f>
        <v>45266</v>
      </c>
      <c r="C63">
        <f>LOOKUP(A63,Data!A65:C129)</f>
        <v>6</v>
      </c>
    </row>
    <row r="64" spans="1:3" x14ac:dyDescent="0.3">
      <c r="A64" s="65">
        <v>1430</v>
      </c>
      <c r="B64" s="109">
        <f>VLOOKUP(A64,Data!A66:D130,2,FALSE)</f>
        <v>45266</v>
      </c>
      <c r="C64">
        <f>LOOKUP(A64,Data!A66:C130)</f>
        <v>6</v>
      </c>
    </row>
    <row r="65" spans="1:3" x14ac:dyDescent="0.3">
      <c r="A65" s="65">
        <v>1431</v>
      </c>
      <c r="B65" s="109">
        <f>VLOOKUP(A65,Data!A67:D131,2,FALSE)</f>
        <v>45264</v>
      </c>
      <c r="C65">
        <f>LOOKUP(A65,Data!A67:C131)</f>
        <v>4</v>
      </c>
    </row>
    <row r="66" spans="1:3" x14ac:dyDescent="0.3">
      <c r="A66" s="65">
        <v>1432</v>
      </c>
      <c r="B66" s="109">
        <f>VLOOKUP(A66,Data!A68:D132,2,FALSE)</f>
        <v>45263</v>
      </c>
      <c r="C66">
        <f>LOOKUP(A66,Data!A68:C132)</f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F83D-F2E0-48EE-8630-AB7D4AC21447}">
  <dimension ref="A3:D68"/>
  <sheetViews>
    <sheetView workbookViewId="0">
      <selection activeCell="I9" sqref="I9"/>
    </sheetView>
  </sheetViews>
  <sheetFormatPr defaultRowHeight="15.6" x14ac:dyDescent="0.3"/>
  <cols>
    <col min="1" max="1" width="8.83203125" style="2" bestFit="1" customWidth="1"/>
    <col min="2" max="3" width="14.83203125" bestFit="1" customWidth="1"/>
    <col min="4" max="4" width="10.75" bestFit="1" customWidth="1"/>
    <col min="6" max="6" width="6.75" bestFit="1" customWidth="1"/>
  </cols>
  <sheetData>
    <row r="3" spans="1:4" x14ac:dyDescent="0.3">
      <c r="A3" s="64" t="s">
        <v>400</v>
      </c>
      <c r="B3" s="64" t="s">
        <v>633</v>
      </c>
      <c r="C3" s="64" t="s">
        <v>634</v>
      </c>
      <c r="D3" s="64" t="s">
        <v>635</v>
      </c>
    </row>
    <row r="4" spans="1:4" x14ac:dyDescent="0.3">
      <c r="A4" s="111" t="s">
        <v>631</v>
      </c>
      <c r="B4" t="str">
        <f>CLEAN(A4)</f>
        <v>#Las Vegas….</v>
      </c>
      <c r="C4" t="str">
        <f>TRIM(B4)</f>
        <v>#Las Vegas….</v>
      </c>
    </row>
    <row r="5" spans="1:4" x14ac:dyDescent="0.3">
      <c r="A5" s="65" t="s">
        <v>416</v>
      </c>
      <c r="B5" t="str">
        <f t="shared" ref="B5:B68" si="0">CLEAN(A5)</f>
        <v>Las Vegas</v>
      </c>
      <c r="C5" t="str">
        <f t="shared" ref="C5:C68" si="1">TRIM(B5)</f>
        <v>Las Vegas</v>
      </c>
    </row>
    <row r="6" spans="1:4" x14ac:dyDescent="0.3">
      <c r="A6" s="65" t="s">
        <v>428</v>
      </c>
      <c r="B6" t="str">
        <f t="shared" si="0"/>
        <v>New York</v>
      </c>
      <c r="C6" t="str">
        <f t="shared" si="1"/>
        <v>New York</v>
      </c>
      <c r="D6" t="str">
        <f>SUBSTITUTE(C6,"York","London")</f>
        <v>New London</v>
      </c>
    </row>
    <row r="7" spans="1:4" x14ac:dyDescent="0.3">
      <c r="A7" s="65" t="s">
        <v>428</v>
      </c>
      <c r="B7" t="str">
        <f t="shared" si="0"/>
        <v>New York</v>
      </c>
      <c r="C7" t="str">
        <f t="shared" si="1"/>
        <v>New York</v>
      </c>
      <c r="D7" t="str">
        <f t="shared" ref="D7:D68" si="2">SUBSTITUTE(C7,"York","London")</f>
        <v>New London</v>
      </c>
    </row>
    <row r="8" spans="1:4" x14ac:dyDescent="0.3">
      <c r="A8" s="65" t="s">
        <v>428</v>
      </c>
      <c r="B8" t="str">
        <f t="shared" si="0"/>
        <v>New York</v>
      </c>
      <c r="C8" t="str">
        <f t="shared" si="1"/>
        <v>New York</v>
      </c>
      <c r="D8" t="str">
        <f t="shared" si="2"/>
        <v>New London</v>
      </c>
    </row>
    <row r="9" spans="1:4" x14ac:dyDescent="0.3">
      <c r="A9" s="65" t="s">
        <v>416</v>
      </c>
      <c r="B9" t="str">
        <f t="shared" si="0"/>
        <v>Las Vegas</v>
      </c>
      <c r="C9" t="str">
        <f t="shared" si="1"/>
        <v>Las Vegas</v>
      </c>
      <c r="D9" t="str">
        <f t="shared" si="2"/>
        <v>Las Vegas</v>
      </c>
    </row>
    <row r="10" spans="1:4" x14ac:dyDescent="0.3">
      <c r="A10" s="65" t="s">
        <v>416</v>
      </c>
      <c r="B10" t="str">
        <f t="shared" si="0"/>
        <v>Las Vegas</v>
      </c>
      <c r="C10" t="str">
        <f t="shared" si="1"/>
        <v>Las Vegas</v>
      </c>
      <c r="D10" t="str">
        <f t="shared" si="2"/>
        <v>Las Vegas</v>
      </c>
    </row>
    <row r="11" spans="1:4" x14ac:dyDescent="0.3">
      <c r="A11" s="65" t="s">
        <v>442</v>
      </c>
      <c r="B11" t="str">
        <f t="shared" si="0"/>
        <v>Portland</v>
      </c>
      <c r="C11" t="str">
        <f t="shared" si="1"/>
        <v>Portland</v>
      </c>
      <c r="D11" t="str">
        <f t="shared" si="2"/>
        <v>Portland</v>
      </c>
    </row>
    <row r="12" spans="1:4" x14ac:dyDescent="0.3">
      <c r="A12" s="65" t="s">
        <v>428</v>
      </c>
      <c r="B12" t="str">
        <f t="shared" si="0"/>
        <v>New York</v>
      </c>
      <c r="C12" t="str">
        <f t="shared" si="1"/>
        <v>New York</v>
      </c>
      <c r="D12" t="str">
        <f t="shared" si="2"/>
        <v>New London</v>
      </c>
    </row>
    <row r="13" spans="1:4" x14ac:dyDescent="0.3">
      <c r="A13" s="65" t="s">
        <v>451</v>
      </c>
      <c r="B13" t="str">
        <f t="shared" si="0"/>
        <v>Denver</v>
      </c>
      <c r="C13" t="str">
        <f t="shared" si="1"/>
        <v>Denver</v>
      </c>
      <c r="D13" t="str">
        <f t="shared" si="2"/>
        <v>Denver</v>
      </c>
    </row>
    <row r="14" spans="1:4" x14ac:dyDescent="0.3">
      <c r="A14" s="65" t="s">
        <v>459</v>
      </c>
      <c r="B14" t="str">
        <f t="shared" si="0"/>
        <v>Los Angelas</v>
      </c>
      <c r="C14" t="str">
        <f t="shared" si="1"/>
        <v>Los Angelas</v>
      </c>
      <c r="D14" t="str">
        <f t="shared" si="2"/>
        <v>Los Angelas</v>
      </c>
    </row>
    <row r="15" spans="1:4" x14ac:dyDescent="0.3">
      <c r="A15" s="65" t="s">
        <v>466</v>
      </c>
      <c r="B15" t="str">
        <f t="shared" si="0"/>
        <v>Milwaukee</v>
      </c>
      <c r="C15" t="str">
        <f t="shared" si="1"/>
        <v>Milwaukee</v>
      </c>
      <c r="D15" t="str">
        <f t="shared" si="2"/>
        <v>Milwaukee</v>
      </c>
    </row>
    <row r="16" spans="1:4" x14ac:dyDescent="0.3">
      <c r="A16" s="65" t="s">
        <v>474</v>
      </c>
      <c r="B16" t="str">
        <f t="shared" si="0"/>
        <v>Memphis</v>
      </c>
      <c r="C16" t="str">
        <f t="shared" si="1"/>
        <v>Memphis</v>
      </c>
      <c r="D16" t="str">
        <f t="shared" si="2"/>
        <v>Memphis</v>
      </c>
    </row>
    <row r="17" spans="1:4" x14ac:dyDescent="0.3">
      <c r="A17" s="65" t="s">
        <v>442</v>
      </c>
      <c r="B17" t="str">
        <f t="shared" si="0"/>
        <v>Portland</v>
      </c>
      <c r="C17" t="str">
        <f t="shared" si="1"/>
        <v>Portland</v>
      </c>
      <c r="D17" t="str">
        <f t="shared" si="2"/>
        <v>Portland</v>
      </c>
    </row>
    <row r="18" spans="1:4" x14ac:dyDescent="0.3">
      <c r="A18" s="65" t="s">
        <v>480</v>
      </c>
      <c r="B18" t="str">
        <f t="shared" si="0"/>
        <v>Chicago</v>
      </c>
      <c r="C18" t="str">
        <f t="shared" si="1"/>
        <v>Chicago</v>
      </c>
      <c r="D18" t="str">
        <f t="shared" si="2"/>
        <v>Chicago</v>
      </c>
    </row>
    <row r="19" spans="1:4" x14ac:dyDescent="0.3">
      <c r="A19" s="65" t="s">
        <v>487</v>
      </c>
      <c r="B19" t="str">
        <f t="shared" si="0"/>
        <v>Boise</v>
      </c>
      <c r="C19" t="str">
        <f t="shared" si="1"/>
        <v>Boise</v>
      </c>
      <c r="D19" t="str">
        <f t="shared" si="2"/>
        <v>Boise</v>
      </c>
    </row>
    <row r="20" spans="1:4" x14ac:dyDescent="0.3">
      <c r="A20" s="65" t="s">
        <v>480</v>
      </c>
      <c r="B20" t="str">
        <f t="shared" si="0"/>
        <v>Chicago</v>
      </c>
      <c r="C20" t="str">
        <f t="shared" si="1"/>
        <v>Chicago</v>
      </c>
      <c r="D20" t="str">
        <f t="shared" si="2"/>
        <v>Chicago</v>
      </c>
    </row>
    <row r="21" spans="1:4" x14ac:dyDescent="0.3">
      <c r="A21" s="65" t="s">
        <v>480</v>
      </c>
      <c r="B21" t="str">
        <f t="shared" si="0"/>
        <v>Chicago</v>
      </c>
      <c r="C21" t="str">
        <f t="shared" si="1"/>
        <v>Chicago</v>
      </c>
      <c r="D21" t="str">
        <f t="shared" si="2"/>
        <v>Chicago</v>
      </c>
    </row>
    <row r="22" spans="1:4" x14ac:dyDescent="0.3">
      <c r="A22" s="65" t="s">
        <v>480</v>
      </c>
      <c r="B22" t="str">
        <f t="shared" si="0"/>
        <v>Chicago</v>
      </c>
      <c r="C22" t="str">
        <f t="shared" si="1"/>
        <v>Chicago</v>
      </c>
      <c r="D22" t="str">
        <f t="shared" si="2"/>
        <v>Chicago</v>
      </c>
    </row>
    <row r="23" spans="1:4" x14ac:dyDescent="0.3">
      <c r="A23" s="65" t="s">
        <v>496</v>
      </c>
      <c r="B23" t="str">
        <f t="shared" si="0"/>
        <v>Miami</v>
      </c>
      <c r="C23" t="str">
        <f t="shared" si="1"/>
        <v>Miami</v>
      </c>
      <c r="D23" t="str">
        <f t="shared" si="2"/>
        <v>Miami</v>
      </c>
    </row>
    <row r="24" spans="1:4" x14ac:dyDescent="0.3">
      <c r="A24" s="65" t="s">
        <v>496</v>
      </c>
      <c r="B24" t="str">
        <f t="shared" si="0"/>
        <v>Miami</v>
      </c>
      <c r="C24" t="str">
        <f t="shared" si="1"/>
        <v>Miami</v>
      </c>
      <c r="D24" t="str">
        <f t="shared" si="2"/>
        <v>Miami</v>
      </c>
    </row>
    <row r="25" spans="1:4" x14ac:dyDescent="0.3">
      <c r="A25" s="65" t="s">
        <v>501</v>
      </c>
      <c r="B25" t="str">
        <f t="shared" si="0"/>
        <v>Seattle</v>
      </c>
      <c r="C25" t="str">
        <f t="shared" si="1"/>
        <v>Seattle</v>
      </c>
      <c r="D25" t="str">
        <f t="shared" si="2"/>
        <v>Seattle</v>
      </c>
    </row>
    <row r="26" spans="1:4" x14ac:dyDescent="0.3">
      <c r="A26" s="65" t="s">
        <v>501</v>
      </c>
      <c r="B26" t="str">
        <f t="shared" si="0"/>
        <v>Seattle</v>
      </c>
      <c r="C26" t="str">
        <f t="shared" si="1"/>
        <v>Seattle</v>
      </c>
      <c r="D26" t="str">
        <f t="shared" si="2"/>
        <v>Seattle</v>
      </c>
    </row>
    <row r="27" spans="1:4" x14ac:dyDescent="0.3">
      <c r="A27" s="65" t="s">
        <v>501</v>
      </c>
      <c r="B27" t="str">
        <f t="shared" si="0"/>
        <v>Seattle</v>
      </c>
      <c r="C27" t="str">
        <f t="shared" si="1"/>
        <v>Seattle</v>
      </c>
      <c r="D27" t="str">
        <f t="shared" si="2"/>
        <v>Seattle</v>
      </c>
    </row>
    <row r="28" spans="1:4" x14ac:dyDescent="0.3">
      <c r="A28" s="65" t="s">
        <v>474</v>
      </c>
      <c r="B28" t="str">
        <f t="shared" si="0"/>
        <v>Memphis</v>
      </c>
      <c r="C28" t="str">
        <f t="shared" si="1"/>
        <v>Memphis</v>
      </c>
      <c r="D28" t="str">
        <f t="shared" si="2"/>
        <v>Memphis</v>
      </c>
    </row>
    <row r="29" spans="1:4" x14ac:dyDescent="0.3">
      <c r="A29" s="65" t="s">
        <v>474</v>
      </c>
      <c r="B29" t="str">
        <f t="shared" si="0"/>
        <v>Memphis</v>
      </c>
      <c r="C29" t="str">
        <f t="shared" si="1"/>
        <v>Memphis</v>
      </c>
      <c r="D29" t="str">
        <f t="shared" si="2"/>
        <v>Memphis</v>
      </c>
    </row>
    <row r="30" spans="1:4" x14ac:dyDescent="0.3">
      <c r="A30" s="65" t="s">
        <v>508</v>
      </c>
      <c r="B30" t="str">
        <f t="shared" si="0"/>
        <v>Salt Lake City</v>
      </c>
      <c r="C30" t="str">
        <f t="shared" si="1"/>
        <v>Salt Lake City</v>
      </c>
      <c r="D30" t="str">
        <f t="shared" si="2"/>
        <v>Salt Lake City</v>
      </c>
    </row>
    <row r="31" spans="1:4" x14ac:dyDescent="0.3">
      <c r="A31" s="65" t="s">
        <v>508</v>
      </c>
      <c r="B31" t="str">
        <f t="shared" si="0"/>
        <v>Salt Lake City</v>
      </c>
      <c r="C31" t="str">
        <f t="shared" si="1"/>
        <v>Salt Lake City</v>
      </c>
      <c r="D31" t="str">
        <f t="shared" si="2"/>
        <v>Salt Lake City</v>
      </c>
    </row>
    <row r="32" spans="1:4" x14ac:dyDescent="0.3">
      <c r="A32" s="65" t="s">
        <v>466</v>
      </c>
      <c r="B32" t="str">
        <f t="shared" si="0"/>
        <v>Milwaukee</v>
      </c>
      <c r="C32" t="str">
        <f t="shared" si="1"/>
        <v>Milwaukee</v>
      </c>
      <c r="D32" t="str">
        <f t="shared" si="2"/>
        <v>Milwaukee</v>
      </c>
    </row>
    <row r="33" spans="1:4" x14ac:dyDescent="0.3">
      <c r="A33" s="65" t="s">
        <v>442</v>
      </c>
      <c r="B33" t="str">
        <f t="shared" si="0"/>
        <v>Portland</v>
      </c>
      <c r="C33" t="str">
        <f t="shared" si="1"/>
        <v>Portland</v>
      </c>
      <c r="D33" t="str">
        <f t="shared" si="2"/>
        <v>Portland</v>
      </c>
    </row>
    <row r="34" spans="1:4" x14ac:dyDescent="0.3">
      <c r="A34" s="65" t="s">
        <v>442</v>
      </c>
      <c r="B34" t="str">
        <f t="shared" si="0"/>
        <v>Portland</v>
      </c>
      <c r="C34" t="str">
        <f t="shared" si="1"/>
        <v>Portland</v>
      </c>
      <c r="D34" t="str">
        <f t="shared" si="2"/>
        <v>Portland</v>
      </c>
    </row>
    <row r="35" spans="1:4" x14ac:dyDescent="0.3">
      <c r="A35" s="65" t="s">
        <v>480</v>
      </c>
      <c r="B35" t="str">
        <f t="shared" si="0"/>
        <v>Chicago</v>
      </c>
      <c r="C35" t="str">
        <f t="shared" si="1"/>
        <v>Chicago</v>
      </c>
      <c r="D35" t="str">
        <f t="shared" si="2"/>
        <v>Chicago</v>
      </c>
    </row>
    <row r="36" spans="1:4" x14ac:dyDescent="0.3">
      <c r="A36" s="65" t="s">
        <v>496</v>
      </c>
      <c r="B36" t="str">
        <f t="shared" si="0"/>
        <v>Miami</v>
      </c>
      <c r="C36" t="str">
        <f t="shared" si="1"/>
        <v>Miami</v>
      </c>
      <c r="D36" t="str">
        <f t="shared" si="2"/>
        <v>Miami</v>
      </c>
    </row>
    <row r="37" spans="1:4" x14ac:dyDescent="0.3">
      <c r="A37" s="65" t="s">
        <v>496</v>
      </c>
      <c r="B37" t="str">
        <f t="shared" si="0"/>
        <v>Miami</v>
      </c>
      <c r="C37" t="str">
        <f t="shared" si="1"/>
        <v>Miami</v>
      </c>
      <c r="D37" t="str">
        <f t="shared" si="2"/>
        <v>Miami</v>
      </c>
    </row>
    <row r="38" spans="1:4" x14ac:dyDescent="0.3">
      <c r="A38" s="65" t="s">
        <v>496</v>
      </c>
      <c r="B38" t="str">
        <f t="shared" si="0"/>
        <v>Miami</v>
      </c>
      <c r="C38" t="str">
        <f t="shared" si="1"/>
        <v>Miami</v>
      </c>
      <c r="D38" t="str">
        <f t="shared" si="2"/>
        <v>Miami</v>
      </c>
    </row>
    <row r="39" spans="1:4" x14ac:dyDescent="0.3">
      <c r="A39" s="65" t="s">
        <v>451</v>
      </c>
      <c r="B39" t="str">
        <f t="shared" si="0"/>
        <v>Denver</v>
      </c>
      <c r="C39" t="str">
        <f t="shared" si="1"/>
        <v>Denver</v>
      </c>
      <c r="D39" t="str">
        <f t="shared" si="2"/>
        <v>Denver</v>
      </c>
    </row>
    <row r="40" spans="1:4" x14ac:dyDescent="0.3">
      <c r="A40" s="65" t="s">
        <v>466</v>
      </c>
      <c r="B40" t="str">
        <f t="shared" si="0"/>
        <v>Milwaukee</v>
      </c>
      <c r="C40" t="str">
        <f t="shared" si="1"/>
        <v>Milwaukee</v>
      </c>
      <c r="D40" t="str">
        <f t="shared" si="2"/>
        <v>Milwaukee</v>
      </c>
    </row>
    <row r="41" spans="1:4" x14ac:dyDescent="0.3">
      <c r="A41" s="65" t="s">
        <v>416</v>
      </c>
      <c r="B41" t="str">
        <f t="shared" si="0"/>
        <v>Las Vegas</v>
      </c>
      <c r="C41" t="str">
        <f t="shared" si="1"/>
        <v>Las Vegas</v>
      </c>
      <c r="D41" t="str">
        <f t="shared" si="2"/>
        <v>Las Vegas</v>
      </c>
    </row>
    <row r="42" spans="1:4" x14ac:dyDescent="0.3">
      <c r="A42" s="65" t="s">
        <v>428</v>
      </c>
      <c r="B42" t="str">
        <f t="shared" si="0"/>
        <v>New York</v>
      </c>
      <c r="C42" t="str">
        <f t="shared" si="1"/>
        <v>New York</v>
      </c>
      <c r="D42" t="str">
        <f t="shared" si="2"/>
        <v>New London</v>
      </c>
    </row>
    <row r="43" spans="1:4" x14ac:dyDescent="0.3">
      <c r="A43" s="65" t="s">
        <v>428</v>
      </c>
      <c r="B43" t="str">
        <f t="shared" si="0"/>
        <v>New York</v>
      </c>
      <c r="C43" t="str">
        <f t="shared" si="1"/>
        <v>New York</v>
      </c>
      <c r="D43" t="str">
        <f t="shared" si="2"/>
        <v>New London</v>
      </c>
    </row>
    <row r="44" spans="1:4" x14ac:dyDescent="0.3">
      <c r="A44" s="65" t="s">
        <v>416</v>
      </c>
      <c r="B44" t="str">
        <f t="shared" si="0"/>
        <v>Las Vegas</v>
      </c>
      <c r="C44" t="str">
        <f t="shared" si="1"/>
        <v>Las Vegas</v>
      </c>
      <c r="D44" t="str">
        <f t="shared" si="2"/>
        <v>Las Vegas</v>
      </c>
    </row>
    <row r="45" spans="1:4" x14ac:dyDescent="0.3">
      <c r="A45" s="65" t="s">
        <v>442</v>
      </c>
      <c r="B45" t="str">
        <f t="shared" si="0"/>
        <v>Portland</v>
      </c>
      <c r="C45" t="str">
        <f t="shared" si="1"/>
        <v>Portland</v>
      </c>
      <c r="D45" t="str">
        <f t="shared" si="2"/>
        <v>Portland</v>
      </c>
    </row>
    <row r="46" spans="1:4" x14ac:dyDescent="0.3">
      <c r="A46" s="65" t="s">
        <v>428</v>
      </c>
      <c r="B46" t="str">
        <f t="shared" si="0"/>
        <v>New York</v>
      </c>
      <c r="C46" t="str">
        <f t="shared" si="1"/>
        <v>New York</v>
      </c>
      <c r="D46" t="str">
        <f t="shared" si="2"/>
        <v>New London</v>
      </c>
    </row>
    <row r="47" spans="1:4" x14ac:dyDescent="0.3">
      <c r="A47" s="65" t="s">
        <v>451</v>
      </c>
      <c r="B47" t="str">
        <f t="shared" si="0"/>
        <v>Denver</v>
      </c>
      <c r="C47" t="str">
        <f t="shared" si="1"/>
        <v>Denver</v>
      </c>
      <c r="D47" t="str">
        <f t="shared" si="2"/>
        <v>Denver</v>
      </c>
    </row>
    <row r="48" spans="1:4" x14ac:dyDescent="0.3">
      <c r="A48" s="65" t="s">
        <v>459</v>
      </c>
      <c r="B48" t="str">
        <f t="shared" si="0"/>
        <v>Los Angelas</v>
      </c>
      <c r="C48" t="str">
        <f t="shared" si="1"/>
        <v>Los Angelas</v>
      </c>
      <c r="D48" t="str">
        <f t="shared" si="2"/>
        <v>Los Angelas</v>
      </c>
    </row>
    <row r="49" spans="1:4" x14ac:dyDescent="0.3">
      <c r="A49" s="65" t="s">
        <v>459</v>
      </c>
      <c r="B49" t="str">
        <f t="shared" si="0"/>
        <v>Los Angelas</v>
      </c>
      <c r="C49" t="str">
        <f t="shared" si="1"/>
        <v>Los Angelas</v>
      </c>
      <c r="D49" t="str">
        <f t="shared" si="2"/>
        <v>Los Angelas</v>
      </c>
    </row>
    <row r="50" spans="1:4" x14ac:dyDescent="0.3">
      <c r="A50" s="65" t="s">
        <v>466</v>
      </c>
      <c r="B50" t="str">
        <f t="shared" si="0"/>
        <v>Milwaukee</v>
      </c>
      <c r="C50" t="str">
        <f t="shared" si="1"/>
        <v>Milwaukee</v>
      </c>
      <c r="D50" t="str">
        <f t="shared" si="2"/>
        <v>Milwaukee</v>
      </c>
    </row>
    <row r="51" spans="1:4" x14ac:dyDescent="0.3">
      <c r="A51" s="65" t="s">
        <v>474</v>
      </c>
      <c r="B51" t="str">
        <f t="shared" si="0"/>
        <v>Memphis</v>
      </c>
      <c r="C51" t="str">
        <f t="shared" si="1"/>
        <v>Memphis</v>
      </c>
      <c r="D51" t="str">
        <f t="shared" si="2"/>
        <v>Memphis</v>
      </c>
    </row>
    <row r="52" spans="1:4" x14ac:dyDescent="0.3">
      <c r="A52" s="65" t="s">
        <v>442</v>
      </c>
      <c r="B52" t="str">
        <f t="shared" si="0"/>
        <v>Portland</v>
      </c>
      <c r="C52" t="str">
        <f t="shared" si="1"/>
        <v>Portland</v>
      </c>
      <c r="D52" t="str">
        <f t="shared" si="2"/>
        <v>Portland</v>
      </c>
    </row>
    <row r="53" spans="1:4" x14ac:dyDescent="0.3">
      <c r="A53" s="65" t="s">
        <v>480</v>
      </c>
      <c r="B53" t="str">
        <f t="shared" si="0"/>
        <v>Chicago</v>
      </c>
      <c r="C53" t="str">
        <f t="shared" si="1"/>
        <v>Chicago</v>
      </c>
      <c r="D53" t="str">
        <f t="shared" si="2"/>
        <v>Chicago</v>
      </c>
    </row>
    <row r="54" spans="1:4" x14ac:dyDescent="0.3">
      <c r="A54" s="65" t="s">
        <v>487</v>
      </c>
      <c r="B54" t="str">
        <f t="shared" si="0"/>
        <v>Boise</v>
      </c>
      <c r="C54" t="str">
        <f t="shared" si="1"/>
        <v>Boise</v>
      </c>
      <c r="D54" t="str">
        <f t="shared" si="2"/>
        <v>Boise</v>
      </c>
    </row>
    <row r="55" spans="1:4" x14ac:dyDescent="0.3">
      <c r="A55" s="65" t="s">
        <v>480</v>
      </c>
      <c r="B55" t="str">
        <f t="shared" si="0"/>
        <v>Chicago</v>
      </c>
      <c r="C55" t="str">
        <f t="shared" si="1"/>
        <v>Chicago</v>
      </c>
      <c r="D55" t="str">
        <f t="shared" si="2"/>
        <v>Chicago</v>
      </c>
    </row>
    <row r="56" spans="1:4" x14ac:dyDescent="0.3">
      <c r="A56" s="65" t="s">
        <v>496</v>
      </c>
      <c r="B56" t="str">
        <f t="shared" si="0"/>
        <v>Miami</v>
      </c>
      <c r="C56" t="str">
        <f t="shared" si="1"/>
        <v>Miami</v>
      </c>
      <c r="D56" t="str">
        <f t="shared" si="2"/>
        <v>Miami</v>
      </c>
    </row>
    <row r="57" spans="1:4" x14ac:dyDescent="0.3">
      <c r="A57" s="65" t="s">
        <v>501</v>
      </c>
      <c r="B57" t="str">
        <f t="shared" si="0"/>
        <v>Seattle</v>
      </c>
      <c r="C57" t="str">
        <f t="shared" si="1"/>
        <v>Seattle</v>
      </c>
      <c r="D57" t="str">
        <f t="shared" si="2"/>
        <v>Seattle</v>
      </c>
    </row>
    <row r="58" spans="1:4" x14ac:dyDescent="0.3">
      <c r="A58" s="65" t="s">
        <v>474</v>
      </c>
      <c r="B58" t="str">
        <f t="shared" si="0"/>
        <v>Memphis</v>
      </c>
      <c r="C58" t="str">
        <f t="shared" si="1"/>
        <v>Memphis</v>
      </c>
      <c r="D58" t="str">
        <f t="shared" si="2"/>
        <v>Memphis</v>
      </c>
    </row>
    <row r="59" spans="1:4" x14ac:dyDescent="0.3">
      <c r="A59" s="65" t="s">
        <v>508</v>
      </c>
      <c r="B59" t="str">
        <f t="shared" si="0"/>
        <v>Salt Lake City</v>
      </c>
      <c r="C59" t="str">
        <f t="shared" si="1"/>
        <v>Salt Lake City</v>
      </c>
      <c r="D59" t="str">
        <f t="shared" si="2"/>
        <v>Salt Lake City</v>
      </c>
    </row>
    <row r="60" spans="1:4" x14ac:dyDescent="0.3">
      <c r="A60" s="65" t="s">
        <v>466</v>
      </c>
      <c r="B60" t="str">
        <f t="shared" si="0"/>
        <v>Milwaukee</v>
      </c>
      <c r="C60" t="str">
        <f t="shared" si="1"/>
        <v>Milwaukee</v>
      </c>
      <c r="D60" t="str">
        <f t="shared" si="2"/>
        <v>Milwaukee</v>
      </c>
    </row>
    <row r="61" spans="1:4" x14ac:dyDescent="0.3">
      <c r="A61" s="65" t="s">
        <v>442</v>
      </c>
      <c r="B61" t="str">
        <f t="shared" si="0"/>
        <v>Portland</v>
      </c>
      <c r="C61" t="str">
        <f t="shared" si="1"/>
        <v>Portland</v>
      </c>
      <c r="D61" t="str">
        <f t="shared" si="2"/>
        <v>Portland</v>
      </c>
    </row>
    <row r="62" spans="1:4" x14ac:dyDescent="0.3">
      <c r="A62" s="65" t="s">
        <v>480</v>
      </c>
      <c r="B62" t="str">
        <f t="shared" si="0"/>
        <v>Chicago</v>
      </c>
      <c r="C62" t="str">
        <f t="shared" si="1"/>
        <v>Chicago</v>
      </c>
      <c r="D62" t="str">
        <f t="shared" si="2"/>
        <v>Chicago</v>
      </c>
    </row>
    <row r="63" spans="1:4" x14ac:dyDescent="0.3">
      <c r="A63" s="65" t="s">
        <v>496</v>
      </c>
      <c r="B63" t="str">
        <f t="shared" si="0"/>
        <v>Miami</v>
      </c>
      <c r="C63" t="str">
        <f t="shared" si="1"/>
        <v>Miami</v>
      </c>
      <c r="D63" t="str">
        <f t="shared" si="2"/>
        <v>Miami</v>
      </c>
    </row>
    <row r="64" spans="1:4" x14ac:dyDescent="0.3">
      <c r="A64" s="65" t="s">
        <v>451</v>
      </c>
      <c r="B64" t="str">
        <f t="shared" si="0"/>
        <v>Denver</v>
      </c>
      <c r="C64" t="str">
        <f t="shared" si="1"/>
        <v>Denver</v>
      </c>
      <c r="D64" t="str">
        <f t="shared" si="2"/>
        <v>Denver</v>
      </c>
    </row>
    <row r="65" spans="1:4" x14ac:dyDescent="0.3">
      <c r="A65" s="65" t="s">
        <v>466</v>
      </c>
      <c r="B65" t="str">
        <f t="shared" si="0"/>
        <v>Milwaukee</v>
      </c>
      <c r="C65" t="str">
        <f t="shared" si="1"/>
        <v>Milwaukee</v>
      </c>
      <c r="D65" t="str">
        <f t="shared" si="2"/>
        <v>Milwaukee</v>
      </c>
    </row>
    <row r="66" spans="1:4" x14ac:dyDescent="0.3">
      <c r="A66" s="65" t="s">
        <v>466</v>
      </c>
      <c r="B66" t="str">
        <f t="shared" si="0"/>
        <v>Milwaukee</v>
      </c>
      <c r="C66" t="str">
        <f t="shared" si="1"/>
        <v>Milwaukee</v>
      </c>
      <c r="D66" t="str">
        <f t="shared" si="2"/>
        <v>Milwaukee</v>
      </c>
    </row>
    <row r="67" spans="1:4" x14ac:dyDescent="0.3">
      <c r="A67" s="65" t="s">
        <v>428</v>
      </c>
      <c r="B67" t="str">
        <f t="shared" si="0"/>
        <v>New York</v>
      </c>
      <c r="C67" t="str">
        <f t="shared" si="1"/>
        <v>New York</v>
      </c>
      <c r="D67" t="str">
        <f t="shared" si="2"/>
        <v>New London</v>
      </c>
    </row>
    <row r="68" spans="1:4" x14ac:dyDescent="0.3">
      <c r="A68" s="111" t="s">
        <v>632</v>
      </c>
      <c r="B68" t="str">
        <f t="shared" si="0"/>
        <v>Los# Angelas</v>
      </c>
      <c r="C68" t="str">
        <f t="shared" si="1"/>
        <v>Los# Angelas</v>
      </c>
      <c r="D68" t="str">
        <f t="shared" si="2"/>
        <v>Los# Angelas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6C9A-66EF-4E5F-85D8-B016172EF3B2}">
  <sheetPr>
    <tabColor theme="4" tint="0.59999389629810485"/>
  </sheetPr>
  <dimension ref="A3:J68"/>
  <sheetViews>
    <sheetView workbookViewId="0">
      <selection activeCell="L23" sqref="L23"/>
    </sheetView>
  </sheetViews>
  <sheetFormatPr defaultRowHeight="15.6" x14ac:dyDescent="0.3"/>
  <cols>
    <col min="1" max="1" width="15.08203125" style="2" bestFit="1" customWidth="1"/>
  </cols>
  <sheetData>
    <row r="3" spans="1:10" x14ac:dyDescent="0.3">
      <c r="A3" s="64" t="s">
        <v>405</v>
      </c>
      <c r="B3" t="s">
        <v>636</v>
      </c>
      <c r="C3" t="s">
        <v>637</v>
      </c>
      <c r="D3" t="s">
        <v>638</v>
      </c>
      <c r="E3" t="s">
        <v>639</v>
      </c>
      <c r="F3" t="s">
        <v>644</v>
      </c>
      <c r="G3" t="s">
        <v>640</v>
      </c>
      <c r="H3" t="s">
        <v>641</v>
      </c>
      <c r="I3" t="s">
        <v>642</v>
      </c>
      <c r="J3" t="s">
        <v>643</v>
      </c>
    </row>
    <row r="4" spans="1:10" x14ac:dyDescent="0.3">
      <c r="A4" s="65" t="s">
        <v>421</v>
      </c>
      <c r="B4" t="str">
        <f>LEFT(A4,5)</f>
        <v>Karen</v>
      </c>
      <c r="C4" t="str">
        <f>RIGHT(A4,4)</f>
        <v xml:space="preserve"> Toh</v>
      </c>
      <c r="D4" t="str">
        <f>MID(A4,1,5)</f>
        <v>Karen</v>
      </c>
      <c r="E4" t="str">
        <f>_xlfn.CONCAT(B4,C4)</f>
        <v>Karen Toh</v>
      </c>
      <c r="F4" t="str">
        <f>B4&amp;C4</f>
        <v>Karen Toh</v>
      </c>
      <c r="G4" t="str">
        <f>PROPER(D4)</f>
        <v>Karen</v>
      </c>
      <c r="H4" t="str">
        <f>UPPER(D4)</f>
        <v>KAREN</v>
      </c>
      <c r="I4" t="str">
        <f>LOWER(A4)</f>
        <v>karen toh</v>
      </c>
      <c r="J4">
        <f>LEN(I4)</f>
        <v>9</v>
      </c>
    </row>
    <row r="5" spans="1:10" x14ac:dyDescent="0.3">
      <c r="A5" s="65" t="s">
        <v>421</v>
      </c>
      <c r="B5" t="str">
        <f t="shared" ref="B5:B68" si="0">LEFT(A5,5)</f>
        <v>Karen</v>
      </c>
      <c r="C5" t="str">
        <f t="shared" ref="C5:C68" si="1">RIGHT(A5,4)</f>
        <v xml:space="preserve"> Toh</v>
      </c>
      <c r="D5" t="str">
        <f t="shared" ref="D5:D68" si="2">MID(A5,1,5)</f>
        <v>Karen</v>
      </c>
      <c r="E5" t="str">
        <f t="shared" ref="E5:E68" si="3">_xlfn.CONCAT(B5,C5)</f>
        <v>Karen Toh</v>
      </c>
      <c r="F5" t="str">
        <f t="shared" ref="F5:F68" si="4">B5&amp;C5</f>
        <v>Karen Toh</v>
      </c>
      <c r="G5" t="str">
        <f t="shared" ref="G5:G68" si="5">PROPER(D5)</f>
        <v>Karen</v>
      </c>
      <c r="H5" t="str">
        <f t="shared" ref="H5:H68" si="6">UPPER(D5)</f>
        <v>KAREN</v>
      </c>
      <c r="I5" t="str">
        <f t="shared" ref="I5:I68" si="7">LOWER(A5)</f>
        <v>karen toh</v>
      </c>
      <c r="J5">
        <f t="shared" ref="J5:J68" si="8">LEN(I5)</f>
        <v>9</v>
      </c>
    </row>
    <row r="6" spans="1:10" x14ac:dyDescent="0.3">
      <c r="A6" s="65" t="s">
        <v>432</v>
      </c>
      <c r="B6" t="str">
        <f t="shared" si="0"/>
        <v>Chris</v>
      </c>
      <c r="C6" t="str">
        <f t="shared" si="1"/>
        <v xml:space="preserve"> Lee</v>
      </c>
      <c r="D6" t="str">
        <f t="shared" si="2"/>
        <v>Chris</v>
      </c>
      <c r="E6" t="str">
        <f t="shared" si="3"/>
        <v>Chris Lee</v>
      </c>
      <c r="F6" t="str">
        <f t="shared" si="4"/>
        <v>Chris Lee</v>
      </c>
      <c r="G6" t="str">
        <f t="shared" si="5"/>
        <v>Chris</v>
      </c>
      <c r="H6" t="str">
        <f t="shared" si="6"/>
        <v>CHRIS</v>
      </c>
      <c r="I6" t="str">
        <f t="shared" si="7"/>
        <v>christina lee</v>
      </c>
      <c r="J6">
        <f t="shared" si="8"/>
        <v>13</v>
      </c>
    </row>
    <row r="7" spans="1:10" x14ac:dyDescent="0.3">
      <c r="A7" s="65" t="s">
        <v>432</v>
      </c>
      <c r="B7" t="str">
        <f t="shared" si="0"/>
        <v>Chris</v>
      </c>
      <c r="C7" t="str">
        <f t="shared" si="1"/>
        <v xml:space="preserve"> Lee</v>
      </c>
      <c r="D7" t="str">
        <f t="shared" si="2"/>
        <v>Chris</v>
      </c>
      <c r="E7" t="str">
        <f t="shared" si="3"/>
        <v>Chris Lee</v>
      </c>
      <c r="F7" t="str">
        <f t="shared" si="4"/>
        <v>Chris Lee</v>
      </c>
      <c r="G7" t="str">
        <f t="shared" si="5"/>
        <v>Chris</v>
      </c>
      <c r="H7" t="str">
        <f t="shared" si="6"/>
        <v>CHRIS</v>
      </c>
      <c r="I7" t="str">
        <f t="shared" si="7"/>
        <v>christina lee</v>
      </c>
      <c r="J7">
        <f t="shared" si="8"/>
        <v>13</v>
      </c>
    </row>
    <row r="8" spans="1:10" x14ac:dyDescent="0.3">
      <c r="A8" s="65" t="s">
        <v>432</v>
      </c>
      <c r="B8" t="str">
        <f t="shared" si="0"/>
        <v>Chris</v>
      </c>
      <c r="C8" t="str">
        <f t="shared" si="1"/>
        <v xml:space="preserve"> Lee</v>
      </c>
      <c r="D8" t="str">
        <f t="shared" si="2"/>
        <v>Chris</v>
      </c>
      <c r="E8" t="str">
        <f t="shared" si="3"/>
        <v>Chris Lee</v>
      </c>
      <c r="F8" t="str">
        <f t="shared" si="4"/>
        <v>Chris Lee</v>
      </c>
      <c r="G8" t="str">
        <f t="shared" si="5"/>
        <v>Chris</v>
      </c>
      <c r="H8" t="str">
        <f t="shared" si="6"/>
        <v>CHRIS</v>
      </c>
      <c r="I8" t="str">
        <f t="shared" si="7"/>
        <v>christina lee</v>
      </c>
      <c r="J8">
        <f t="shared" si="8"/>
        <v>13</v>
      </c>
    </row>
    <row r="9" spans="1:10" x14ac:dyDescent="0.3">
      <c r="A9" s="65" t="s">
        <v>437</v>
      </c>
      <c r="B9" t="str">
        <f t="shared" si="0"/>
        <v xml:space="preserve">John </v>
      </c>
      <c r="C9" t="str">
        <f t="shared" si="1"/>
        <v>ards</v>
      </c>
      <c r="D9" t="str">
        <f t="shared" si="2"/>
        <v xml:space="preserve">John </v>
      </c>
      <c r="E9" t="str">
        <f t="shared" si="3"/>
        <v>John ards</v>
      </c>
      <c r="F9" t="str">
        <f t="shared" si="4"/>
        <v>John ards</v>
      </c>
      <c r="G9" t="str">
        <f t="shared" si="5"/>
        <v xml:space="preserve">John </v>
      </c>
      <c r="H9" t="str">
        <f t="shared" si="6"/>
        <v xml:space="preserve">JOHN </v>
      </c>
      <c r="I9" t="str">
        <f t="shared" si="7"/>
        <v>john edwards</v>
      </c>
      <c r="J9">
        <f t="shared" si="8"/>
        <v>12</v>
      </c>
    </row>
    <row r="10" spans="1:10" x14ac:dyDescent="0.3">
      <c r="A10" s="65" t="s">
        <v>437</v>
      </c>
      <c r="B10" t="str">
        <f t="shared" si="0"/>
        <v xml:space="preserve">John </v>
      </c>
      <c r="C10" t="str">
        <f t="shared" si="1"/>
        <v>ards</v>
      </c>
      <c r="D10" t="str">
        <f t="shared" si="2"/>
        <v xml:space="preserve">John </v>
      </c>
      <c r="E10" t="str">
        <f t="shared" si="3"/>
        <v>John ards</v>
      </c>
      <c r="F10" t="str">
        <f t="shared" si="4"/>
        <v>John ards</v>
      </c>
      <c r="G10" t="str">
        <f t="shared" si="5"/>
        <v xml:space="preserve">John </v>
      </c>
      <c r="H10" t="str">
        <f t="shared" si="6"/>
        <v xml:space="preserve">JOHN </v>
      </c>
      <c r="I10" t="str">
        <f t="shared" si="7"/>
        <v>john edwards</v>
      </c>
      <c r="J10">
        <f t="shared" si="8"/>
        <v>12</v>
      </c>
    </row>
    <row r="11" spans="1:10" x14ac:dyDescent="0.3">
      <c r="A11" s="65" t="s">
        <v>446</v>
      </c>
      <c r="B11" t="str">
        <f t="shared" si="0"/>
        <v>Eliza</v>
      </c>
      <c r="C11" t="str">
        <f t="shared" si="1"/>
        <v>rsen</v>
      </c>
      <c r="D11" t="str">
        <f t="shared" si="2"/>
        <v>Eliza</v>
      </c>
      <c r="E11" t="str">
        <f t="shared" si="3"/>
        <v>Elizarsen</v>
      </c>
      <c r="F11" t="str">
        <f t="shared" si="4"/>
        <v>Elizarsen</v>
      </c>
      <c r="G11" t="str">
        <f t="shared" si="5"/>
        <v>Eliza</v>
      </c>
      <c r="H11" t="str">
        <f t="shared" si="6"/>
        <v>ELIZA</v>
      </c>
      <c r="I11" t="str">
        <f t="shared" si="7"/>
        <v>elizabeth andersen</v>
      </c>
      <c r="J11">
        <f t="shared" si="8"/>
        <v>18</v>
      </c>
    </row>
    <row r="12" spans="1:10" x14ac:dyDescent="0.3">
      <c r="A12" s="65" t="s">
        <v>432</v>
      </c>
      <c r="B12" t="str">
        <f t="shared" si="0"/>
        <v>Chris</v>
      </c>
      <c r="C12" t="str">
        <f t="shared" si="1"/>
        <v xml:space="preserve"> Lee</v>
      </c>
      <c r="D12" t="str">
        <f t="shared" si="2"/>
        <v>Chris</v>
      </c>
      <c r="E12" t="str">
        <f t="shared" si="3"/>
        <v>Chris Lee</v>
      </c>
      <c r="F12" t="str">
        <f t="shared" si="4"/>
        <v>Chris Lee</v>
      </c>
      <c r="G12" t="str">
        <f t="shared" si="5"/>
        <v>Chris</v>
      </c>
      <c r="H12" t="str">
        <f t="shared" si="6"/>
        <v>CHRIS</v>
      </c>
      <c r="I12" t="str">
        <f t="shared" si="7"/>
        <v>christina lee</v>
      </c>
      <c r="J12">
        <f t="shared" si="8"/>
        <v>13</v>
      </c>
    </row>
    <row r="13" spans="1:10" x14ac:dyDescent="0.3">
      <c r="A13" s="65" t="s">
        <v>454</v>
      </c>
      <c r="B13" t="str">
        <f t="shared" si="0"/>
        <v>Soo J</v>
      </c>
      <c r="C13" t="str">
        <f t="shared" si="1"/>
        <v xml:space="preserve"> Lee</v>
      </c>
      <c r="D13" t="str">
        <f t="shared" si="2"/>
        <v>Soo J</v>
      </c>
      <c r="E13" t="str">
        <f t="shared" si="3"/>
        <v>Soo J Lee</v>
      </c>
      <c r="F13" t="str">
        <f t="shared" si="4"/>
        <v>Soo J Lee</v>
      </c>
      <c r="G13" t="str">
        <f t="shared" si="5"/>
        <v>Soo J</v>
      </c>
      <c r="H13" t="str">
        <f t="shared" si="6"/>
        <v>SOO J</v>
      </c>
      <c r="I13" t="str">
        <f t="shared" si="7"/>
        <v>soo jung lee</v>
      </c>
      <c r="J13">
        <f t="shared" si="8"/>
        <v>12</v>
      </c>
    </row>
    <row r="14" spans="1:10" x14ac:dyDescent="0.3">
      <c r="A14" s="65" t="s">
        <v>461</v>
      </c>
      <c r="B14" t="str">
        <f t="shared" si="0"/>
        <v>Thoma</v>
      </c>
      <c r="C14" t="str">
        <f t="shared" si="1"/>
        <v>xerr</v>
      </c>
      <c r="D14" t="str">
        <f t="shared" si="2"/>
        <v>Thoma</v>
      </c>
      <c r="E14" t="str">
        <f t="shared" si="3"/>
        <v>Thomaxerr</v>
      </c>
      <c r="F14" t="str">
        <f t="shared" si="4"/>
        <v>Thomaxerr</v>
      </c>
      <c r="G14" t="str">
        <f t="shared" si="5"/>
        <v>Thoma</v>
      </c>
      <c r="H14" t="str">
        <f t="shared" si="6"/>
        <v>THOMA</v>
      </c>
      <c r="I14" t="str">
        <f t="shared" si="7"/>
        <v>thomas axerr</v>
      </c>
      <c r="J14">
        <f t="shared" si="8"/>
        <v>12</v>
      </c>
    </row>
    <row r="15" spans="1:10" x14ac:dyDescent="0.3">
      <c r="A15" s="65" t="s">
        <v>469</v>
      </c>
      <c r="B15" t="str">
        <f t="shared" si="0"/>
        <v>Franc</v>
      </c>
      <c r="C15" t="str">
        <f t="shared" si="1"/>
        <v>aeta</v>
      </c>
      <c r="D15" t="str">
        <f t="shared" si="2"/>
        <v>Franc</v>
      </c>
      <c r="E15" t="str">
        <f t="shared" si="3"/>
        <v>Francaeta</v>
      </c>
      <c r="F15" t="str">
        <f t="shared" si="4"/>
        <v>Francaeta</v>
      </c>
      <c r="G15" t="str">
        <f t="shared" si="5"/>
        <v>Franc</v>
      </c>
      <c r="H15" t="str">
        <f t="shared" si="6"/>
        <v>FRANC</v>
      </c>
      <c r="I15" t="str">
        <f t="shared" si="7"/>
        <v>francisco pérez-olaeta</v>
      </c>
      <c r="J15">
        <f t="shared" si="8"/>
        <v>22</v>
      </c>
    </row>
    <row r="16" spans="1:10" x14ac:dyDescent="0.3">
      <c r="A16" s="65" t="s">
        <v>477</v>
      </c>
      <c r="B16" t="str">
        <f t="shared" si="0"/>
        <v>Amrit</v>
      </c>
      <c r="C16" t="str">
        <f t="shared" si="1"/>
        <v>ghav</v>
      </c>
      <c r="D16" t="str">
        <f t="shared" si="2"/>
        <v>Amrit</v>
      </c>
      <c r="E16" t="str">
        <f t="shared" si="3"/>
        <v>Amritghav</v>
      </c>
      <c r="F16" t="str">
        <f t="shared" si="4"/>
        <v>Amritghav</v>
      </c>
      <c r="G16" t="str">
        <f t="shared" si="5"/>
        <v>Amrit</v>
      </c>
      <c r="H16" t="str">
        <f t="shared" si="6"/>
        <v>AMRIT</v>
      </c>
      <c r="I16" t="str">
        <f t="shared" si="7"/>
        <v>amritansh raghav</v>
      </c>
      <c r="J16">
        <f t="shared" si="8"/>
        <v>16</v>
      </c>
    </row>
    <row r="17" spans="1:10" x14ac:dyDescent="0.3">
      <c r="A17" s="65" t="s">
        <v>446</v>
      </c>
      <c r="B17" t="str">
        <f t="shared" si="0"/>
        <v>Eliza</v>
      </c>
      <c r="C17" t="str">
        <f t="shared" si="1"/>
        <v>rsen</v>
      </c>
      <c r="D17" t="str">
        <f t="shared" si="2"/>
        <v>Eliza</v>
      </c>
      <c r="E17" t="str">
        <f t="shared" si="3"/>
        <v>Elizarsen</v>
      </c>
      <c r="F17" t="str">
        <f t="shared" si="4"/>
        <v>Elizarsen</v>
      </c>
      <c r="G17" t="str">
        <f t="shared" si="5"/>
        <v>Eliza</v>
      </c>
      <c r="H17" t="str">
        <f t="shared" si="6"/>
        <v>ELIZA</v>
      </c>
      <c r="I17" t="str">
        <f t="shared" si="7"/>
        <v>elizabeth andersen</v>
      </c>
      <c r="J17">
        <f t="shared" si="8"/>
        <v>18</v>
      </c>
    </row>
    <row r="18" spans="1:10" x14ac:dyDescent="0.3">
      <c r="A18" s="65" t="s">
        <v>483</v>
      </c>
      <c r="B18" t="str">
        <f t="shared" si="0"/>
        <v>Rolan</v>
      </c>
      <c r="C18" t="str">
        <f t="shared" si="1"/>
        <v>cker</v>
      </c>
      <c r="D18" t="str">
        <f t="shared" si="2"/>
        <v>Rolan</v>
      </c>
      <c r="E18" t="str">
        <f t="shared" si="3"/>
        <v>Rolancker</v>
      </c>
      <c r="F18" t="str">
        <f t="shared" si="4"/>
        <v>Rolancker</v>
      </c>
      <c r="G18" t="str">
        <f t="shared" si="5"/>
        <v>Rolan</v>
      </c>
      <c r="H18" t="str">
        <f t="shared" si="6"/>
        <v>ROLAN</v>
      </c>
      <c r="I18" t="str">
        <f t="shared" si="7"/>
        <v>roland wacker</v>
      </c>
      <c r="J18">
        <f t="shared" si="8"/>
        <v>13</v>
      </c>
    </row>
    <row r="19" spans="1:10" x14ac:dyDescent="0.3">
      <c r="A19" s="65" t="s">
        <v>489</v>
      </c>
      <c r="B19" t="str">
        <f t="shared" si="0"/>
        <v>Ming-</v>
      </c>
      <c r="C19" t="str">
        <f t="shared" si="1"/>
        <v xml:space="preserve"> Xie</v>
      </c>
      <c r="D19" t="str">
        <f t="shared" si="2"/>
        <v>Ming-</v>
      </c>
      <c r="E19" t="str">
        <f t="shared" si="3"/>
        <v>Ming- Xie</v>
      </c>
      <c r="F19" t="str">
        <f t="shared" si="4"/>
        <v>Ming- Xie</v>
      </c>
      <c r="G19" t="str">
        <f t="shared" si="5"/>
        <v>Ming-</v>
      </c>
      <c r="H19" t="str">
        <f t="shared" si="6"/>
        <v>MING-</v>
      </c>
      <c r="I19" t="str">
        <f t="shared" si="7"/>
        <v>ming-yang xie</v>
      </c>
      <c r="J19">
        <f t="shared" si="8"/>
        <v>13</v>
      </c>
    </row>
    <row r="20" spans="1:10" x14ac:dyDescent="0.3">
      <c r="A20" s="65" t="s">
        <v>483</v>
      </c>
      <c r="B20" t="str">
        <f t="shared" si="0"/>
        <v>Rolan</v>
      </c>
      <c r="C20" t="str">
        <f t="shared" si="1"/>
        <v>cker</v>
      </c>
      <c r="D20" t="str">
        <f t="shared" si="2"/>
        <v>Rolan</v>
      </c>
      <c r="E20" t="str">
        <f t="shared" si="3"/>
        <v>Rolancker</v>
      </c>
      <c r="F20" t="str">
        <f t="shared" si="4"/>
        <v>Rolancker</v>
      </c>
      <c r="G20" t="str">
        <f t="shared" si="5"/>
        <v>Rolan</v>
      </c>
      <c r="H20" t="str">
        <f t="shared" si="6"/>
        <v>ROLAN</v>
      </c>
      <c r="I20" t="str">
        <f t="shared" si="7"/>
        <v>roland wacker</v>
      </c>
      <c r="J20">
        <f t="shared" si="8"/>
        <v>13</v>
      </c>
    </row>
    <row r="21" spans="1:10" x14ac:dyDescent="0.3">
      <c r="A21" s="65" t="s">
        <v>483</v>
      </c>
      <c r="B21" t="str">
        <f t="shared" si="0"/>
        <v>Rolan</v>
      </c>
      <c r="C21" t="str">
        <f t="shared" si="1"/>
        <v>cker</v>
      </c>
      <c r="D21" t="str">
        <f t="shared" si="2"/>
        <v>Rolan</v>
      </c>
      <c r="E21" t="str">
        <f t="shared" si="3"/>
        <v>Rolancker</v>
      </c>
      <c r="F21" t="str">
        <f t="shared" si="4"/>
        <v>Rolancker</v>
      </c>
      <c r="G21" t="str">
        <f t="shared" si="5"/>
        <v>Rolan</v>
      </c>
      <c r="H21" t="str">
        <f t="shared" si="6"/>
        <v>ROLAN</v>
      </c>
      <c r="I21" t="str">
        <f t="shared" si="7"/>
        <v>roland wacker</v>
      </c>
      <c r="J21">
        <f t="shared" si="8"/>
        <v>13</v>
      </c>
    </row>
    <row r="22" spans="1:10" x14ac:dyDescent="0.3">
      <c r="A22" s="65" t="s">
        <v>483</v>
      </c>
      <c r="B22" t="str">
        <f t="shared" si="0"/>
        <v>Rolan</v>
      </c>
      <c r="C22" t="str">
        <f t="shared" si="1"/>
        <v>cker</v>
      </c>
      <c r="D22" t="str">
        <f t="shared" si="2"/>
        <v>Rolan</v>
      </c>
      <c r="E22" t="str">
        <f t="shared" si="3"/>
        <v>Rolancker</v>
      </c>
      <c r="F22" t="str">
        <f t="shared" si="4"/>
        <v>Rolancker</v>
      </c>
      <c r="G22" t="str">
        <f t="shared" si="5"/>
        <v>Rolan</v>
      </c>
      <c r="H22" t="str">
        <f t="shared" si="6"/>
        <v>ROLAN</v>
      </c>
      <c r="I22" t="str">
        <f t="shared" si="7"/>
        <v>roland wacker</v>
      </c>
      <c r="J22">
        <f t="shared" si="8"/>
        <v>13</v>
      </c>
    </row>
    <row r="23" spans="1:10" x14ac:dyDescent="0.3">
      <c r="A23" s="65" t="s">
        <v>498</v>
      </c>
      <c r="B23" t="str">
        <f t="shared" si="0"/>
        <v>Peter</v>
      </c>
      <c r="C23" t="str">
        <f t="shared" si="1"/>
        <v>chne</v>
      </c>
      <c r="D23" t="str">
        <f t="shared" si="2"/>
        <v>Peter</v>
      </c>
      <c r="E23" t="str">
        <f t="shared" si="3"/>
        <v>Peterchne</v>
      </c>
      <c r="F23" t="str">
        <f t="shared" si="4"/>
        <v>Peterchne</v>
      </c>
      <c r="G23" t="str">
        <f t="shared" si="5"/>
        <v>Peter</v>
      </c>
      <c r="H23" t="str">
        <f t="shared" si="6"/>
        <v>PETER</v>
      </c>
      <c r="I23" t="str">
        <f t="shared" si="7"/>
        <v>peter krschne</v>
      </c>
      <c r="J23">
        <f t="shared" si="8"/>
        <v>13</v>
      </c>
    </row>
    <row r="24" spans="1:10" x14ac:dyDescent="0.3">
      <c r="A24" s="65" t="s">
        <v>498</v>
      </c>
      <c r="B24" t="str">
        <f t="shared" si="0"/>
        <v>Peter</v>
      </c>
      <c r="C24" t="str">
        <f t="shared" si="1"/>
        <v>chne</v>
      </c>
      <c r="D24" t="str">
        <f t="shared" si="2"/>
        <v>Peter</v>
      </c>
      <c r="E24" t="str">
        <f t="shared" si="3"/>
        <v>Peterchne</v>
      </c>
      <c r="F24" t="str">
        <f t="shared" si="4"/>
        <v>Peterchne</v>
      </c>
      <c r="G24" t="str">
        <f t="shared" si="5"/>
        <v>Peter</v>
      </c>
      <c r="H24" t="str">
        <f t="shared" si="6"/>
        <v>PETER</v>
      </c>
      <c r="I24" t="str">
        <f t="shared" si="7"/>
        <v>peter krschne</v>
      </c>
      <c r="J24">
        <f t="shared" si="8"/>
        <v>13</v>
      </c>
    </row>
    <row r="25" spans="1:10" x14ac:dyDescent="0.3">
      <c r="A25" s="65" t="s">
        <v>503</v>
      </c>
      <c r="B25" t="str">
        <f t="shared" si="0"/>
        <v xml:space="preserve">Anna </v>
      </c>
      <c r="C25" t="str">
        <f t="shared" si="1"/>
        <v>decs</v>
      </c>
      <c r="D25" t="str">
        <f t="shared" si="2"/>
        <v xml:space="preserve">Anna </v>
      </c>
      <c r="E25" t="str">
        <f t="shared" si="3"/>
        <v>Anna decs</v>
      </c>
      <c r="F25" t="str">
        <f t="shared" si="4"/>
        <v>Anna decs</v>
      </c>
      <c r="G25" t="str">
        <f t="shared" si="5"/>
        <v xml:space="preserve">Anna </v>
      </c>
      <c r="H25" t="str">
        <f t="shared" si="6"/>
        <v xml:space="preserve">ANNA </v>
      </c>
      <c r="I25" t="str">
        <f t="shared" si="7"/>
        <v>anna bedecs</v>
      </c>
      <c r="J25">
        <f t="shared" si="8"/>
        <v>11</v>
      </c>
    </row>
    <row r="26" spans="1:10" x14ac:dyDescent="0.3">
      <c r="A26" s="65" t="s">
        <v>503</v>
      </c>
      <c r="B26" t="str">
        <f t="shared" si="0"/>
        <v xml:space="preserve">Anna </v>
      </c>
      <c r="C26" t="str">
        <f t="shared" si="1"/>
        <v>decs</v>
      </c>
      <c r="D26" t="str">
        <f t="shared" si="2"/>
        <v xml:space="preserve">Anna </v>
      </c>
      <c r="E26" t="str">
        <f t="shared" si="3"/>
        <v>Anna decs</v>
      </c>
      <c r="F26" t="str">
        <f t="shared" si="4"/>
        <v>Anna decs</v>
      </c>
      <c r="G26" t="str">
        <f t="shared" si="5"/>
        <v xml:space="preserve">Anna </v>
      </c>
      <c r="H26" t="str">
        <f t="shared" si="6"/>
        <v xml:space="preserve">ANNA </v>
      </c>
      <c r="I26" t="str">
        <f t="shared" si="7"/>
        <v>anna bedecs</v>
      </c>
      <c r="J26">
        <f t="shared" si="8"/>
        <v>11</v>
      </c>
    </row>
    <row r="27" spans="1:10" x14ac:dyDescent="0.3">
      <c r="A27" s="65" t="s">
        <v>503</v>
      </c>
      <c r="B27" t="str">
        <f t="shared" si="0"/>
        <v xml:space="preserve">Anna </v>
      </c>
      <c r="C27" t="str">
        <f t="shared" si="1"/>
        <v>decs</v>
      </c>
      <c r="D27" t="str">
        <f t="shared" si="2"/>
        <v xml:space="preserve">Anna </v>
      </c>
      <c r="E27" t="str">
        <f t="shared" si="3"/>
        <v>Anna decs</v>
      </c>
      <c r="F27" t="str">
        <f t="shared" si="4"/>
        <v>Anna decs</v>
      </c>
      <c r="G27" t="str">
        <f t="shared" si="5"/>
        <v xml:space="preserve">Anna </v>
      </c>
      <c r="H27" t="str">
        <f t="shared" si="6"/>
        <v xml:space="preserve">ANNA </v>
      </c>
      <c r="I27" t="str">
        <f t="shared" si="7"/>
        <v>anna bedecs</v>
      </c>
      <c r="J27">
        <f t="shared" si="8"/>
        <v>11</v>
      </c>
    </row>
    <row r="28" spans="1:10" x14ac:dyDescent="0.3">
      <c r="A28" s="65" t="s">
        <v>477</v>
      </c>
      <c r="B28" t="str">
        <f t="shared" si="0"/>
        <v>Amrit</v>
      </c>
      <c r="C28" t="str">
        <f t="shared" si="1"/>
        <v>ghav</v>
      </c>
      <c r="D28" t="str">
        <f t="shared" si="2"/>
        <v>Amrit</v>
      </c>
      <c r="E28" t="str">
        <f t="shared" si="3"/>
        <v>Amritghav</v>
      </c>
      <c r="F28" t="str">
        <f t="shared" si="4"/>
        <v>Amritghav</v>
      </c>
      <c r="G28" t="str">
        <f t="shared" si="5"/>
        <v>Amrit</v>
      </c>
      <c r="H28" t="str">
        <f t="shared" si="6"/>
        <v>AMRIT</v>
      </c>
      <c r="I28" t="str">
        <f t="shared" si="7"/>
        <v>amritansh raghav</v>
      </c>
      <c r="J28">
        <f t="shared" si="8"/>
        <v>16</v>
      </c>
    </row>
    <row r="29" spans="1:10" x14ac:dyDescent="0.3">
      <c r="A29" s="65" t="s">
        <v>477</v>
      </c>
      <c r="B29" t="str">
        <f t="shared" si="0"/>
        <v>Amrit</v>
      </c>
      <c r="C29" t="str">
        <f t="shared" si="1"/>
        <v>ghav</v>
      </c>
      <c r="D29" t="str">
        <f t="shared" si="2"/>
        <v>Amrit</v>
      </c>
      <c r="E29" t="str">
        <f t="shared" si="3"/>
        <v>Amritghav</v>
      </c>
      <c r="F29" t="str">
        <f t="shared" si="4"/>
        <v>Amritghav</v>
      </c>
      <c r="G29" t="str">
        <f t="shared" si="5"/>
        <v>Amrit</v>
      </c>
      <c r="H29" t="str">
        <f t="shared" si="6"/>
        <v>AMRIT</v>
      </c>
      <c r="I29" t="str">
        <f t="shared" si="7"/>
        <v>amritansh raghav</v>
      </c>
      <c r="J29">
        <f t="shared" si="8"/>
        <v>16</v>
      </c>
    </row>
    <row r="30" spans="1:10" x14ac:dyDescent="0.3">
      <c r="A30" s="65" t="s">
        <v>511</v>
      </c>
      <c r="B30" t="str">
        <f t="shared" si="0"/>
        <v xml:space="preserve">Sven </v>
      </c>
      <c r="C30" t="str">
        <f t="shared" si="1"/>
        <v>nsen</v>
      </c>
      <c r="D30" t="str">
        <f t="shared" si="2"/>
        <v xml:space="preserve">Sven </v>
      </c>
      <c r="E30" t="str">
        <f t="shared" si="3"/>
        <v>Sven nsen</v>
      </c>
      <c r="F30" t="str">
        <f t="shared" si="4"/>
        <v>Sven nsen</v>
      </c>
      <c r="G30" t="str">
        <f t="shared" si="5"/>
        <v xml:space="preserve">Sven </v>
      </c>
      <c r="H30" t="str">
        <f t="shared" si="6"/>
        <v xml:space="preserve">SVEN </v>
      </c>
      <c r="I30" t="str">
        <f t="shared" si="7"/>
        <v>sven mortensen</v>
      </c>
      <c r="J30">
        <f t="shared" si="8"/>
        <v>14</v>
      </c>
    </row>
    <row r="31" spans="1:10" x14ac:dyDescent="0.3">
      <c r="A31" s="65" t="s">
        <v>511</v>
      </c>
      <c r="B31" t="str">
        <f t="shared" si="0"/>
        <v xml:space="preserve">Sven </v>
      </c>
      <c r="C31" t="str">
        <f t="shared" si="1"/>
        <v>nsen</v>
      </c>
      <c r="D31" t="str">
        <f t="shared" si="2"/>
        <v xml:space="preserve">Sven </v>
      </c>
      <c r="E31" t="str">
        <f t="shared" si="3"/>
        <v>Sven nsen</v>
      </c>
      <c r="F31" t="str">
        <f t="shared" si="4"/>
        <v>Sven nsen</v>
      </c>
      <c r="G31" t="str">
        <f t="shared" si="5"/>
        <v xml:space="preserve">Sven </v>
      </c>
      <c r="H31" t="str">
        <f t="shared" si="6"/>
        <v xml:space="preserve">SVEN </v>
      </c>
      <c r="I31" t="str">
        <f t="shared" si="7"/>
        <v>sven mortensen</v>
      </c>
      <c r="J31">
        <f t="shared" si="8"/>
        <v>14</v>
      </c>
    </row>
    <row r="32" spans="1:10" x14ac:dyDescent="0.3">
      <c r="A32" s="65" t="s">
        <v>469</v>
      </c>
      <c r="B32" t="str">
        <f t="shared" si="0"/>
        <v>Franc</v>
      </c>
      <c r="C32" t="str">
        <f t="shared" si="1"/>
        <v>aeta</v>
      </c>
      <c r="D32" t="str">
        <f t="shared" si="2"/>
        <v>Franc</v>
      </c>
      <c r="E32" t="str">
        <f t="shared" si="3"/>
        <v>Francaeta</v>
      </c>
      <c r="F32" t="str">
        <f t="shared" si="4"/>
        <v>Francaeta</v>
      </c>
      <c r="G32" t="str">
        <f t="shared" si="5"/>
        <v>Franc</v>
      </c>
      <c r="H32" t="str">
        <f t="shared" si="6"/>
        <v>FRANC</v>
      </c>
      <c r="I32" t="str">
        <f t="shared" si="7"/>
        <v>francisco pérez-olaeta</v>
      </c>
      <c r="J32">
        <f t="shared" si="8"/>
        <v>22</v>
      </c>
    </row>
    <row r="33" spans="1:10" x14ac:dyDescent="0.3">
      <c r="A33" s="65" t="s">
        <v>446</v>
      </c>
      <c r="B33" t="str">
        <f t="shared" si="0"/>
        <v>Eliza</v>
      </c>
      <c r="C33" t="str">
        <f t="shared" si="1"/>
        <v>rsen</v>
      </c>
      <c r="D33" t="str">
        <f t="shared" si="2"/>
        <v>Eliza</v>
      </c>
      <c r="E33" t="str">
        <f t="shared" si="3"/>
        <v>Elizarsen</v>
      </c>
      <c r="F33" t="str">
        <f t="shared" si="4"/>
        <v>Elizarsen</v>
      </c>
      <c r="G33" t="str">
        <f t="shared" si="5"/>
        <v>Eliza</v>
      </c>
      <c r="H33" t="str">
        <f t="shared" si="6"/>
        <v>ELIZA</v>
      </c>
      <c r="I33" t="str">
        <f t="shared" si="7"/>
        <v>elizabeth andersen</v>
      </c>
      <c r="J33">
        <f t="shared" si="8"/>
        <v>18</v>
      </c>
    </row>
    <row r="34" spans="1:10" x14ac:dyDescent="0.3">
      <c r="A34" s="65" t="s">
        <v>446</v>
      </c>
      <c r="B34" t="str">
        <f t="shared" si="0"/>
        <v>Eliza</v>
      </c>
      <c r="C34" t="str">
        <f t="shared" si="1"/>
        <v>rsen</v>
      </c>
      <c r="D34" t="str">
        <f t="shared" si="2"/>
        <v>Eliza</v>
      </c>
      <c r="E34" t="str">
        <f t="shared" si="3"/>
        <v>Elizarsen</v>
      </c>
      <c r="F34" t="str">
        <f t="shared" si="4"/>
        <v>Elizarsen</v>
      </c>
      <c r="G34" t="str">
        <f t="shared" si="5"/>
        <v>Eliza</v>
      </c>
      <c r="H34" t="str">
        <f t="shared" si="6"/>
        <v>ELIZA</v>
      </c>
      <c r="I34" t="str">
        <f t="shared" si="7"/>
        <v>elizabeth andersen</v>
      </c>
      <c r="J34">
        <f t="shared" si="8"/>
        <v>18</v>
      </c>
    </row>
    <row r="35" spans="1:10" x14ac:dyDescent="0.3">
      <c r="A35" s="65" t="s">
        <v>518</v>
      </c>
      <c r="B35" t="str">
        <f t="shared" si="0"/>
        <v xml:space="preserve">John </v>
      </c>
      <c r="C35" t="str">
        <f t="shared" si="1"/>
        <v>dman</v>
      </c>
      <c r="D35" t="str">
        <f t="shared" si="2"/>
        <v xml:space="preserve">John </v>
      </c>
      <c r="E35" t="str">
        <f t="shared" si="3"/>
        <v>John dman</v>
      </c>
      <c r="F35" t="str">
        <f t="shared" si="4"/>
        <v>John dman</v>
      </c>
      <c r="G35" t="str">
        <f t="shared" si="5"/>
        <v xml:space="preserve">John </v>
      </c>
      <c r="H35" t="str">
        <f t="shared" si="6"/>
        <v xml:space="preserve">JOHN </v>
      </c>
      <c r="I35" t="str">
        <f t="shared" si="7"/>
        <v>john rodman</v>
      </c>
      <c r="J35">
        <f t="shared" si="8"/>
        <v>11</v>
      </c>
    </row>
    <row r="36" spans="1:10" x14ac:dyDescent="0.3">
      <c r="A36" s="65" t="s">
        <v>522</v>
      </c>
      <c r="B36" t="str">
        <f t="shared" si="0"/>
        <v>Run L</v>
      </c>
      <c r="C36" t="str">
        <f t="shared" si="1"/>
        <v xml:space="preserve"> Liu</v>
      </c>
      <c r="D36" t="str">
        <f t="shared" si="2"/>
        <v>Run L</v>
      </c>
      <c r="E36" t="str">
        <f t="shared" si="3"/>
        <v>Run L Liu</v>
      </c>
      <c r="F36" t="str">
        <f t="shared" si="4"/>
        <v>Run L Liu</v>
      </c>
      <c r="G36" t="str">
        <f t="shared" si="5"/>
        <v>Run L</v>
      </c>
      <c r="H36" t="str">
        <f t="shared" si="6"/>
        <v>RUN L</v>
      </c>
      <c r="I36" t="str">
        <f t="shared" si="7"/>
        <v>run liu</v>
      </c>
      <c r="J36">
        <f t="shared" si="8"/>
        <v>7</v>
      </c>
    </row>
    <row r="37" spans="1:10" x14ac:dyDescent="0.3">
      <c r="A37" s="65" t="s">
        <v>522</v>
      </c>
      <c r="B37" t="str">
        <f t="shared" si="0"/>
        <v>Run L</v>
      </c>
      <c r="C37" t="str">
        <f t="shared" si="1"/>
        <v xml:space="preserve"> Liu</v>
      </c>
      <c r="D37" t="str">
        <f t="shared" si="2"/>
        <v>Run L</v>
      </c>
      <c r="E37" t="str">
        <f t="shared" si="3"/>
        <v>Run L Liu</v>
      </c>
      <c r="F37" t="str">
        <f t="shared" si="4"/>
        <v>Run L Liu</v>
      </c>
      <c r="G37" t="str">
        <f t="shared" si="5"/>
        <v>Run L</v>
      </c>
      <c r="H37" t="str">
        <f t="shared" si="6"/>
        <v>RUN L</v>
      </c>
      <c r="I37" t="str">
        <f t="shared" si="7"/>
        <v>run liu</v>
      </c>
      <c r="J37">
        <f t="shared" si="8"/>
        <v>7</v>
      </c>
    </row>
    <row r="38" spans="1:10" x14ac:dyDescent="0.3">
      <c r="A38" s="65" t="s">
        <v>522</v>
      </c>
      <c r="B38" t="str">
        <f t="shared" si="0"/>
        <v>Run L</v>
      </c>
      <c r="C38" t="str">
        <f t="shared" si="1"/>
        <v xml:space="preserve"> Liu</v>
      </c>
      <c r="D38" t="str">
        <f t="shared" si="2"/>
        <v>Run L</v>
      </c>
      <c r="E38" t="str">
        <f t="shared" si="3"/>
        <v>Run L Liu</v>
      </c>
      <c r="F38" t="str">
        <f t="shared" si="4"/>
        <v>Run L Liu</v>
      </c>
      <c r="G38" t="str">
        <f t="shared" si="5"/>
        <v>Run L</v>
      </c>
      <c r="H38" t="str">
        <f t="shared" si="6"/>
        <v>RUN L</v>
      </c>
      <c r="I38" t="str">
        <f t="shared" si="7"/>
        <v>run liu</v>
      </c>
      <c r="J38">
        <f t="shared" si="8"/>
        <v>7</v>
      </c>
    </row>
    <row r="39" spans="1:10" x14ac:dyDescent="0.3">
      <c r="A39" s="65" t="s">
        <v>454</v>
      </c>
      <c r="B39" t="str">
        <f t="shared" si="0"/>
        <v>Soo J</v>
      </c>
      <c r="C39" t="str">
        <f t="shared" si="1"/>
        <v xml:space="preserve"> Lee</v>
      </c>
      <c r="D39" t="str">
        <f t="shared" si="2"/>
        <v>Soo J</v>
      </c>
      <c r="E39" t="str">
        <f t="shared" si="3"/>
        <v>Soo J Lee</v>
      </c>
      <c r="F39" t="str">
        <f t="shared" si="4"/>
        <v>Soo J Lee</v>
      </c>
      <c r="G39" t="str">
        <f t="shared" si="5"/>
        <v>Soo J</v>
      </c>
      <c r="H39" t="str">
        <f t="shared" si="6"/>
        <v>SOO J</v>
      </c>
      <c r="I39" t="str">
        <f t="shared" si="7"/>
        <v>soo jung lee</v>
      </c>
      <c r="J39">
        <f t="shared" si="8"/>
        <v>12</v>
      </c>
    </row>
    <row r="40" spans="1:10" x14ac:dyDescent="0.3">
      <c r="A40" s="65" t="s">
        <v>469</v>
      </c>
      <c r="B40" t="str">
        <f t="shared" si="0"/>
        <v>Franc</v>
      </c>
      <c r="C40" t="str">
        <f t="shared" si="1"/>
        <v>aeta</v>
      </c>
      <c r="D40" t="str">
        <f t="shared" si="2"/>
        <v>Franc</v>
      </c>
      <c r="E40" t="str">
        <f t="shared" si="3"/>
        <v>Francaeta</v>
      </c>
      <c r="F40" t="str">
        <f t="shared" si="4"/>
        <v>Francaeta</v>
      </c>
      <c r="G40" t="str">
        <f t="shared" si="5"/>
        <v>Franc</v>
      </c>
      <c r="H40" t="str">
        <f t="shared" si="6"/>
        <v>FRANC</v>
      </c>
      <c r="I40" t="str">
        <f t="shared" si="7"/>
        <v>francisco pérez-olaeta</v>
      </c>
      <c r="J40">
        <f t="shared" si="8"/>
        <v>22</v>
      </c>
    </row>
    <row r="41" spans="1:10" x14ac:dyDescent="0.3">
      <c r="A41" s="65" t="s">
        <v>421</v>
      </c>
      <c r="B41" t="str">
        <f t="shared" si="0"/>
        <v>Karen</v>
      </c>
      <c r="C41" t="str">
        <f t="shared" si="1"/>
        <v xml:space="preserve"> Toh</v>
      </c>
      <c r="D41" t="str">
        <f t="shared" si="2"/>
        <v>Karen</v>
      </c>
      <c r="E41" t="str">
        <f t="shared" si="3"/>
        <v>Karen Toh</v>
      </c>
      <c r="F41" t="str">
        <f t="shared" si="4"/>
        <v>Karen Toh</v>
      </c>
      <c r="G41" t="str">
        <f t="shared" si="5"/>
        <v>Karen</v>
      </c>
      <c r="H41" t="str">
        <f t="shared" si="6"/>
        <v>KAREN</v>
      </c>
      <c r="I41" t="str">
        <f t="shared" si="7"/>
        <v>karen toh</v>
      </c>
      <c r="J41">
        <f t="shared" si="8"/>
        <v>9</v>
      </c>
    </row>
    <row r="42" spans="1:10" x14ac:dyDescent="0.3">
      <c r="A42" s="65" t="s">
        <v>432</v>
      </c>
      <c r="B42" t="str">
        <f t="shared" si="0"/>
        <v>Chris</v>
      </c>
      <c r="C42" t="str">
        <f t="shared" si="1"/>
        <v xml:space="preserve"> Lee</v>
      </c>
      <c r="D42" t="str">
        <f t="shared" si="2"/>
        <v>Chris</v>
      </c>
      <c r="E42" t="str">
        <f t="shared" si="3"/>
        <v>Chris Lee</v>
      </c>
      <c r="F42" t="str">
        <f t="shared" si="4"/>
        <v>Chris Lee</v>
      </c>
      <c r="G42" t="str">
        <f t="shared" si="5"/>
        <v>Chris</v>
      </c>
      <c r="H42" t="str">
        <f t="shared" si="6"/>
        <v>CHRIS</v>
      </c>
      <c r="I42" t="str">
        <f t="shared" si="7"/>
        <v>christina lee</v>
      </c>
      <c r="J42">
        <f t="shared" si="8"/>
        <v>13</v>
      </c>
    </row>
    <row r="43" spans="1:10" x14ac:dyDescent="0.3">
      <c r="A43" s="65" t="s">
        <v>432</v>
      </c>
      <c r="B43" t="str">
        <f t="shared" si="0"/>
        <v>Chris</v>
      </c>
      <c r="C43" t="str">
        <f t="shared" si="1"/>
        <v xml:space="preserve"> Lee</v>
      </c>
      <c r="D43" t="str">
        <f t="shared" si="2"/>
        <v>Chris</v>
      </c>
      <c r="E43" t="str">
        <f t="shared" si="3"/>
        <v>Chris Lee</v>
      </c>
      <c r="F43" t="str">
        <f t="shared" si="4"/>
        <v>Chris Lee</v>
      </c>
      <c r="G43" t="str">
        <f t="shared" si="5"/>
        <v>Chris</v>
      </c>
      <c r="H43" t="str">
        <f t="shared" si="6"/>
        <v>CHRIS</v>
      </c>
      <c r="I43" t="str">
        <f t="shared" si="7"/>
        <v>christina lee</v>
      </c>
      <c r="J43">
        <f t="shared" si="8"/>
        <v>13</v>
      </c>
    </row>
    <row r="44" spans="1:10" x14ac:dyDescent="0.3">
      <c r="A44" s="65" t="s">
        <v>437</v>
      </c>
      <c r="B44" t="str">
        <f t="shared" si="0"/>
        <v xml:space="preserve">John </v>
      </c>
      <c r="C44" t="str">
        <f t="shared" si="1"/>
        <v>ards</v>
      </c>
      <c r="D44" t="str">
        <f t="shared" si="2"/>
        <v xml:space="preserve">John </v>
      </c>
      <c r="E44" t="str">
        <f t="shared" si="3"/>
        <v>John ards</v>
      </c>
      <c r="F44" t="str">
        <f t="shared" si="4"/>
        <v>John ards</v>
      </c>
      <c r="G44" t="str">
        <f t="shared" si="5"/>
        <v xml:space="preserve">John </v>
      </c>
      <c r="H44" t="str">
        <f t="shared" si="6"/>
        <v xml:space="preserve">JOHN </v>
      </c>
      <c r="I44" t="str">
        <f t="shared" si="7"/>
        <v>john edwards</v>
      </c>
      <c r="J44">
        <f t="shared" si="8"/>
        <v>12</v>
      </c>
    </row>
    <row r="45" spans="1:10" x14ac:dyDescent="0.3">
      <c r="A45" s="65" t="s">
        <v>446</v>
      </c>
      <c r="B45" t="str">
        <f t="shared" si="0"/>
        <v>Eliza</v>
      </c>
      <c r="C45" t="str">
        <f t="shared" si="1"/>
        <v>rsen</v>
      </c>
      <c r="D45" t="str">
        <f t="shared" si="2"/>
        <v>Eliza</v>
      </c>
      <c r="E45" t="str">
        <f t="shared" si="3"/>
        <v>Elizarsen</v>
      </c>
      <c r="F45" t="str">
        <f t="shared" si="4"/>
        <v>Elizarsen</v>
      </c>
      <c r="G45" t="str">
        <f t="shared" si="5"/>
        <v>Eliza</v>
      </c>
      <c r="H45" t="str">
        <f t="shared" si="6"/>
        <v>ELIZA</v>
      </c>
      <c r="I45" t="str">
        <f t="shared" si="7"/>
        <v>elizabeth andersen</v>
      </c>
      <c r="J45">
        <f t="shared" si="8"/>
        <v>18</v>
      </c>
    </row>
    <row r="46" spans="1:10" x14ac:dyDescent="0.3">
      <c r="A46" s="65" t="s">
        <v>432</v>
      </c>
      <c r="B46" t="str">
        <f t="shared" si="0"/>
        <v>Chris</v>
      </c>
      <c r="C46" t="str">
        <f t="shared" si="1"/>
        <v xml:space="preserve"> Lee</v>
      </c>
      <c r="D46" t="str">
        <f t="shared" si="2"/>
        <v>Chris</v>
      </c>
      <c r="E46" t="str">
        <f t="shared" si="3"/>
        <v>Chris Lee</v>
      </c>
      <c r="F46" t="str">
        <f t="shared" si="4"/>
        <v>Chris Lee</v>
      </c>
      <c r="G46" t="str">
        <f t="shared" si="5"/>
        <v>Chris</v>
      </c>
      <c r="H46" t="str">
        <f t="shared" si="6"/>
        <v>CHRIS</v>
      </c>
      <c r="I46" t="str">
        <f t="shared" si="7"/>
        <v>christina lee</v>
      </c>
      <c r="J46">
        <f t="shared" si="8"/>
        <v>13</v>
      </c>
    </row>
    <row r="47" spans="1:10" x14ac:dyDescent="0.3">
      <c r="A47" s="65" t="s">
        <v>454</v>
      </c>
      <c r="B47" t="str">
        <f t="shared" si="0"/>
        <v>Soo J</v>
      </c>
      <c r="C47" t="str">
        <f t="shared" si="1"/>
        <v xml:space="preserve"> Lee</v>
      </c>
      <c r="D47" t="str">
        <f t="shared" si="2"/>
        <v>Soo J</v>
      </c>
      <c r="E47" t="str">
        <f t="shared" si="3"/>
        <v>Soo J Lee</v>
      </c>
      <c r="F47" t="str">
        <f t="shared" si="4"/>
        <v>Soo J Lee</v>
      </c>
      <c r="G47" t="str">
        <f t="shared" si="5"/>
        <v>Soo J</v>
      </c>
      <c r="H47" t="str">
        <f t="shared" si="6"/>
        <v>SOO J</v>
      </c>
      <c r="I47" t="str">
        <f t="shared" si="7"/>
        <v>soo jung lee</v>
      </c>
      <c r="J47">
        <f t="shared" si="8"/>
        <v>12</v>
      </c>
    </row>
    <row r="48" spans="1:10" x14ac:dyDescent="0.3">
      <c r="A48" s="65" t="s">
        <v>461</v>
      </c>
      <c r="B48" t="str">
        <f t="shared" si="0"/>
        <v>Thoma</v>
      </c>
      <c r="C48" t="str">
        <f t="shared" si="1"/>
        <v>xerr</v>
      </c>
      <c r="D48" t="str">
        <f t="shared" si="2"/>
        <v>Thoma</v>
      </c>
      <c r="E48" t="str">
        <f t="shared" si="3"/>
        <v>Thomaxerr</v>
      </c>
      <c r="F48" t="str">
        <f t="shared" si="4"/>
        <v>Thomaxerr</v>
      </c>
      <c r="G48" t="str">
        <f t="shared" si="5"/>
        <v>Thoma</v>
      </c>
      <c r="H48" t="str">
        <f t="shared" si="6"/>
        <v>THOMA</v>
      </c>
      <c r="I48" t="str">
        <f t="shared" si="7"/>
        <v>thomas axerr</v>
      </c>
      <c r="J48">
        <f t="shared" si="8"/>
        <v>12</v>
      </c>
    </row>
    <row r="49" spans="1:10" x14ac:dyDescent="0.3">
      <c r="A49" s="65" t="s">
        <v>461</v>
      </c>
      <c r="B49" t="str">
        <f t="shared" si="0"/>
        <v>Thoma</v>
      </c>
      <c r="C49" t="str">
        <f t="shared" si="1"/>
        <v>xerr</v>
      </c>
      <c r="D49" t="str">
        <f t="shared" si="2"/>
        <v>Thoma</v>
      </c>
      <c r="E49" t="str">
        <f t="shared" si="3"/>
        <v>Thomaxerr</v>
      </c>
      <c r="F49" t="str">
        <f t="shared" si="4"/>
        <v>Thomaxerr</v>
      </c>
      <c r="G49" t="str">
        <f t="shared" si="5"/>
        <v>Thoma</v>
      </c>
      <c r="H49" t="str">
        <f t="shared" si="6"/>
        <v>THOMA</v>
      </c>
      <c r="I49" t="str">
        <f t="shared" si="7"/>
        <v>thomas axerr</v>
      </c>
      <c r="J49">
        <f t="shared" si="8"/>
        <v>12</v>
      </c>
    </row>
    <row r="50" spans="1:10" x14ac:dyDescent="0.3">
      <c r="A50" s="65" t="s">
        <v>469</v>
      </c>
      <c r="B50" t="str">
        <f t="shared" si="0"/>
        <v>Franc</v>
      </c>
      <c r="C50" t="str">
        <f t="shared" si="1"/>
        <v>aeta</v>
      </c>
      <c r="D50" t="str">
        <f t="shared" si="2"/>
        <v>Franc</v>
      </c>
      <c r="E50" t="str">
        <f t="shared" si="3"/>
        <v>Francaeta</v>
      </c>
      <c r="F50" t="str">
        <f t="shared" si="4"/>
        <v>Francaeta</v>
      </c>
      <c r="G50" t="str">
        <f t="shared" si="5"/>
        <v>Franc</v>
      </c>
      <c r="H50" t="str">
        <f t="shared" si="6"/>
        <v>FRANC</v>
      </c>
      <c r="I50" t="str">
        <f t="shared" si="7"/>
        <v>francisco pérez-olaeta</v>
      </c>
      <c r="J50">
        <f t="shared" si="8"/>
        <v>22</v>
      </c>
    </row>
    <row r="51" spans="1:10" x14ac:dyDescent="0.3">
      <c r="A51" s="65" t="s">
        <v>477</v>
      </c>
      <c r="B51" t="str">
        <f t="shared" si="0"/>
        <v>Amrit</v>
      </c>
      <c r="C51" t="str">
        <f t="shared" si="1"/>
        <v>ghav</v>
      </c>
      <c r="D51" t="str">
        <f t="shared" si="2"/>
        <v>Amrit</v>
      </c>
      <c r="E51" t="str">
        <f t="shared" si="3"/>
        <v>Amritghav</v>
      </c>
      <c r="F51" t="str">
        <f t="shared" si="4"/>
        <v>Amritghav</v>
      </c>
      <c r="G51" t="str">
        <f t="shared" si="5"/>
        <v>Amrit</v>
      </c>
      <c r="H51" t="str">
        <f t="shared" si="6"/>
        <v>AMRIT</v>
      </c>
      <c r="I51" t="str">
        <f t="shared" si="7"/>
        <v>amritansh raghav</v>
      </c>
      <c r="J51">
        <f t="shared" si="8"/>
        <v>16</v>
      </c>
    </row>
    <row r="52" spans="1:10" x14ac:dyDescent="0.3">
      <c r="A52" s="65" t="s">
        <v>446</v>
      </c>
      <c r="B52" t="str">
        <f t="shared" si="0"/>
        <v>Eliza</v>
      </c>
      <c r="C52" t="str">
        <f t="shared" si="1"/>
        <v>rsen</v>
      </c>
      <c r="D52" t="str">
        <f t="shared" si="2"/>
        <v>Eliza</v>
      </c>
      <c r="E52" t="str">
        <f t="shared" si="3"/>
        <v>Elizarsen</v>
      </c>
      <c r="F52" t="str">
        <f t="shared" si="4"/>
        <v>Elizarsen</v>
      </c>
      <c r="G52" t="str">
        <f t="shared" si="5"/>
        <v>Eliza</v>
      </c>
      <c r="H52" t="str">
        <f t="shared" si="6"/>
        <v>ELIZA</v>
      </c>
      <c r="I52" t="str">
        <f t="shared" si="7"/>
        <v>elizabeth andersen</v>
      </c>
      <c r="J52">
        <f t="shared" si="8"/>
        <v>18</v>
      </c>
    </row>
    <row r="53" spans="1:10" x14ac:dyDescent="0.3">
      <c r="A53" s="65" t="s">
        <v>483</v>
      </c>
      <c r="B53" t="str">
        <f t="shared" si="0"/>
        <v>Rolan</v>
      </c>
      <c r="C53" t="str">
        <f t="shared" si="1"/>
        <v>cker</v>
      </c>
      <c r="D53" t="str">
        <f t="shared" si="2"/>
        <v>Rolan</v>
      </c>
      <c r="E53" t="str">
        <f t="shared" si="3"/>
        <v>Rolancker</v>
      </c>
      <c r="F53" t="str">
        <f t="shared" si="4"/>
        <v>Rolancker</v>
      </c>
      <c r="G53" t="str">
        <f t="shared" si="5"/>
        <v>Rolan</v>
      </c>
      <c r="H53" t="str">
        <f t="shared" si="6"/>
        <v>ROLAN</v>
      </c>
      <c r="I53" t="str">
        <f t="shared" si="7"/>
        <v>roland wacker</v>
      </c>
      <c r="J53">
        <f t="shared" si="8"/>
        <v>13</v>
      </c>
    </row>
    <row r="54" spans="1:10" x14ac:dyDescent="0.3">
      <c r="A54" s="65" t="s">
        <v>489</v>
      </c>
      <c r="B54" t="str">
        <f t="shared" si="0"/>
        <v>Ming-</v>
      </c>
      <c r="C54" t="str">
        <f t="shared" si="1"/>
        <v xml:space="preserve"> Xie</v>
      </c>
      <c r="D54" t="str">
        <f t="shared" si="2"/>
        <v>Ming-</v>
      </c>
      <c r="E54" t="str">
        <f t="shared" si="3"/>
        <v>Ming- Xie</v>
      </c>
      <c r="F54" t="str">
        <f t="shared" si="4"/>
        <v>Ming- Xie</v>
      </c>
      <c r="G54" t="str">
        <f t="shared" si="5"/>
        <v>Ming-</v>
      </c>
      <c r="H54" t="str">
        <f t="shared" si="6"/>
        <v>MING-</v>
      </c>
      <c r="I54" t="str">
        <f t="shared" si="7"/>
        <v>ming-yang xie</v>
      </c>
      <c r="J54">
        <f t="shared" si="8"/>
        <v>13</v>
      </c>
    </row>
    <row r="55" spans="1:10" x14ac:dyDescent="0.3">
      <c r="A55" s="65" t="s">
        <v>483</v>
      </c>
      <c r="B55" t="str">
        <f t="shared" si="0"/>
        <v>Rolan</v>
      </c>
      <c r="C55" t="str">
        <f t="shared" si="1"/>
        <v>cker</v>
      </c>
      <c r="D55" t="str">
        <f t="shared" si="2"/>
        <v>Rolan</v>
      </c>
      <c r="E55" t="str">
        <f t="shared" si="3"/>
        <v>Rolancker</v>
      </c>
      <c r="F55" t="str">
        <f t="shared" si="4"/>
        <v>Rolancker</v>
      </c>
      <c r="G55" t="str">
        <f t="shared" si="5"/>
        <v>Rolan</v>
      </c>
      <c r="H55" t="str">
        <f t="shared" si="6"/>
        <v>ROLAN</v>
      </c>
      <c r="I55" t="str">
        <f t="shared" si="7"/>
        <v>roland wacker</v>
      </c>
      <c r="J55">
        <f t="shared" si="8"/>
        <v>13</v>
      </c>
    </row>
    <row r="56" spans="1:10" x14ac:dyDescent="0.3">
      <c r="A56" s="65" t="s">
        <v>498</v>
      </c>
      <c r="B56" t="str">
        <f t="shared" si="0"/>
        <v>Peter</v>
      </c>
      <c r="C56" t="str">
        <f t="shared" si="1"/>
        <v>chne</v>
      </c>
      <c r="D56" t="str">
        <f t="shared" si="2"/>
        <v>Peter</v>
      </c>
      <c r="E56" t="str">
        <f t="shared" si="3"/>
        <v>Peterchne</v>
      </c>
      <c r="F56" t="str">
        <f t="shared" si="4"/>
        <v>Peterchne</v>
      </c>
      <c r="G56" t="str">
        <f t="shared" si="5"/>
        <v>Peter</v>
      </c>
      <c r="H56" t="str">
        <f t="shared" si="6"/>
        <v>PETER</v>
      </c>
      <c r="I56" t="str">
        <f t="shared" si="7"/>
        <v>peter krschne</v>
      </c>
      <c r="J56">
        <f t="shared" si="8"/>
        <v>13</v>
      </c>
    </row>
    <row r="57" spans="1:10" x14ac:dyDescent="0.3">
      <c r="A57" s="65" t="s">
        <v>503</v>
      </c>
      <c r="B57" t="str">
        <f t="shared" si="0"/>
        <v xml:space="preserve">Anna </v>
      </c>
      <c r="C57" t="str">
        <f t="shared" si="1"/>
        <v>decs</v>
      </c>
      <c r="D57" t="str">
        <f t="shared" si="2"/>
        <v xml:space="preserve">Anna </v>
      </c>
      <c r="E57" t="str">
        <f t="shared" si="3"/>
        <v>Anna decs</v>
      </c>
      <c r="F57" t="str">
        <f t="shared" si="4"/>
        <v>Anna decs</v>
      </c>
      <c r="G57" t="str">
        <f t="shared" si="5"/>
        <v xml:space="preserve">Anna </v>
      </c>
      <c r="H57" t="str">
        <f t="shared" si="6"/>
        <v xml:space="preserve">ANNA </v>
      </c>
      <c r="I57" t="str">
        <f t="shared" si="7"/>
        <v>anna bedecs</v>
      </c>
      <c r="J57">
        <f t="shared" si="8"/>
        <v>11</v>
      </c>
    </row>
    <row r="58" spans="1:10" x14ac:dyDescent="0.3">
      <c r="A58" s="65" t="s">
        <v>477</v>
      </c>
      <c r="B58" t="str">
        <f t="shared" si="0"/>
        <v>Amrit</v>
      </c>
      <c r="C58" t="str">
        <f t="shared" si="1"/>
        <v>ghav</v>
      </c>
      <c r="D58" t="str">
        <f t="shared" si="2"/>
        <v>Amrit</v>
      </c>
      <c r="E58" t="str">
        <f t="shared" si="3"/>
        <v>Amritghav</v>
      </c>
      <c r="F58" t="str">
        <f t="shared" si="4"/>
        <v>Amritghav</v>
      </c>
      <c r="G58" t="str">
        <f t="shared" si="5"/>
        <v>Amrit</v>
      </c>
      <c r="H58" t="str">
        <f t="shared" si="6"/>
        <v>AMRIT</v>
      </c>
      <c r="I58" t="str">
        <f t="shared" si="7"/>
        <v>amritansh raghav</v>
      </c>
      <c r="J58">
        <f t="shared" si="8"/>
        <v>16</v>
      </c>
    </row>
    <row r="59" spans="1:10" x14ac:dyDescent="0.3">
      <c r="A59" s="65" t="s">
        <v>511</v>
      </c>
      <c r="B59" t="str">
        <f t="shared" si="0"/>
        <v xml:space="preserve">Sven </v>
      </c>
      <c r="C59" t="str">
        <f t="shared" si="1"/>
        <v>nsen</v>
      </c>
      <c r="D59" t="str">
        <f t="shared" si="2"/>
        <v xml:space="preserve">Sven </v>
      </c>
      <c r="E59" t="str">
        <f t="shared" si="3"/>
        <v>Sven nsen</v>
      </c>
      <c r="F59" t="str">
        <f t="shared" si="4"/>
        <v>Sven nsen</v>
      </c>
      <c r="G59" t="str">
        <f t="shared" si="5"/>
        <v xml:space="preserve">Sven </v>
      </c>
      <c r="H59" t="str">
        <f t="shared" si="6"/>
        <v xml:space="preserve">SVEN </v>
      </c>
      <c r="I59" t="str">
        <f t="shared" si="7"/>
        <v>sven mortensen</v>
      </c>
      <c r="J59">
        <f t="shared" si="8"/>
        <v>14</v>
      </c>
    </row>
    <row r="60" spans="1:10" x14ac:dyDescent="0.3">
      <c r="A60" s="65" t="s">
        <v>469</v>
      </c>
      <c r="B60" t="str">
        <f t="shared" si="0"/>
        <v>Franc</v>
      </c>
      <c r="C60" t="str">
        <f t="shared" si="1"/>
        <v>aeta</v>
      </c>
      <c r="D60" t="str">
        <f t="shared" si="2"/>
        <v>Franc</v>
      </c>
      <c r="E60" t="str">
        <f t="shared" si="3"/>
        <v>Francaeta</v>
      </c>
      <c r="F60" t="str">
        <f t="shared" si="4"/>
        <v>Francaeta</v>
      </c>
      <c r="G60" t="str">
        <f t="shared" si="5"/>
        <v>Franc</v>
      </c>
      <c r="H60" t="str">
        <f t="shared" si="6"/>
        <v>FRANC</v>
      </c>
      <c r="I60" t="str">
        <f t="shared" si="7"/>
        <v>francisco pérez-olaeta</v>
      </c>
      <c r="J60">
        <f t="shared" si="8"/>
        <v>22</v>
      </c>
    </row>
    <row r="61" spans="1:10" x14ac:dyDescent="0.3">
      <c r="A61" s="65" t="s">
        <v>446</v>
      </c>
      <c r="B61" t="str">
        <f t="shared" si="0"/>
        <v>Eliza</v>
      </c>
      <c r="C61" t="str">
        <f t="shared" si="1"/>
        <v>rsen</v>
      </c>
      <c r="D61" t="str">
        <f t="shared" si="2"/>
        <v>Eliza</v>
      </c>
      <c r="E61" t="str">
        <f t="shared" si="3"/>
        <v>Elizarsen</v>
      </c>
      <c r="F61" t="str">
        <f t="shared" si="4"/>
        <v>Elizarsen</v>
      </c>
      <c r="G61" t="str">
        <f t="shared" si="5"/>
        <v>Eliza</v>
      </c>
      <c r="H61" t="str">
        <f t="shared" si="6"/>
        <v>ELIZA</v>
      </c>
      <c r="I61" t="str">
        <f t="shared" si="7"/>
        <v>elizabeth andersen</v>
      </c>
      <c r="J61">
        <f t="shared" si="8"/>
        <v>18</v>
      </c>
    </row>
    <row r="62" spans="1:10" x14ac:dyDescent="0.3">
      <c r="A62" s="65" t="s">
        <v>518</v>
      </c>
      <c r="B62" t="str">
        <f t="shared" si="0"/>
        <v xml:space="preserve">John </v>
      </c>
      <c r="C62" t="str">
        <f t="shared" si="1"/>
        <v>dman</v>
      </c>
      <c r="D62" t="str">
        <f t="shared" si="2"/>
        <v xml:space="preserve">John </v>
      </c>
      <c r="E62" t="str">
        <f t="shared" si="3"/>
        <v>John dman</v>
      </c>
      <c r="F62" t="str">
        <f t="shared" si="4"/>
        <v>John dman</v>
      </c>
      <c r="G62" t="str">
        <f t="shared" si="5"/>
        <v xml:space="preserve">John </v>
      </c>
      <c r="H62" t="str">
        <f t="shared" si="6"/>
        <v xml:space="preserve">JOHN </v>
      </c>
      <c r="I62" t="str">
        <f t="shared" si="7"/>
        <v>john rodman</v>
      </c>
      <c r="J62">
        <f t="shared" si="8"/>
        <v>11</v>
      </c>
    </row>
    <row r="63" spans="1:10" x14ac:dyDescent="0.3">
      <c r="A63" s="65" t="s">
        <v>522</v>
      </c>
      <c r="B63" t="str">
        <f t="shared" si="0"/>
        <v>Run L</v>
      </c>
      <c r="C63" t="str">
        <f t="shared" si="1"/>
        <v xml:space="preserve"> Liu</v>
      </c>
      <c r="D63" t="str">
        <f t="shared" si="2"/>
        <v>Run L</v>
      </c>
      <c r="E63" t="str">
        <f t="shared" si="3"/>
        <v>Run L Liu</v>
      </c>
      <c r="F63" t="str">
        <f t="shared" si="4"/>
        <v>Run L Liu</v>
      </c>
      <c r="G63" t="str">
        <f t="shared" si="5"/>
        <v>Run L</v>
      </c>
      <c r="H63" t="str">
        <f t="shared" si="6"/>
        <v>RUN L</v>
      </c>
      <c r="I63" t="str">
        <f t="shared" si="7"/>
        <v>run liu</v>
      </c>
      <c r="J63">
        <f t="shared" si="8"/>
        <v>7</v>
      </c>
    </row>
    <row r="64" spans="1:10" x14ac:dyDescent="0.3">
      <c r="A64" s="65" t="s">
        <v>454</v>
      </c>
      <c r="B64" t="str">
        <f t="shared" si="0"/>
        <v>Soo J</v>
      </c>
      <c r="C64" t="str">
        <f t="shared" si="1"/>
        <v xml:space="preserve"> Lee</v>
      </c>
      <c r="D64" t="str">
        <f t="shared" si="2"/>
        <v>Soo J</v>
      </c>
      <c r="E64" t="str">
        <f t="shared" si="3"/>
        <v>Soo J Lee</v>
      </c>
      <c r="F64" t="str">
        <f t="shared" si="4"/>
        <v>Soo J Lee</v>
      </c>
      <c r="G64" t="str">
        <f t="shared" si="5"/>
        <v>Soo J</v>
      </c>
      <c r="H64" t="str">
        <f t="shared" si="6"/>
        <v>SOO J</v>
      </c>
      <c r="I64" t="str">
        <f t="shared" si="7"/>
        <v>soo jung lee</v>
      </c>
      <c r="J64">
        <f t="shared" si="8"/>
        <v>12</v>
      </c>
    </row>
    <row r="65" spans="1:10" x14ac:dyDescent="0.3">
      <c r="A65" s="65" t="s">
        <v>469</v>
      </c>
      <c r="B65" t="str">
        <f t="shared" si="0"/>
        <v>Franc</v>
      </c>
      <c r="C65" t="str">
        <f t="shared" si="1"/>
        <v>aeta</v>
      </c>
      <c r="D65" t="str">
        <f t="shared" si="2"/>
        <v>Franc</v>
      </c>
      <c r="E65" t="str">
        <f t="shared" si="3"/>
        <v>Francaeta</v>
      </c>
      <c r="F65" t="str">
        <f t="shared" si="4"/>
        <v>Francaeta</v>
      </c>
      <c r="G65" t="str">
        <f t="shared" si="5"/>
        <v>Franc</v>
      </c>
      <c r="H65" t="str">
        <f t="shared" si="6"/>
        <v>FRANC</v>
      </c>
      <c r="I65" t="str">
        <f t="shared" si="7"/>
        <v>francisco pérez-olaeta</v>
      </c>
      <c r="J65">
        <f t="shared" si="8"/>
        <v>22</v>
      </c>
    </row>
    <row r="66" spans="1:10" x14ac:dyDescent="0.3">
      <c r="A66" s="65" t="s">
        <v>469</v>
      </c>
      <c r="B66" t="str">
        <f t="shared" si="0"/>
        <v>Franc</v>
      </c>
      <c r="C66" t="str">
        <f t="shared" si="1"/>
        <v>aeta</v>
      </c>
      <c r="D66" t="str">
        <f t="shared" si="2"/>
        <v>Franc</v>
      </c>
      <c r="E66" t="str">
        <f t="shared" si="3"/>
        <v>Francaeta</v>
      </c>
      <c r="F66" t="str">
        <f t="shared" si="4"/>
        <v>Francaeta</v>
      </c>
      <c r="G66" t="str">
        <f t="shared" si="5"/>
        <v>Franc</v>
      </c>
      <c r="H66" t="str">
        <f t="shared" si="6"/>
        <v>FRANC</v>
      </c>
      <c r="I66" t="str">
        <f t="shared" si="7"/>
        <v>francisco pérez-olaeta</v>
      </c>
      <c r="J66">
        <f t="shared" si="8"/>
        <v>22</v>
      </c>
    </row>
    <row r="67" spans="1:10" x14ac:dyDescent="0.3">
      <c r="A67" s="65" t="s">
        <v>432</v>
      </c>
      <c r="B67" t="str">
        <f t="shared" si="0"/>
        <v>Chris</v>
      </c>
      <c r="C67" t="str">
        <f t="shared" si="1"/>
        <v xml:space="preserve"> Lee</v>
      </c>
      <c r="D67" t="str">
        <f t="shared" si="2"/>
        <v>Chris</v>
      </c>
      <c r="E67" t="str">
        <f t="shared" si="3"/>
        <v>Chris Lee</v>
      </c>
      <c r="F67" t="str">
        <f t="shared" si="4"/>
        <v>Chris Lee</v>
      </c>
      <c r="G67" t="str">
        <f t="shared" si="5"/>
        <v>Chris</v>
      </c>
      <c r="H67" t="str">
        <f t="shared" si="6"/>
        <v>CHRIS</v>
      </c>
      <c r="I67" t="str">
        <f t="shared" si="7"/>
        <v>christina lee</v>
      </c>
      <c r="J67">
        <f t="shared" si="8"/>
        <v>13</v>
      </c>
    </row>
    <row r="68" spans="1:10" x14ac:dyDescent="0.3">
      <c r="A68" s="65" t="s">
        <v>461</v>
      </c>
      <c r="B68" t="str">
        <f t="shared" si="0"/>
        <v>Thoma</v>
      </c>
      <c r="C68" t="str">
        <f t="shared" si="1"/>
        <v>xerr</v>
      </c>
      <c r="D68" t="str">
        <f t="shared" si="2"/>
        <v>Thoma</v>
      </c>
      <c r="E68" t="str">
        <f t="shared" si="3"/>
        <v>Thomaxerr</v>
      </c>
      <c r="F68" t="str">
        <f t="shared" si="4"/>
        <v>Thomaxerr</v>
      </c>
      <c r="G68" t="str">
        <f t="shared" si="5"/>
        <v>Thoma</v>
      </c>
      <c r="H68" t="str">
        <f t="shared" si="6"/>
        <v>THOMA</v>
      </c>
      <c r="I68" t="str">
        <f t="shared" si="7"/>
        <v>thomas axerr</v>
      </c>
      <c r="J68">
        <f t="shared" si="8"/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5B6B-3228-4E32-98D8-248A27D8799C}">
  <dimension ref="A1:P28"/>
  <sheetViews>
    <sheetView topLeftCell="B1" workbookViewId="0">
      <selection activeCell="E13" sqref="E13"/>
    </sheetView>
  </sheetViews>
  <sheetFormatPr defaultRowHeight="15.6" x14ac:dyDescent="0.3"/>
  <cols>
    <col min="4" max="4" width="12.9140625" bestFit="1" customWidth="1"/>
    <col min="6" max="6" width="8.75" bestFit="1" customWidth="1"/>
    <col min="8" max="8" width="10" bestFit="1" customWidth="1"/>
    <col min="10" max="10" width="11" bestFit="1" customWidth="1"/>
    <col min="12" max="12" width="12.9140625" bestFit="1" customWidth="1"/>
  </cols>
  <sheetData>
    <row r="1" spans="1:16" x14ac:dyDescent="0.3">
      <c r="A1" s="112" t="s">
        <v>335</v>
      </c>
      <c r="B1" s="112" t="s">
        <v>2502</v>
      </c>
      <c r="D1" t="s">
        <v>2503</v>
      </c>
      <c r="F1" t="s">
        <v>2504</v>
      </c>
      <c r="H1" t="s">
        <v>2505</v>
      </c>
      <c r="J1" t="s">
        <v>2506</v>
      </c>
      <c r="L1" t="s">
        <v>2507</v>
      </c>
      <c r="M1" t="s">
        <v>2508</v>
      </c>
      <c r="N1" t="s">
        <v>2509</v>
      </c>
      <c r="O1" t="s">
        <v>2510</v>
      </c>
      <c r="P1" t="s">
        <v>2524</v>
      </c>
    </row>
    <row r="2" spans="1:16" x14ac:dyDescent="0.3">
      <c r="A2" t="s">
        <v>316</v>
      </c>
      <c r="B2">
        <v>261.95999999999998</v>
      </c>
      <c r="C2" t="s">
        <v>2511</v>
      </c>
      <c r="D2">
        <f>SUM(B2:B25)</f>
        <v>7313.2515000000003</v>
      </c>
      <c r="E2" t="s">
        <v>2512</v>
      </c>
      <c r="F2">
        <f>SUMIF(A2:A25,"*st",B2:B25)</f>
        <v>4507.1600000000008</v>
      </c>
      <c r="G2" t="s">
        <v>2513</v>
      </c>
      <c r="H2">
        <f>SUMIFS(B2:B25,A2:A25,"South")</f>
        <v>1989.3974999999998</v>
      </c>
      <c r="I2" t="s">
        <v>2514</v>
      </c>
      <c r="J2">
        <f>AVERAGEA(B24:B28,A24:A28)</f>
        <v>26.1</v>
      </c>
      <c r="K2" t="s">
        <v>2515</v>
      </c>
      <c r="L2">
        <f>MAX(B2:B28)</f>
        <v>1706.1840000000002</v>
      </c>
      <c r="M2">
        <f>ROUND(B2,1)</f>
        <v>262</v>
      </c>
      <c r="N2">
        <f>FLOOR(B2,1)</f>
        <v>261</v>
      </c>
      <c r="O2">
        <f>CEILING(B2,1)</f>
        <v>262</v>
      </c>
      <c r="P2">
        <f>ROUNDUP(B2,1)</f>
        <v>262</v>
      </c>
    </row>
    <row r="3" spans="1:16" x14ac:dyDescent="0.3">
      <c r="A3" t="s">
        <v>316</v>
      </c>
      <c r="B3">
        <v>731.93999999999994</v>
      </c>
      <c r="C3" t="s">
        <v>2516</v>
      </c>
      <c r="D3">
        <f>AVERAGE(B2:B25)</f>
        <v>304.71881250000001</v>
      </c>
      <c r="E3" t="s">
        <v>2517</v>
      </c>
      <c r="F3">
        <f>COUNTIF(A2:A25,"South")</f>
        <v>5</v>
      </c>
      <c r="G3" t="s">
        <v>2518</v>
      </c>
      <c r="H3">
        <f>COUNTIFS(A2:A25,A8)</f>
        <v>13</v>
      </c>
      <c r="I3" t="s">
        <v>2519</v>
      </c>
      <c r="J3">
        <f>COUNTA(A24:A28)</f>
        <v>5</v>
      </c>
      <c r="K3" t="s">
        <v>2520</v>
      </c>
      <c r="L3">
        <f>MIN(B2:B28)</f>
        <v>2.5439999999999996</v>
      </c>
      <c r="M3">
        <f t="shared" ref="M3:M28" si="0">ROUND(B3,1)</f>
        <v>731.9</v>
      </c>
      <c r="N3">
        <f t="shared" ref="N3:N28" si="1">FLOOR(B3,1)</f>
        <v>731</v>
      </c>
      <c r="O3">
        <f t="shared" ref="O3:O28" si="2">CEILING(B3,1)</f>
        <v>732</v>
      </c>
      <c r="P3">
        <f t="shared" ref="P3:P28" si="3">ROUNDUP(B3,1)</f>
        <v>732</v>
      </c>
    </row>
    <row r="4" spans="1:16" x14ac:dyDescent="0.3">
      <c r="A4" t="s">
        <v>318</v>
      </c>
      <c r="B4">
        <v>14.62</v>
      </c>
      <c r="C4" t="s">
        <v>2521</v>
      </c>
      <c r="D4">
        <f>COUNT(B2:B25)</f>
        <v>24</v>
      </c>
      <c r="M4">
        <f t="shared" si="0"/>
        <v>14.6</v>
      </c>
      <c r="N4">
        <f t="shared" si="1"/>
        <v>14</v>
      </c>
      <c r="O4">
        <f t="shared" si="2"/>
        <v>15</v>
      </c>
      <c r="P4">
        <f t="shared" si="3"/>
        <v>14.7</v>
      </c>
    </row>
    <row r="5" spans="1:16" x14ac:dyDescent="0.3">
      <c r="A5" t="s">
        <v>316</v>
      </c>
      <c r="B5">
        <v>957.57749999999999</v>
      </c>
      <c r="M5">
        <f t="shared" si="0"/>
        <v>957.6</v>
      </c>
      <c r="N5">
        <f t="shared" si="1"/>
        <v>957</v>
      </c>
      <c r="O5">
        <f t="shared" si="2"/>
        <v>958</v>
      </c>
      <c r="P5">
        <f t="shared" si="3"/>
        <v>957.6</v>
      </c>
    </row>
    <row r="6" spans="1:16" x14ac:dyDescent="0.3">
      <c r="A6" t="s">
        <v>316</v>
      </c>
      <c r="B6">
        <v>22.368000000000002</v>
      </c>
      <c r="M6">
        <f t="shared" si="0"/>
        <v>22.4</v>
      </c>
      <c r="N6">
        <f t="shared" si="1"/>
        <v>22</v>
      </c>
      <c r="O6">
        <f t="shared" si="2"/>
        <v>23</v>
      </c>
      <c r="P6">
        <f t="shared" si="3"/>
        <v>22.400000000000002</v>
      </c>
    </row>
    <row r="7" spans="1:16" x14ac:dyDescent="0.3">
      <c r="A7" t="s">
        <v>318</v>
      </c>
      <c r="B7">
        <v>48.86</v>
      </c>
      <c r="M7">
        <f t="shared" si="0"/>
        <v>48.9</v>
      </c>
      <c r="N7">
        <f t="shared" si="1"/>
        <v>48</v>
      </c>
      <c r="O7">
        <f t="shared" si="2"/>
        <v>49</v>
      </c>
      <c r="P7">
        <f t="shared" si="3"/>
        <v>48.9</v>
      </c>
    </row>
    <row r="8" spans="1:16" x14ac:dyDescent="0.3">
      <c r="A8" t="s">
        <v>318</v>
      </c>
      <c r="B8">
        <v>7.28</v>
      </c>
      <c r="M8">
        <f t="shared" si="0"/>
        <v>7.3</v>
      </c>
      <c r="N8">
        <f t="shared" si="1"/>
        <v>7</v>
      </c>
      <c r="O8">
        <f t="shared" si="2"/>
        <v>8</v>
      </c>
      <c r="P8">
        <f t="shared" si="3"/>
        <v>7.3</v>
      </c>
    </row>
    <row r="9" spans="1:16" x14ac:dyDescent="0.3">
      <c r="A9" t="s">
        <v>318</v>
      </c>
      <c r="B9">
        <v>907.15200000000004</v>
      </c>
      <c r="M9">
        <f t="shared" si="0"/>
        <v>907.2</v>
      </c>
      <c r="N9">
        <f t="shared" si="1"/>
        <v>907</v>
      </c>
      <c r="O9">
        <f t="shared" si="2"/>
        <v>908</v>
      </c>
      <c r="P9">
        <f t="shared" si="3"/>
        <v>907.2</v>
      </c>
    </row>
    <row r="10" spans="1:16" x14ac:dyDescent="0.3">
      <c r="A10" t="s">
        <v>318</v>
      </c>
      <c r="B10">
        <v>18.504000000000001</v>
      </c>
      <c r="M10">
        <f t="shared" si="0"/>
        <v>18.5</v>
      </c>
      <c r="N10">
        <f t="shared" si="1"/>
        <v>18</v>
      </c>
      <c r="O10">
        <f t="shared" si="2"/>
        <v>19</v>
      </c>
      <c r="P10">
        <f t="shared" si="3"/>
        <v>18.600000000000001</v>
      </c>
    </row>
    <row r="11" spans="1:16" x14ac:dyDescent="0.3">
      <c r="A11" t="s">
        <v>318</v>
      </c>
      <c r="B11">
        <v>114.9</v>
      </c>
      <c r="M11">
        <f t="shared" si="0"/>
        <v>114.9</v>
      </c>
      <c r="N11">
        <f t="shared" si="1"/>
        <v>114</v>
      </c>
      <c r="O11">
        <f t="shared" si="2"/>
        <v>115</v>
      </c>
      <c r="P11">
        <f t="shared" si="3"/>
        <v>114.9</v>
      </c>
    </row>
    <row r="12" spans="1:16" x14ac:dyDescent="0.3">
      <c r="A12" t="s">
        <v>318</v>
      </c>
      <c r="B12">
        <v>1706.1840000000002</v>
      </c>
      <c r="M12">
        <f t="shared" si="0"/>
        <v>1706.2</v>
      </c>
      <c r="N12">
        <f t="shared" si="1"/>
        <v>1706</v>
      </c>
      <c r="O12">
        <f t="shared" si="2"/>
        <v>1707</v>
      </c>
      <c r="P12">
        <f t="shared" si="3"/>
        <v>1706.1999999999998</v>
      </c>
    </row>
    <row r="13" spans="1:16" x14ac:dyDescent="0.3">
      <c r="A13" t="s">
        <v>318</v>
      </c>
      <c r="B13">
        <v>911.42399999999998</v>
      </c>
      <c r="F13" t="s">
        <v>2525</v>
      </c>
      <c r="M13">
        <f t="shared" si="0"/>
        <v>911.4</v>
      </c>
      <c r="N13">
        <f t="shared" si="1"/>
        <v>911</v>
      </c>
      <c r="O13">
        <f t="shared" si="2"/>
        <v>912</v>
      </c>
      <c r="P13">
        <f t="shared" si="3"/>
        <v>911.5</v>
      </c>
    </row>
    <row r="14" spans="1:16" x14ac:dyDescent="0.3">
      <c r="A14" t="s">
        <v>316</v>
      </c>
      <c r="B14">
        <v>15.552000000000003</v>
      </c>
      <c r="D14">
        <v>1</v>
      </c>
      <c r="E14">
        <v>10</v>
      </c>
      <c r="F14" cm="1">
        <f t="array" ref="F14:F17">FREQUENCY(D14:D18,E14:E16)</f>
        <v>5</v>
      </c>
      <c r="M14">
        <f t="shared" si="0"/>
        <v>15.6</v>
      </c>
      <c r="N14">
        <f t="shared" si="1"/>
        <v>15</v>
      </c>
      <c r="O14">
        <f t="shared" si="2"/>
        <v>16</v>
      </c>
      <c r="P14">
        <f t="shared" si="3"/>
        <v>15.6</v>
      </c>
    </row>
    <row r="15" spans="1:16" x14ac:dyDescent="0.3">
      <c r="A15" t="s">
        <v>318</v>
      </c>
      <c r="B15">
        <v>407.97600000000006</v>
      </c>
      <c r="D15">
        <v>2</v>
      </c>
      <c r="E15">
        <v>20</v>
      </c>
      <c r="F15">
        <v>0</v>
      </c>
      <c r="M15">
        <f t="shared" si="0"/>
        <v>408</v>
      </c>
      <c r="N15">
        <f t="shared" si="1"/>
        <v>407</v>
      </c>
      <c r="O15">
        <f t="shared" si="2"/>
        <v>408</v>
      </c>
      <c r="P15">
        <f t="shared" si="3"/>
        <v>408</v>
      </c>
    </row>
    <row r="16" spans="1:16" x14ac:dyDescent="0.3">
      <c r="A16" t="s">
        <v>2522</v>
      </c>
      <c r="B16">
        <v>68.809999999999988</v>
      </c>
      <c r="D16">
        <v>3</v>
      </c>
      <c r="E16">
        <v>30</v>
      </c>
      <c r="F16">
        <v>0</v>
      </c>
      <c r="M16">
        <f t="shared" si="0"/>
        <v>68.8</v>
      </c>
      <c r="N16">
        <f t="shared" si="1"/>
        <v>68</v>
      </c>
      <c r="O16">
        <f t="shared" si="2"/>
        <v>69</v>
      </c>
      <c r="P16">
        <f t="shared" si="3"/>
        <v>68.899999999999991</v>
      </c>
    </row>
    <row r="17" spans="1:16" x14ac:dyDescent="0.3">
      <c r="A17" t="s">
        <v>2522</v>
      </c>
      <c r="B17">
        <v>2.5439999999999996</v>
      </c>
      <c r="D17">
        <v>4</v>
      </c>
      <c r="F17">
        <v>0</v>
      </c>
      <c r="M17">
        <f t="shared" si="0"/>
        <v>2.5</v>
      </c>
      <c r="N17">
        <f t="shared" si="1"/>
        <v>2</v>
      </c>
      <c r="O17">
        <f t="shared" si="2"/>
        <v>3</v>
      </c>
      <c r="P17">
        <f t="shared" si="3"/>
        <v>2.6</v>
      </c>
    </row>
    <row r="18" spans="1:16" x14ac:dyDescent="0.3">
      <c r="A18" t="s">
        <v>2522</v>
      </c>
      <c r="B18">
        <v>665.88</v>
      </c>
      <c r="D18">
        <v>5</v>
      </c>
      <c r="M18">
        <f t="shared" si="0"/>
        <v>665.9</v>
      </c>
      <c r="N18">
        <f t="shared" si="1"/>
        <v>665</v>
      </c>
      <c r="O18">
        <f t="shared" si="2"/>
        <v>666</v>
      </c>
      <c r="P18">
        <f t="shared" si="3"/>
        <v>665.9</v>
      </c>
    </row>
    <row r="19" spans="1:16" x14ac:dyDescent="0.3">
      <c r="A19" t="s">
        <v>318</v>
      </c>
      <c r="B19">
        <v>55.5</v>
      </c>
      <c r="M19">
        <f t="shared" si="0"/>
        <v>55.5</v>
      </c>
      <c r="N19">
        <f t="shared" si="1"/>
        <v>55</v>
      </c>
      <c r="O19">
        <f t="shared" si="2"/>
        <v>56</v>
      </c>
      <c r="P19">
        <f t="shared" si="3"/>
        <v>55.5</v>
      </c>
    </row>
    <row r="20" spans="1:16" x14ac:dyDescent="0.3">
      <c r="A20" t="s">
        <v>318</v>
      </c>
      <c r="B20">
        <v>8.56</v>
      </c>
      <c r="M20">
        <f t="shared" si="0"/>
        <v>8.6</v>
      </c>
      <c r="N20">
        <f t="shared" si="1"/>
        <v>8</v>
      </c>
      <c r="O20">
        <f t="shared" si="2"/>
        <v>9</v>
      </c>
      <c r="P20">
        <f t="shared" si="3"/>
        <v>8.6</v>
      </c>
    </row>
    <row r="21" spans="1:16" x14ac:dyDescent="0.3">
      <c r="A21" t="s">
        <v>318</v>
      </c>
      <c r="B21">
        <v>213.48000000000002</v>
      </c>
      <c r="M21">
        <f t="shared" si="0"/>
        <v>213.5</v>
      </c>
      <c r="N21">
        <f t="shared" si="1"/>
        <v>213</v>
      </c>
      <c r="O21">
        <f t="shared" si="2"/>
        <v>214</v>
      </c>
      <c r="P21">
        <f t="shared" si="3"/>
        <v>213.5</v>
      </c>
    </row>
    <row r="22" spans="1:16" x14ac:dyDescent="0.3">
      <c r="A22" t="s">
        <v>318</v>
      </c>
      <c r="B22">
        <v>22.72</v>
      </c>
      <c r="M22">
        <f t="shared" si="0"/>
        <v>22.7</v>
      </c>
      <c r="N22">
        <f t="shared" si="1"/>
        <v>22</v>
      </c>
      <c r="O22">
        <f t="shared" si="2"/>
        <v>23</v>
      </c>
      <c r="P22">
        <f t="shared" si="3"/>
        <v>22.8</v>
      </c>
    </row>
    <row r="23" spans="1:16" x14ac:dyDescent="0.3">
      <c r="A23" t="s">
        <v>2522</v>
      </c>
      <c r="B23">
        <v>19.459999999999997</v>
      </c>
      <c r="M23">
        <f t="shared" si="0"/>
        <v>19.5</v>
      </c>
      <c r="N23">
        <f t="shared" si="1"/>
        <v>19</v>
      </c>
      <c r="O23">
        <f t="shared" si="2"/>
        <v>20</v>
      </c>
      <c r="P23">
        <f t="shared" si="3"/>
        <v>19.5</v>
      </c>
    </row>
    <row r="24" spans="1:16" x14ac:dyDescent="0.3">
      <c r="A24" t="s">
        <v>2522</v>
      </c>
      <c r="B24">
        <v>60</v>
      </c>
      <c r="M24">
        <f t="shared" si="0"/>
        <v>60</v>
      </c>
      <c r="N24">
        <f t="shared" si="1"/>
        <v>60</v>
      </c>
      <c r="O24">
        <f t="shared" si="2"/>
        <v>60</v>
      </c>
      <c r="P24">
        <f t="shared" si="3"/>
        <v>60</v>
      </c>
    </row>
    <row r="25" spans="1:16" x14ac:dyDescent="0.3">
      <c r="A25" t="s">
        <v>298</v>
      </c>
      <c r="B25">
        <v>70</v>
      </c>
      <c r="M25">
        <f t="shared" si="0"/>
        <v>70</v>
      </c>
      <c r="N25">
        <f t="shared" si="1"/>
        <v>70</v>
      </c>
      <c r="O25">
        <f t="shared" si="2"/>
        <v>70</v>
      </c>
      <c r="P25">
        <f t="shared" si="3"/>
        <v>70</v>
      </c>
    </row>
    <row r="26" spans="1:16" x14ac:dyDescent="0.3">
      <c r="A26" t="b">
        <v>1</v>
      </c>
      <c r="B26">
        <v>20</v>
      </c>
      <c r="M26">
        <f t="shared" si="0"/>
        <v>20</v>
      </c>
      <c r="N26">
        <f t="shared" si="1"/>
        <v>20</v>
      </c>
      <c r="O26">
        <f t="shared" si="2"/>
        <v>20</v>
      </c>
      <c r="P26">
        <f t="shared" si="3"/>
        <v>20</v>
      </c>
    </row>
    <row r="27" spans="1:16" x14ac:dyDescent="0.3">
      <c r="A27" t="b">
        <v>0</v>
      </c>
      <c r="B27">
        <v>10</v>
      </c>
      <c r="M27">
        <f t="shared" si="0"/>
        <v>10</v>
      </c>
      <c r="N27">
        <f t="shared" si="1"/>
        <v>10</v>
      </c>
      <c r="O27">
        <f t="shared" si="2"/>
        <v>10</v>
      </c>
      <c r="P27">
        <f t="shared" si="3"/>
        <v>10</v>
      </c>
    </row>
    <row r="28" spans="1:16" x14ac:dyDescent="0.3">
      <c r="A28" t="s">
        <v>2523</v>
      </c>
      <c r="B28">
        <v>100</v>
      </c>
      <c r="M28">
        <f t="shared" si="0"/>
        <v>100</v>
      </c>
      <c r="N28">
        <f t="shared" si="1"/>
        <v>100</v>
      </c>
      <c r="O28">
        <f t="shared" si="2"/>
        <v>100</v>
      </c>
      <c r="P28">
        <f t="shared" si="3"/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B61E-1940-4EC4-AD53-B2C30FFC0D5A}">
  <dimension ref="A1:Y13"/>
  <sheetViews>
    <sheetView topLeftCell="J1" workbookViewId="0">
      <selection activeCell="Z6" sqref="Z6"/>
    </sheetView>
  </sheetViews>
  <sheetFormatPr defaultRowHeight="15.6" x14ac:dyDescent="0.3"/>
  <sheetData>
    <row r="1" spans="1:25" x14ac:dyDescent="0.3">
      <c r="B1" t="s">
        <v>2526</v>
      </c>
      <c r="C1" t="s">
        <v>2527</v>
      </c>
      <c r="D1" t="s">
        <v>2528</v>
      </c>
      <c r="E1" t="s">
        <v>2529</v>
      </c>
      <c r="F1" t="s">
        <v>2530</v>
      </c>
      <c r="H1" t="s">
        <v>2531</v>
      </c>
      <c r="I1" t="s">
        <v>2534</v>
      </c>
      <c r="J1" t="s">
        <v>2532</v>
      </c>
      <c r="K1" t="s">
        <v>2533</v>
      </c>
      <c r="L1" t="s">
        <v>2535</v>
      </c>
      <c r="M1" t="s">
        <v>2536</v>
      </c>
      <c r="N1" t="s">
        <v>2509</v>
      </c>
      <c r="O1" t="s">
        <v>2510</v>
      </c>
      <c r="P1" t="s">
        <v>2537</v>
      </c>
      <c r="Q1" t="s">
        <v>2538</v>
      </c>
      <c r="R1" t="s">
        <v>2546</v>
      </c>
      <c r="S1" t="s">
        <v>2539</v>
      </c>
      <c r="U1" t="s">
        <v>2541</v>
      </c>
      <c r="Y1" t="s">
        <v>2544</v>
      </c>
    </row>
    <row r="2" spans="1:25" x14ac:dyDescent="0.3">
      <c r="A2">
        <v>11</v>
      </c>
      <c r="B2">
        <f>MEDIAN(A2:A13)</f>
        <v>10.5</v>
      </c>
      <c r="C2">
        <f>MODE(A2:A13)</f>
        <v>7</v>
      </c>
      <c r="D2">
        <f>_xlfn.STDEV.P(A2:A13)</f>
        <v>4.5061686115319253</v>
      </c>
      <c r="E2">
        <f>_xlfn.VAR.P(A2:A13)</f>
        <v>20.305555555555557</v>
      </c>
      <c r="F2">
        <f>AVERAGE(A2:A13)</f>
        <v>9.1666666666666661</v>
      </c>
      <c r="H2">
        <f>POWER(10,2)</f>
        <v>100</v>
      </c>
      <c r="I2">
        <f>LOG(100,10)</f>
        <v>2</v>
      </c>
      <c r="J2">
        <f ca="1">RAND()</f>
        <v>0.38059273835859808</v>
      </c>
      <c r="K2">
        <f>SQRT(A3)</f>
        <v>1.7320508075688772</v>
      </c>
      <c r="L2">
        <f>ABS(-10)</f>
        <v>10</v>
      </c>
      <c r="M2">
        <f>INT(-10.1)</f>
        <v>-11</v>
      </c>
      <c r="N2">
        <f>FLOOR(N4,1)</f>
        <v>10</v>
      </c>
      <c r="O2">
        <f>CEILING(N4,1)</f>
        <v>11</v>
      </c>
      <c r="P2">
        <f>LCM(O4,P4)</f>
        <v>24</v>
      </c>
      <c r="Q2">
        <f>GCD(O4,P4)</f>
        <v>12</v>
      </c>
      <c r="R2">
        <f>EXP(10)</f>
        <v>22026.465794806718</v>
      </c>
      <c r="S2">
        <f>25/100*100</f>
        <v>25</v>
      </c>
      <c r="U2">
        <f>R8*R10/R9</f>
        <v>15</v>
      </c>
      <c r="Y2" t="str">
        <f>R8/GCD(R8,R9)&amp;":"&amp;R9/GCD(R8,R9)</f>
        <v>1:2</v>
      </c>
    </row>
    <row r="3" spans="1:25" x14ac:dyDescent="0.3">
      <c r="A3">
        <v>3</v>
      </c>
      <c r="S3" t="s">
        <v>2540</v>
      </c>
      <c r="U3" t="s">
        <v>2542</v>
      </c>
    </row>
    <row r="4" spans="1:25" x14ac:dyDescent="0.3">
      <c r="A4">
        <v>13</v>
      </c>
      <c r="N4">
        <v>10.5</v>
      </c>
      <c r="O4">
        <v>12</v>
      </c>
      <c r="P4">
        <v>24</v>
      </c>
      <c r="U4" t="s">
        <v>2543</v>
      </c>
      <c r="Y4" t="s">
        <v>2545</v>
      </c>
    </row>
    <row r="5" spans="1:25" x14ac:dyDescent="0.3">
      <c r="A5">
        <v>4</v>
      </c>
    </row>
    <row r="6" spans="1:25" x14ac:dyDescent="0.3">
      <c r="A6">
        <v>1</v>
      </c>
    </row>
    <row r="7" spans="1:25" x14ac:dyDescent="0.3">
      <c r="A7">
        <v>7</v>
      </c>
    </row>
    <row r="8" spans="1:25" x14ac:dyDescent="0.3">
      <c r="A8">
        <v>15</v>
      </c>
      <c r="R8">
        <v>10</v>
      </c>
    </row>
    <row r="9" spans="1:25" x14ac:dyDescent="0.3">
      <c r="A9">
        <v>10</v>
      </c>
      <c r="M9" s="113"/>
      <c r="R9">
        <v>20</v>
      </c>
    </row>
    <row r="10" spans="1:25" x14ac:dyDescent="0.3">
      <c r="A10">
        <v>12</v>
      </c>
      <c r="P10">
        <v>100</v>
      </c>
      <c r="R10">
        <v>30</v>
      </c>
    </row>
    <row r="11" spans="1:25" x14ac:dyDescent="0.3">
      <c r="A11">
        <v>15</v>
      </c>
    </row>
    <row r="12" spans="1:25" x14ac:dyDescent="0.3">
      <c r="A12">
        <v>12</v>
      </c>
    </row>
    <row r="13" spans="1:25" x14ac:dyDescent="0.3">
      <c r="A13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7CA4-A951-4BE0-A815-C059456BFC18}">
  <dimension ref="A1:F1851"/>
  <sheetViews>
    <sheetView topLeftCell="B1" zoomScale="92" workbookViewId="0">
      <selection activeCell="F1" sqref="F1"/>
    </sheetView>
  </sheetViews>
  <sheetFormatPr defaultRowHeight="15.6" x14ac:dyDescent="0.3"/>
  <cols>
    <col min="1" max="1" width="130.1640625" bestFit="1" customWidth="1"/>
  </cols>
  <sheetData>
    <row r="1" spans="1:6" x14ac:dyDescent="0.3">
      <c r="A1" s="112" t="s">
        <v>409</v>
      </c>
      <c r="B1" t="s">
        <v>645</v>
      </c>
      <c r="D1" t="s">
        <v>2496</v>
      </c>
      <c r="E1" t="s">
        <v>2497</v>
      </c>
      <c r="F1" t="e" cm="1">
        <f t="array" ref="F1">is</f>
        <v>#NAME?</v>
      </c>
    </row>
    <row r="2" spans="1:6" x14ac:dyDescent="0.3">
      <c r="A2" t="s">
        <v>646</v>
      </c>
      <c r="B2" t="str">
        <f>IFERROR(FIND("z",A2),"z is not available")</f>
        <v>z is not available</v>
      </c>
      <c r="D2" t="b">
        <f>ISERROR(B2)</f>
        <v>0</v>
      </c>
      <c r="E2" t="b">
        <f>ISBLANK(B2)</f>
        <v>0</v>
      </c>
    </row>
    <row r="3" spans="1:6" x14ac:dyDescent="0.3">
      <c r="A3" t="s">
        <v>647</v>
      </c>
      <c r="B3" t="str">
        <f t="shared" ref="B3:B66" si="0">IFERROR(FIND("z",A3),"z is not available")</f>
        <v>z is not available</v>
      </c>
      <c r="D3" t="b">
        <f t="shared" ref="D3:D19" si="1">ISERROR(B3)</f>
        <v>0</v>
      </c>
      <c r="E3" t="b">
        <f t="shared" ref="E3:E8" si="2">ISBLANK(B3)</f>
        <v>0</v>
      </c>
    </row>
    <row r="4" spans="1:6" x14ac:dyDescent="0.3">
      <c r="A4" t="s">
        <v>648</v>
      </c>
      <c r="B4" t="str">
        <f t="shared" si="0"/>
        <v>z is not available</v>
      </c>
      <c r="D4" t="b">
        <f t="shared" si="1"/>
        <v>0</v>
      </c>
      <c r="E4" t="b">
        <f t="shared" si="2"/>
        <v>0</v>
      </c>
    </row>
    <row r="5" spans="1:6" x14ac:dyDescent="0.3">
      <c r="A5" t="s">
        <v>649</v>
      </c>
      <c r="B5" t="str">
        <f t="shared" si="0"/>
        <v>z is not available</v>
      </c>
      <c r="D5" t="b">
        <f t="shared" si="1"/>
        <v>0</v>
      </c>
      <c r="E5" t="b">
        <f t="shared" si="2"/>
        <v>0</v>
      </c>
    </row>
    <row r="6" spans="1:6" x14ac:dyDescent="0.3">
      <c r="A6" t="s">
        <v>650</v>
      </c>
      <c r="B6" t="str">
        <f t="shared" si="0"/>
        <v>z is not available</v>
      </c>
      <c r="D6" t="b">
        <f t="shared" si="1"/>
        <v>0</v>
      </c>
      <c r="E6" t="b">
        <f t="shared" si="2"/>
        <v>0</v>
      </c>
    </row>
    <row r="7" spans="1:6" x14ac:dyDescent="0.3">
      <c r="A7" t="s">
        <v>651</v>
      </c>
      <c r="B7" t="str">
        <f t="shared" si="0"/>
        <v>z is not available</v>
      </c>
      <c r="D7" t="b">
        <f t="shared" si="1"/>
        <v>0</v>
      </c>
      <c r="E7" t="b">
        <f t="shared" si="2"/>
        <v>0</v>
      </c>
    </row>
    <row r="8" spans="1:6" x14ac:dyDescent="0.3">
      <c r="A8" t="s">
        <v>652</v>
      </c>
      <c r="B8" t="str">
        <f t="shared" si="0"/>
        <v>z is not available</v>
      </c>
      <c r="D8" t="b">
        <f t="shared" si="1"/>
        <v>0</v>
      </c>
      <c r="E8" t="b">
        <f t="shared" si="2"/>
        <v>0</v>
      </c>
    </row>
    <row r="9" spans="1:6" x14ac:dyDescent="0.3">
      <c r="A9" t="s">
        <v>653</v>
      </c>
      <c r="B9" t="str">
        <f t="shared" si="0"/>
        <v>z is not available</v>
      </c>
    </row>
    <row r="10" spans="1:6" x14ac:dyDescent="0.3">
      <c r="A10" t="s">
        <v>654</v>
      </c>
      <c r="B10" t="str">
        <f t="shared" si="0"/>
        <v>z is not available</v>
      </c>
    </row>
    <row r="11" spans="1:6" x14ac:dyDescent="0.3">
      <c r="A11" t="s">
        <v>655</v>
      </c>
      <c r="B11" t="str">
        <f t="shared" si="0"/>
        <v>z is not available</v>
      </c>
    </row>
    <row r="12" spans="1:6" x14ac:dyDescent="0.3">
      <c r="A12" t="s">
        <v>656</v>
      </c>
      <c r="B12" t="str">
        <f t="shared" si="0"/>
        <v>z is not available</v>
      </c>
    </row>
    <row r="13" spans="1:6" x14ac:dyDescent="0.3">
      <c r="A13" t="s">
        <v>657</v>
      </c>
      <c r="B13" t="str">
        <f t="shared" si="0"/>
        <v>z is not available</v>
      </c>
    </row>
    <row r="14" spans="1:6" x14ac:dyDescent="0.3">
      <c r="A14" t="s">
        <v>658</v>
      </c>
      <c r="B14" t="str">
        <f t="shared" si="0"/>
        <v>z is not available</v>
      </c>
    </row>
    <row r="15" spans="1:6" x14ac:dyDescent="0.3">
      <c r="A15" t="s">
        <v>659</v>
      </c>
      <c r="B15" t="str">
        <f t="shared" si="0"/>
        <v>z is not available</v>
      </c>
    </row>
    <row r="16" spans="1:6" x14ac:dyDescent="0.3">
      <c r="A16" t="s">
        <v>660</v>
      </c>
      <c r="B16" t="str">
        <f t="shared" si="0"/>
        <v>z is not available</v>
      </c>
    </row>
    <row r="17" spans="1:2" x14ac:dyDescent="0.3">
      <c r="A17" t="s">
        <v>661</v>
      </c>
      <c r="B17" t="str">
        <f t="shared" si="0"/>
        <v>z is not available</v>
      </c>
    </row>
    <row r="18" spans="1:2" x14ac:dyDescent="0.3">
      <c r="A18" t="s">
        <v>662</v>
      </c>
      <c r="B18" t="str">
        <f t="shared" si="0"/>
        <v>z is not available</v>
      </c>
    </row>
    <row r="19" spans="1:2" x14ac:dyDescent="0.3">
      <c r="A19" t="s">
        <v>663</v>
      </c>
      <c r="B19" t="str">
        <f t="shared" si="0"/>
        <v>z is not available</v>
      </c>
    </row>
    <row r="20" spans="1:2" x14ac:dyDescent="0.3">
      <c r="A20" t="s">
        <v>664</v>
      </c>
      <c r="B20" t="str">
        <f t="shared" si="0"/>
        <v>z is not available</v>
      </c>
    </row>
    <row r="21" spans="1:2" x14ac:dyDescent="0.3">
      <c r="A21" t="s">
        <v>665</v>
      </c>
      <c r="B21" t="str">
        <f t="shared" si="0"/>
        <v>z is not available</v>
      </c>
    </row>
    <row r="22" spans="1:2" x14ac:dyDescent="0.3">
      <c r="A22" t="s">
        <v>666</v>
      </c>
      <c r="B22" t="str">
        <f t="shared" si="0"/>
        <v>z is not available</v>
      </c>
    </row>
    <row r="23" spans="1:2" x14ac:dyDescent="0.3">
      <c r="A23" t="s">
        <v>667</v>
      </c>
      <c r="B23" t="str">
        <f t="shared" si="0"/>
        <v>z is not available</v>
      </c>
    </row>
    <row r="24" spans="1:2" x14ac:dyDescent="0.3">
      <c r="A24" t="s">
        <v>668</v>
      </c>
      <c r="B24" t="str">
        <f t="shared" si="0"/>
        <v>z is not available</v>
      </c>
    </row>
    <row r="25" spans="1:2" x14ac:dyDescent="0.3">
      <c r="A25" t="s">
        <v>669</v>
      </c>
      <c r="B25" t="str">
        <f t="shared" si="0"/>
        <v>z is not available</v>
      </c>
    </row>
    <row r="26" spans="1:2" x14ac:dyDescent="0.3">
      <c r="A26" t="s">
        <v>670</v>
      </c>
      <c r="B26" t="str">
        <f t="shared" si="0"/>
        <v>z is not available</v>
      </c>
    </row>
    <row r="27" spans="1:2" x14ac:dyDescent="0.3">
      <c r="A27" t="s">
        <v>671</v>
      </c>
      <c r="B27" t="str">
        <f t="shared" si="0"/>
        <v>z is not available</v>
      </c>
    </row>
    <row r="28" spans="1:2" x14ac:dyDescent="0.3">
      <c r="A28" t="s">
        <v>672</v>
      </c>
      <c r="B28" t="str">
        <f t="shared" si="0"/>
        <v>z is not available</v>
      </c>
    </row>
    <row r="29" spans="1:2" x14ac:dyDescent="0.3">
      <c r="A29" t="s">
        <v>673</v>
      </c>
      <c r="B29" t="str">
        <f t="shared" si="0"/>
        <v>z is not available</v>
      </c>
    </row>
    <row r="30" spans="1:2" x14ac:dyDescent="0.3">
      <c r="A30" t="s">
        <v>674</v>
      </c>
      <c r="B30" t="str">
        <f t="shared" si="0"/>
        <v>z is not available</v>
      </c>
    </row>
    <row r="31" spans="1:2" x14ac:dyDescent="0.3">
      <c r="A31" t="s">
        <v>675</v>
      </c>
      <c r="B31" t="str">
        <f t="shared" si="0"/>
        <v>z is not available</v>
      </c>
    </row>
    <row r="32" spans="1:2" x14ac:dyDescent="0.3">
      <c r="A32" t="s">
        <v>676</v>
      </c>
      <c r="B32" t="str">
        <f t="shared" si="0"/>
        <v>z is not available</v>
      </c>
    </row>
    <row r="33" spans="1:2" x14ac:dyDescent="0.3">
      <c r="A33" t="s">
        <v>677</v>
      </c>
      <c r="B33" t="str">
        <f t="shared" si="0"/>
        <v>z is not available</v>
      </c>
    </row>
    <row r="34" spans="1:2" x14ac:dyDescent="0.3">
      <c r="A34" t="s">
        <v>678</v>
      </c>
      <c r="B34" t="str">
        <f t="shared" si="0"/>
        <v>z is not available</v>
      </c>
    </row>
    <row r="35" spans="1:2" x14ac:dyDescent="0.3">
      <c r="A35" t="s">
        <v>679</v>
      </c>
      <c r="B35" t="str">
        <f t="shared" si="0"/>
        <v>z is not available</v>
      </c>
    </row>
    <row r="36" spans="1:2" x14ac:dyDescent="0.3">
      <c r="A36" t="s">
        <v>680</v>
      </c>
      <c r="B36" t="str">
        <f t="shared" si="0"/>
        <v>z is not available</v>
      </c>
    </row>
    <row r="37" spans="1:2" x14ac:dyDescent="0.3">
      <c r="A37" t="s">
        <v>681</v>
      </c>
      <c r="B37" t="str">
        <f t="shared" si="0"/>
        <v>z is not available</v>
      </c>
    </row>
    <row r="38" spans="1:2" x14ac:dyDescent="0.3">
      <c r="A38" t="s">
        <v>682</v>
      </c>
      <c r="B38" t="str">
        <f t="shared" si="0"/>
        <v>z is not available</v>
      </c>
    </row>
    <row r="39" spans="1:2" x14ac:dyDescent="0.3">
      <c r="A39" t="s">
        <v>683</v>
      </c>
      <c r="B39" t="str">
        <f t="shared" si="0"/>
        <v>z is not available</v>
      </c>
    </row>
    <row r="40" spans="1:2" x14ac:dyDescent="0.3">
      <c r="A40" t="s">
        <v>684</v>
      </c>
      <c r="B40" t="str">
        <f t="shared" si="0"/>
        <v>z is not available</v>
      </c>
    </row>
    <row r="41" spans="1:2" x14ac:dyDescent="0.3">
      <c r="A41" t="s">
        <v>685</v>
      </c>
      <c r="B41" t="str">
        <f t="shared" si="0"/>
        <v>z is not available</v>
      </c>
    </row>
    <row r="42" spans="1:2" x14ac:dyDescent="0.3">
      <c r="A42" t="s">
        <v>686</v>
      </c>
      <c r="B42" t="str">
        <f t="shared" si="0"/>
        <v>z is not available</v>
      </c>
    </row>
    <row r="43" spans="1:2" x14ac:dyDescent="0.3">
      <c r="A43" t="s">
        <v>687</v>
      </c>
      <c r="B43" t="str">
        <f t="shared" si="0"/>
        <v>z is not available</v>
      </c>
    </row>
    <row r="44" spans="1:2" x14ac:dyDescent="0.3">
      <c r="A44" t="s">
        <v>688</v>
      </c>
      <c r="B44">
        <f t="shared" si="0"/>
        <v>35</v>
      </c>
    </row>
    <row r="45" spans="1:2" x14ac:dyDescent="0.3">
      <c r="A45" t="s">
        <v>689</v>
      </c>
      <c r="B45" t="str">
        <f t="shared" si="0"/>
        <v>z is not available</v>
      </c>
    </row>
    <row r="46" spans="1:2" x14ac:dyDescent="0.3">
      <c r="A46" t="s">
        <v>690</v>
      </c>
      <c r="B46" t="str">
        <f t="shared" si="0"/>
        <v>z is not available</v>
      </c>
    </row>
    <row r="47" spans="1:2" x14ac:dyDescent="0.3">
      <c r="A47" t="s">
        <v>691</v>
      </c>
      <c r="B47" t="str">
        <f t="shared" si="0"/>
        <v>z is not available</v>
      </c>
    </row>
    <row r="48" spans="1:2" x14ac:dyDescent="0.3">
      <c r="A48" t="s">
        <v>692</v>
      </c>
      <c r="B48" t="str">
        <f t="shared" si="0"/>
        <v>z is not available</v>
      </c>
    </row>
    <row r="49" spans="1:2" x14ac:dyDescent="0.3">
      <c r="A49" t="s">
        <v>693</v>
      </c>
      <c r="B49">
        <f t="shared" si="0"/>
        <v>15</v>
      </c>
    </row>
    <row r="50" spans="1:2" x14ac:dyDescent="0.3">
      <c r="A50" t="s">
        <v>694</v>
      </c>
      <c r="B50" t="str">
        <f t="shared" si="0"/>
        <v>z is not available</v>
      </c>
    </row>
    <row r="51" spans="1:2" x14ac:dyDescent="0.3">
      <c r="A51" t="s">
        <v>695</v>
      </c>
      <c r="B51" t="str">
        <f t="shared" si="0"/>
        <v>z is not available</v>
      </c>
    </row>
    <row r="52" spans="1:2" x14ac:dyDescent="0.3">
      <c r="A52" t="s">
        <v>696</v>
      </c>
      <c r="B52" t="str">
        <f t="shared" si="0"/>
        <v>z is not available</v>
      </c>
    </row>
    <row r="53" spans="1:2" x14ac:dyDescent="0.3">
      <c r="A53" t="s">
        <v>697</v>
      </c>
      <c r="B53" t="str">
        <f t="shared" si="0"/>
        <v>z is not available</v>
      </c>
    </row>
    <row r="54" spans="1:2" x14ac:dyDescent="0.3">
      <c r="A54" t="s">
        <v>698</v>
      </c>
      <c r="B54" t="str">
        <f t="shared" si="0"/>
        <v>z is not available</v>
      </c>
    </row>
    <row r="55" spans="1:2" x14ac:dyDescent="0.3">
      <c r="A55" t="s">
        <v>699</v>
      </c>
      <c r="B55" t="str">
        <f t="shared" si="0"/>
        <v>z is not available</v>
      </c>
    </row>
    <row r="56" spans="1:2" x14ac:dyDescent="0.3">
      <c r="A56" t="s">
        <v>700</v>
      </c>
      <c r="B56" t="str">
        <f t="shared" si="0"/>
        <v>z is not available</v>
      </c>
    </row>
    <row r="57" spans="1:2" x14ac:dyDescent="0.3">
      <c r="A57" t="s">
        <v>701</v>
      </c>
      <c r="B57" t="str">
        <f t="shared" si="0"/>
        <v>z is not available</v>
      </c>
    </row>
    <row r="58" spans="1:2" x14ac:dyDescent="0.3">
      <c r="A58" t="s">
        <v>702</v>
      </c>
      <c r="B58" t="str">
        <f t="shared" si="0"/>
        <v>z is not available</v>
      </c>
    </row>
    <row r="59" spans="1:2" x14ac:dyDescent="0.3">
      <c r="A59" t="s">
        <v>703</v>
      </c>
      <c r="B59" t="str">
        <f t="shared" si="0"/>
        <v>z is not available</v>
      </c>
    </row>
    <row r="60" spans="1:2" x14ac:dyDescent="0.3">
      <c r="A60" t="s">
        <v>704</v>
      </c>
      <c r="B60" t="str">
        <f t="shared" si="0"/>
        <v>z is not available</v>
      </c>
    </row>
    <row r="61" spans="1:2" x14ac:dyDescent="0.3">
      <c r="A61" t="s">
        <v>705</v>
      </c>
      <c r="B61" t="str">
        <f t="shared" si="0"/>
        <v>z is not available</v>
      </c>
    </row>
    <row r="62" spans="1:2" x14ac:dyDescent="0.3">
      <c r="A62" t="s">
        <v>706</v>
      </c>
      <c r="B62" t="str">
        <f t="shared" si="0"/>
        <v>z is not available</v>
      </c>
    </row>
    <row r="63" spans="1:2" x14ac:dyDescent="0.3">
      <c r="A63" t="s">
        <v>707</v>
      </c>
      <c r="B63" t="str">
        <f t="shared" si="0"/>
        <v>z is not available</v>
      </c>
    </row>
    <row r="64" spans="1:2" x14ac:dyDescent="0.3">
      <c r="A64" t="s">
        <v>708</v>
      </c>
      <c r="B64" t="str">
        <f t="shared" si="0"/>
        <v>z is not available</v>
      </c>
    </row>
    <row r="65" spans="1:2" x14ac:dyDescent="0.3">
      <c r="A65" t="s">
        <v>709</v>
      </c>
      <c r="B65" t="str">
        <f t="shared" si="0"/>
        <v>z is not available</v>
      </c>
    </row>
    <row r="66" spans="1:2" x14ac:dyDescent="0.3">
      <c r="A66" t="s">
        <v>710</v>
      </c>
      <c r="B66" t="str">
        <f t="shared" si="0"/>
        <v>z is not available</v>
      </c>
    </row>
    <row r="67" spans="1:2" x14ac:dyDescent="0.3">
      <c r="A67" t="s">
        <v>711</v>
      </c>
      <c r="B67" t="str">
        <f t="shared" ref="B67:B130" si="3">IFERROR(FIND("z",A67),"z is not available")</f>
        <v>z is not available</v>
      </c>
    </row>
    <row r="68" spans="1:2" x14ac:dyDescent="0.3">
      <c r="A68" t="s">
        <v>712</v>
      </c>
      <c r="B68" t="str">
        <f t="shared" si="3"/>
        <v>z is not available</v>
      </c>
    </row>
    <row r="69" spans="1:2" x14ac:dyDescent="0.3">
      <c r="A69" t="s">
        <v>713</v>
      </c>
      <c r="B69" t="str">
        <f t="shared" si="3"/>
        <v>z is not available</v>
      </c>
    </row>
    <row r="70" spans="1:2" x14ac:dyDescent="0.3">
      <c r="A70" t="s">
        <v>714</v>
      </c>
      <c r="B70" t="str">
        <f t="shared" si="3"/>
        <v>z is not available</v>
      </c>
    </row>
    <row r="71" spans="1:2" x14ac:dyDescent="0.3">
      <c r="A71" t="s">
        <v>715</v>
      </c>
      <c r="B71" t="str">
        <f t="shared" si="3"/>
        <v>z is not available</v>
      </c>
    </row>
    <row r="72" spans="1:2" x14ac:dyDescent="0.3">
      <c r="A72" t="s">
        <v>716</v>
      </c>
      <c r="B72" t="str">
        <f t="shared" si="3"/>
        <v>z is not available</v>
      </c>
    </row>
    <row r="73" spans="1:2" x14ac:dyDescent="0.3">
      <c r="A73" t="s">
        <v>717</v>
      </c>
      <c r="B73" t="str">
        <f t="shared" si="3"/>
        <v>z is not available</v>
      </c>
    </row>
    <row r="74" spans="1:2" x14ac:dyDescent="0.3">
      <c r="A74" t="s">
        <v>718</v>
      </c>
      <c r="B74" t="str">
        <f t="shared" si="3"/>
        <v>z is not available</v>
      </c>
    </row>
    <row r="75" spans="1:2" x14ac:dyDescent="0.3">
      <c r="A75" t="s">
        <v>719</v>
      </c>
      <c r="B75" t="str">
        <f t="shared" si="3"/>
        <v>z is not available</v>
      </c>
    </row>
    <row r="76" spans="1:2" x14ac:dyDescent="0.3">
      <c r="A76" t="s">
        <v>720</v>
      </c>
      <c r="B76" t="str">
        <f t="shared" si="3"/>
        <v>z is not available</v>
      </c>
    </row>
    <row r="77" spans="1:2" x14ac:dyDescent="0.3">
      <c r="A77" t="s">
        <v>721</v>
      </c>
      <c r="B77" t="str">
        <f t="shared" si="3"/>
        <v>z is not available</v>
      </c>
    </row>
    <row r="78" spans="1:2" x14ac:dyDescent="0.3">
      <c r="A78" t="s">
        <v>722</v>
      </c>
      <c r="B78" t="str">
        <f t="shared" si="3"/>
        <v>z is not available</v>
      </c>
    </row>
    <row r="79" spans="1:2" x14ac:dyDescent="0.3">
      <c r="A79" t="s">
        <v>723</v>
      </c>
      <c r="B79" t="str">
        <f t="shared" si="3"/>
        <v>z is not available</v>
      </c>
    </row>
    <row r="80" spans="1:2" x14ac:dyDescent="0.3">
      <c r="A80" t="s">
        <v>724</v>
      </c>
      <c r="B80" t="str">
        <f t="shared" si="3"/>
        <v>z is not available</v>
      </c>
    </row>
    <row r="81" spans="1:2" x14ac:dyDescent="0.3">
      <c r="A81" t="s">
        <v>725</v>
      </c>
      <c r="B81" t="str">
        <f t="shared" si="3"/>
        <v>z is not available</v>
      </c>
    </row>
    <row r="82" spans="1:2" x14ac:dyDescent="0.3">
      <c r="A82" t="s">
        <v>726</v>
      </c>
      <c r="B82">
        <f t="shared" si="3"/>
        <v>44</v>
      </c>
    </row>
    <row r="83" spans="1:2" x14ac:dyDescent="0.3">
      <c r="A83" t="s">
        <v>727</v>
      </c>
      <c r="B83" t="str">
        <f t="shared" si="3"/>
        <v>z is not available</v>
      </c>
    </row>
    <row r="84" spans="1:2" x14ac:dyDescent="0.3">
      <c r="A84" t="s">
        <v>728</v>
      </c>
      <c r="B84" t="str">
        <f t="shared" si="3"/>
        <v>z is not available</v>
      </c>
    </row>
    <row r="85" spans="1:2" x14ac:dyDescent="0.3">
      <c r="A85" t="s">
        <v>729</v>
      </c>
      <c r="B85" t="str">
        <f t="shared" si="3"/>
        <v>z is not available</v>
      </c>
    </row>
    <row r="86" spans="1:2" x14ac:dyDescent="0.3">
      <c r="A86" t="s">
        <v>730</v>
      </c>
      <c r="B86" t="str">
        <f t="shared" si="3"/>
        <v>z is not available</v>
      </c>
    </row>
    <row r="87" spans="1:2" x14ac:dyDescent="0.3">
      <c r="A87" t="s">
        <v>731</v>
      </c>
      <c r="B87" t="str">
        <f t="shared" si="3"/>
        <v>z is not available</v>
      </c>
    </row>
    <row r="88" spans="1:2" x14ac:dyDescent="0.3">
      <c r="A88" t="s">
        <v>732</v>
      </c>
      <c r="B88" t="str">
        <f t="shared" si="3"/>
        <v>z is not available</v>
      </c>
    </row>
    <row r="89" spans="1:2" x14ac:dyDescent="0.3">
      <c r="A89" t="s">
        <v>733</v>
      </c>
      <c r="B89" t="str">
        <f t="shared" si="3"/>
        <v>z is not available</v>
      </c>
    </row>
    <row r="90" spans="1:2" x14ac:dyDescent="0.3">
      <c r="A90" t="s">
        <v>734</v>
      </c>
      <c r="B90" t="str">
        <f t="shared" si="3"/>
        <v>z is not available</v>
      </c>
    </row>
    <row r="91" spans="1:2" x14ac:dyDescent="0.3">
      <c r="A91" t="s">
        <v>735</v>
      </c>
      <c r="B91" t="str">
        <f t="shared" si="3"/>
        <v>z is not available</v>
      </c>
    </row>
    <row r="92" spans="1:2" x14ac:dyDescent="0.3">
      <c r="A92" t="s">
        <v>736</v>
      </c>
      <c r="B92" t="str">
        <f t="shared" si="3"/>
        <v>z is not available</v>
      </c>
    </row>
    <row r="93" spans="1:2" x14ac:dyDescent="0.3">
      <c r="A93" t="s">
        <v>737</v>
      </c>
      <c r="B93" t="str">
        <f t="shared" si="3"/>
        <v>z is not available</v>
      </c>
    </row>
    <row r="94" spans="1:2" x14ac:dyDescent="0.3">
      <c r="A94" t="s">
        <v>738</v>
      </c>
      <c r="B94" t="str">
        <f t="shared" si="3"/>
        <v>z is not available</v>
      </c>
    </row>
    <row r="95" spans="1:2" x14ac:dyDescent="0.3">
      <c r="A95" t="s">
        <v>739</v>
      </c>
      <c r="B95" t="str">
        <f t="shared" si="3"/>
        <v>z is not available</v>
      </c>
    </row>
    <row r="96" spans="1:2" x14ac:dyDescent="0.3">
      <c r="A96" t="s">
        <v>740</v>
      </c>
      <c r="B96" t="str">
        <f t="shared" si="3"/>
        <v>z is not available</v>
      </c>
    </row>
    <row r="97" spans="1:2" x14ac:dyDescent="0.3">
      <c r="A97" t="s">
        <v>741</v>
      </c>
      <c r="B97" t="str">
        <f t="shared" si="3"/>
        <v>z is not available</v>
      </c>
    </row>
    <row r="98" spans="1:2" x14ac:dyDescent="0.3">
      <c r="A98" t="s">
        <v>742</v>
      </c>
      <c r="B98" t="str">
        <f t="shared" si="3"/>
        <v>z is not available</v>
      </c>
    </row>
    <row r="99" spans="1:2" x14ac:dyDescent="0.3">
      <c r="A99" t="s">
        <v>743</v>
      </c>
      <c r="B99" t="str">
        <f t="shared" si="3"/>
        <v>z is not available</v>
      </c>
    </row>
    <row r="100" spans="1:2" x14ac:dyDescent="0.3">
      <c r="A100" t="s">
        <v>744</v>
      </c>
      <c r="B100" t="str">
        <f t="shared" si="3"/>
        <v>z is not available</v>
      </c>
    </row>
    <row r="101" spans="1:2" x14ac:dyDescent="0.3">
      <c r="A101" t="s">
        <v>745</v>
      </c>
      <c r="B101" t="str">
        <f t="shared" si="3"/>
        <v>z is not available</v>
      </c>
    </row>
    <row r="102" spans="1:2" x14ac:dyDescent="0.3">
      <c r="A102" t="s">
        <v>746</v>
      </c>
      <c r="B102">
        <f t="shared" si="3"/>
        <v>20</v>
      </c>
    </row>
    <row r="103" spans="1:2" x14ac:dyDescent="0.3">
      <c r="A103" t="s">
        <v>747</v>
      </c>
      <c r="B103" t="str">
        <f t="shared" si="3"/>
        <v>z is not available</v>
      </c>
    </row>
    <row r="104" spans="1:2" x14ac:dyDescent="0.3">
      <c r="A104" t="s">
        <v>748</v>
      </c>
      <c r="B104">
        <f t="shared" si="3"/>
        <v>12</v>
      </c>
    </row>
    <row r="105" spans="1:2" x14ac:dyDescent="0.3">
      <c r="A105" t="s">
        <v>749</v>
      </c>
      <c r="B105" t="str">
        <f t="shared" si="3"/>
        <v>z is not available</v>
      </c>
    </row>
    <row r="106" spans="1:2" x14ac:dyDescent="0.3">
      <c r="A106" t="s">
        <v>750</v>
      </c>
      <c r="B106" t="str">
        <f t="shared" si="3"/>
        <v>z is not available</v>
      </c>
    </row>
    <row r="107" spans="1:2" x14ac:dyDescent="0.3">
      <c r="A107" t="s">
        <v>751</v>
      </c>
      <c r="B107" t="str">
        <f t="shared" si="3"/>
        <v>z is not available</v>
      </c>
    </row>
    <row r="108" spans="1:2" x14ac:dyDescent="0.3">
      <c r="A108" t="s">
        <v>752</v>
      </c>
      <c r="B108" t="str">
        <f t="shared" si="3"/>
        <v>z is not available</v>
      </c>
    </row>
    <row r="109" spans="1:2" x14ac:dyDescent="0.3">
      <c r="A109" t="s">
        <v>753</v>
      </c>
      <c r="B109" t="str">
        <f t="shared" si="3"/>
        <v>z is not available</v>
      </c>
    </row>
    <row r="110" spans="1:2" x14ac:dyDescent="0.3">
      <c r="A110" t="s">
        <v>754</v>
      </c>
      <c r="B110" t="str">
        <f t="shared" si="3"/>
        <v>z is not available</v>
      </c>
    </row>
    <row r="111" spans="1:2" x14ac:dyDescent="0.3">
      <c r="A111" t="s">
        <v>755</v>
      </c>
      <c r="B111" t="str">
        <f t="shared" si="3"/>
        <v>z is not available</v>
      </c>
    </row>
    <row r="112" spans="1:2" x14ac:dyDescent="0.3">
      <c r="A112" t="s">
        <v>756</v>
      </c>
      <c r="B112">
        <f t="shared" si="3"/>
        <v>38</v>
      </c>
    </row>
    <row r="113" spans="1:2" x14ac:dyDescent="0.3">
      <c r="A113" t="s">
        <v>757</v>
      </c>
      <c r="B113" t="str">
        <f t="shared" si="3"/>
        <v>z is not available</v>
      </c>
    </row>
    <row r="114" spans="1:2" x14ac:dyDescent="0.3">
      <c r="A114" t="s">
        <v>758</v>
      </c>
      <c r="B114" t="str">
        <f t="shared" si="3"/>
        <v>z is not available</v>
      </c>
    </row>
    <row r="115" spans="1:2" x14ac:dyDescent="0.3">
      <c r="A115" t="s">
        <v>759</v>
      </c>
      <c r="B115" t="str">
        <f t="shared" si="3"/>
        <v>z is not available</v>
      </c>
    </row>
    <row r="116" spans="1:2" x14ac:dyDescent="0.3">
      <c r="A116" t="s">
        <v>760</v>
      </c>
      <c r="B116" t="str">
        <f t="shared" si="3"/>
        <v>z is not available</v>
      </c>
    </row>
    <row r="117" spans="1:2" x14ac:dyDescent="0.3">
      <c r="A117" t="s">
        <v>761</v>
      </c>
      <c r="B117" t="str">
        <f t="shared" si="3"/>
        <v>z is not available</v>
      </c>
    </row>
    <row r="118" spans="1:2" x14ac:dyDescent="0.3">
      <c r="A118" t="s">
        <v>762</v>
      </c>
      <c r="B118" t="str">
        <f t="shared" si="3"/>
        <v>z is not available</v>
      </c>
    </row>
    <row r="119" spans="1:2" x14ac:dyDescent="0.3">
      <c r="A119" t="s">
        <v>763</v>
      </c>
      <c r="B119" t="str">
        <f t="shared" si="3"/>
        <v>z is not available</v>
      </c>
    </row>
    <row r="120" spans="1:2" x14ac:dyDescent="0.3">
      <c r="A120" t="s">
        <v>764</v>
      </c>
      <c r="B120" t="str">
        <f t="shared" si="3"/>
        <v>z is not available</v>
      </c>
    </row>
    <row r="121" spans="1:2" x14ac:dyDescent="0.3">
      <c r="A121" t="s">
        <v>765</v>
      </c>
      <c r="B121" t="str">
        <f t="shared" si="3"/>
        <v>z is not available</v>
      </c>
    </row>
    <row r="122" spans="1:2" x14ac:dyDescent="0.3">
      <c r="A122" t="s">
        <v>766</v>
      </c>
      <c r="B122" t="str">
        <f t="shared" si="3"/>
        <v>z is not available</v>
      </c>
    </row>
    <row r="123" spans="1:2" x14ac:dyDescent="0.3">
      <c r="A123" t="s">
        <v>767</v>
      </c>
      <c r="B123" t="str">
        <f t="shared" si="3"/>
        <v>z is not available</v>
      </c>
    </row>
    <row r="124" spans="1:2" x14ac:dyDescent="0.3">
      <c r="A124" t="s">
        <v>768</v>
      </c>
      <c r="B124" t="str">
        <f t="shared" si="3"/>
        <v>z is not available</v>
      </c>
    </row>
    <row r="125" spans="1:2" x14ac:dyDescent="0.3">
      <c r="A125" t="s">
        <v>769</v>
      </c>
      <c r="B125" t="str">
        <f t="shared" si="3"/>
        <v>z is not available</v>
      </c>
    </row>
    <row r="126" spans="1:2" x14ac:dyDescent="0.3">
      <c r="A126" t="s">
        <v>770</v>
      </c>
      <c r="B126" t="str">
        <f t="shared" si="3"/>
        <v>z is not available</v>
      </c>
    </row>
    <row r="127" spans="1:2" x14ac:dyDescent="0.3">
      <c r="A127" t="s">
        <v>771</v>
      </c>
      <c r="B127" t="str">
        <f t="shared" si="3"/>
        <v>z is not available</v>
      </c>
    </row>
    <row r="128" spans="1:2" x14ac:dyDescent="0.3">
      <c r="A128" t="s">
        <v>772</v>
      </c>
      <c r="B128" t="str">
        <f t="shared" si="3"/>
        <v>z is not available</v>
      </c>
    </row>
    <row r="129" spans="1:2" x14ac:dyDescent="0.3">
      <c r="A129" t="s">
        <v>773</v>
      </c>
      <c r="B129" t="str">
        <f t="shared" si="3"/>
        <v>z is not available</v>
      </c>
    </row>
    <row r="130" spans="1:2" x14ac:dyDescent="0.3">
      <c r="A130" t="s">
        <v>774</v>
      </c>
      <c r="B130" t="str">
        <f t="shared" si="3"/>
        <v>z is not available</v>
      </c>
    </row>
    <row r="131" spans="1:2" x14ac:dyDescent="0.3">
      <c r="A131" t="s">
        <v>775</v>
      </c>
      <c r="B131" t="str">
        <f t="shared" ref="B131:B194" si="4">IFERROR(FIND("z",A131),"z is not available")</f>
        <v>z is not available</v>
      </c>
    </row>
    <row r="132" spans="1:2" x14ac:dyDescent="0.3">
      <c r="A132" t="s">
        <v>776</v>
      </c>
      <c r="B132" t="str">
        <f t="shared" si="4"/>
        <v>z is not available</v>
      </c>
    </row>
    <row r="133" spans="1:2" x14ac:dyDescent="0.3">
      <c r="A133" t="s">
        <v>777</v>
      </c>
      <c r="B133" t="str">
        <f t="shared" si="4"/>
        <v>z is not available</v>
      </c>
    </row>
    <row r="134" spans="1:2" x14ac:dyDescent="0.3">
      <c r="A134" t="s">
        <v>778</v>
      </c>
      <c r="B134" t="str">
        <f t="shared" si="4"/>
        <v>z is not available</v>
      </c>
    </row>
    <row r="135" spans="1:2" x14ac:dyDescent="0.3">
      <c r="A135" t="s">
        <v>779</v>
      </c>
      <c r="B135" t="str">
        <f t="shared" si="4"/>
        <v>z is not available</v>
      </c>
    </row>
    <row r="136" spans="1:2" x14ac:dyDescent="0.3">
      <c r="A136" t="s">
        <v>780</v>
      </c>
      <c r="B136" t="str">
        <f t="shared" si="4"/>
        <v>z is not available</v>
      </c>
    </row>
    <row r="137" spans="1:2" x14ac:dyDescent="0.3">
      <c r="A137" t="s">
        <v>781</v>
      </c>
      <c r="B137" t="str">
        <f t="shared" si="4"/>
        <v>z is not available</v>
      </c>
    </row>
    <row r="138" spans="1:2" x14ac:dyDescent="0.3">
      <c r="A138" t="s">
        <v>782</v>
      </c>
      <c r="B138" t="str">
        <f t="shared" si="4"/>
        <v>z is not available</v>
      </c>
    </row>
    <row r="139" spans="1:2" x14ac:dyDescent="0.3">
      <c r="A139" t="s">
        <v>783</v>
      </c>
      <c r="B139" t="str">
        <f t="shared" si="4"/>
        <v>z is not available</v>
      </c>
    </row>
    <row r="140" spans="1:2" x14ac:dyDescent="0.3">
      <c r="A140" t="s">
        <v>784</v>
      </c>
      <c r="B140">
        <f t="shared" si="4"/>
        <v>28</v>
      </c>
    </row>
    <row r="141" spans="1:2" x14ac:dyDescent="0.3">
      <c r="A141" t="s">
        <v>785</v>
      </c>
      <c r="B141" t="str">
        <f t="shared" si="4"/>
        <v>z is not available</v>
      </c>
    </row>
    <row r="142" spans="1:2" x14ac:dyDescent="0.3">
      <c r="A142" t="s">
        <v>786</v>
      </c>
      <c r="B142" t="str">
        <f t="shared" si="4"/>
        <v>z is not available</v>
      </c>
    </row>
    <row r="143" spans="1:2" x14ac:dyDescent="0.3">
      <c r="A143" t="s">
        <v>787</v>
      </c>
      <c r="B143" t="str">
        <f t="shared" si="4"/>
        <v>z is not available</v>
      </c>
    </row>
    <row r="144" spans="1:2" x14ac:dyDescent="0.3">
      <c r="A144" t="s">
        <v>788</v>
      </c>
      <c r="B144" t="str">
        <f t="shared" si="4"/>
        <v>z is not available</v>
      </c>
    </row>
    <row r="145" spans="1:2" x14ac:dyDescent="0.3">
      <c r="A145" t="s">
        <v>789</v>
      </c>
      <c r="B145" t="str">
        <f t="shared" si="4"/>
        <v>z is not available</v>
      </c>
    </row>
    <row r="146" spans="1:2" x14ac:dyDescent="0.3">
      <c r="A146" t="s">
        <v>790</v>
      </c>
      <c r="B146" t="str">
        <f t="shared" si="4"/>
        <v>z is not available</v>
      </c>
    </row>
    <row r="147" spans="1:2" x14ac:dyDescent="0.3">
      <c r="A147" t="s">
        <v>791</v>
      </c>
      <c r="B147" t="str">
        <f t="shared" si="4"/>
        <v>z is not available</v>
      </c>
    </row>
    <row r="148" spans="1:2" x14ac:dyDescent="0.3">
      <c r="A148" t="s">
        <v>792</v>
      </c>
      <c r="B148" t="str">
        <f t="shared" si="4"/>
        <v>z is not available</v>
      </c>
    </row>
    <row r="149" spans="1:2" x14ac:dyDescent="0.3">
      <c r="A149" t="s">
        <v>793</v>
      </c>
      <c r="B149" t="str">
        <f t="shared" si="4"/>
        <v>z is not available</v>
      </c>
    </row>
    <row r="150" spans="1:2" x14ac:dyDescent="0.3">
      <c r="A150" t="s">
        <v>794</v>
      </c>
      <c r="B150" t="str">
        <f t="shared" si="4"/>
        <v>z is not available</v>
      </c>
    </row>
    <row r="151" spans="1:2" x14ac:dyDescent="0.3">
      <c r="A151" t="s">
        <v>795</v>
      </c>
      <c r="B151" t="str">
        <f t="shared" si="4"/>
        <v>z is not available</v>
      </c>
    </row>
    <row r="152" spans="1:2" x14ac:dyDescent="0.3">
      <c r="A152" t="s">
        <v>796</v>
      </c>
      <c r="B152" t="str">
        <f t="shared" si="4"/>
        <v>z is not available</v>
      </c>
    </row>
    <row r="153" spans="1:2" x14ac:dyDescent="0.3">
      <c r="A153" t="s">
        <v>797</v>
      </c>
      <c r="B153" t="str">
        <f t="shared" si="4"/>
        <v>z is not available</v>
      </c>
    </row>
    <row r="154" spans="1:2" x14ac:dyDescent="0.3">
      <c r="A154" t="s">
        <v>798</v>
      </c>
      <c r="B154" t="str">
        <f t="shared" si="4"/>
        <v>z is not available</v>
      </c>
    </row>
    <row r="155" spans="1:2" x14ac:dyDescent="0.3">
      <c r="A155" t="s">
        <v>799</v>
      </c>
      <c r="B155" t="str">
        <f t="shared" si="4"/>
        <v>z is not available</v>
      </c>
    </row>
    <row r="156" spans="1:2" x14ac:dyDescent="0.3">
      <c r="A156" t="s">
        <v>800</v>
      </c>
      <c r="B156">
        <f t="shared" si="4"/>
        <v>30</v>
      </c>
    </row>
    <row r="157" spans="1:2" x14ac:dyDescent="0.3">
      <c r="A157" t="s">
        <v>801</v>
      </c>
      <c r="B157" t="str">
        <f t="shared" si="4"/>
        <v>z is not available</v>
      </c>
    </row>
    <row r="158" spans="1:2" x14ac:dyDescent="0.3">
      <c r="A158" t="s">
        <v>802</v>
      </c>
      <c r="B158" t="str">
        <f t="shared" si="4"/>
        <v>z is not available</v>
      </c>
    </row>
    <row r="159" spans="1:2" x14ac:dyDescent="0.3">
      <c r="A159" t="s">
        <v>803</v>
      </c>
      <c r="B159" t="str">
        <f t="shared" si="4"/>
        <v>z is not available</v>
      </c>
    </row>
    <row r="160" spans="1:2" x14ac:dyDescent="0.3">
      <c r="A160" t="s">
        <v>804</v>
      </c>
      <c r="B160" t="str">
        <f t="shared" si="4"/>
        <v>z is not available</v>
      </c>
    </row>
    <row r="161" spans="1:2" x14ac:dyDescent="0.3">
      <c r="A161" t="s">
        <v>805</v>
      </c>
      <c r="B161" t="str">
        <f t="shared" si="4"/>
        <v>z is not available</v>
      </c>
    </row>
    <row r="162" spans="1:2" x14ac:dyDescent="0.3">
      <c r="A162" t="s">
        <v>806</v>
      </c>
      <c r="B162" t="str">
        <f t="shared" si="4"/>
        <v>z is not available</v>
      </c>
    </row>
    <row r="163" spans="1:2" x14ac:dyDescent="0.3">
      <c r="A163" t="s">
        <v>807</v>
      </c>
      <c r="B163" t="str">
        <f t="shared" si="4"/>
        <v>z is not available</v>
      </c>
    </row>
    <row r="164" spans="1:2" x14ac:dyDescent="0.3">
      <c r="A164" t="s">
        <v>808</v>
      </c>
      <c r="B164" t="str">
        <f t="shared" si="4"/>
        <v>z is not available</v>
      </c>
    </row>
    <row r="165" spans="1:2" x14ac:dyDescent="0.3">
      <c r="A165" t="s">
        <v>809</v>
      </c>
      <c r="B165" t="str">
        <f t="shared" si="4"/>
        <v>z is not available</v>
      </c>
    </row>
    <row r="166" spans="1:2" x14ac:dyDescent="0.3">
      <c r="A166" t="s">
        <v>810</v>
      </c>
      <c r="B166" t="str">
        <f t="shared" si="4"/>
        <v>z is not available</v>
      </c>
    </row>
    <row r="167" spans="1:2" x14ac:dyDescent="0.3">
      <c r="A167" t="s">
        <v>811</v>
      </c>
      <c r="B167" t="str">
        <f t="shared" si="4"/>
        <v>z is not available</v>
      </c>
    </row>
    <row r="168" spans="1:2" x14ac:dyDescent="0.3">
      <c r="A168" t="s">
        <v>812</v>
      </c>
      <c r="B168" t="str">
        <f t="shared" si="4"/>
        <v>z is not available</v>
      </c>
    </row>
    <row r="169" spans="1:2" x14ac:dyDescent="0.3">
      <c r="A169" t="s">
        <v>813</v>
      </c>
      <c r="B169" t="str">
        <f t="shared" si="4"/>
        <v>z is not available</v>
      </c>
    </row>
    <row r="170" spans="1:2" x14ac:dyDescent="0.3">
      <c r="A170" t="s">
        <v>814</v>
      </c>
      <c r="B170" t="str">
        <f t="shared" si="4"/>
        <v>z is not available</v>
      </c>
    </row>
    <row r="171" spans="1:2" x14ac:dyDescent="0.3">
      <c r="A171" t="s">
        <v>815</v>
      </c>
      <c r="B171" t="str">
        <f t="shared" si="4"/>
        <v>z is not available</v>
      </c>
    </row>
    <row r="172" spans="1:2" x14ac:dyDescent="0.3">
      <c r="A172" t="s">
        <v>816</v>
      </c>
      <c r="B172" t="str">
        <f t="shared" si="4"/>
        <v>z is not available</v>
      </c>
    </row>
    <row r="173" spans="1:2" x14ac:dyDescent="0.3">
      <c r="A173" t="s">
        <v>817</v>
      </c>
      <c r="B173" t="str">
        <f t="shared" si="4"/>
        <v>z is not available</v>
      </c>
    </row>
    <row r="174" spans="1:2" x14ac:dyDescent="0.3">
      <c r="A174" t="s">
        <v>818</v>
      </c>
      <c r="B174" t="str">
        <f t="shared" si="4"/>
        <v>z is not available</v>
      </c>
    </row>
    <row r="175" spans="1:2" x14ac:dyDescent="0.3">
      <c r="A175" t="s">
        <v>819</v>
      </c>
      <c r="B175" t="str">
        <f t="shared" si="4"/>
        <v>z is not available</v>
      </c>
    </row>
    <row r="176" spans="1:2" x14ac:dyDescent="0.3">
      <c r="A176" t="s">
        <v>820</v>
      </c>
      <c r="B176" t="str">
        <f t="shared" si="4"/>
        <v>z is not available</v>
      </c>
    </row>
    <row r="177" spans="1:2" x14ac:dyDescent="0.3">
      <c r="A177" t="s">
        <v>821</v>
      </c>
      <c r="B177" t="str">
        <f t="shared" si="4"/>
        <v>z is not available</v>
      </c>
    </row>
    <row r="178" spans="1:2" x14ac:dyDescent="0.3">
      <c r="A178" t="s">
        <v>822</v>
      </c>
      <c r="B178" t="str">
        <f t="shared" si="4"/>
        <v>z is not available</v>
      </c>
    </row>
    <row r="179" spans="1:2" x14ac:dyDescent="0.3">
      <c r="A179" t="s">
        <v>823</v>
      </c>
      <c r="B179" t="str">
        <f t="shared" si="4"/>
        <v>z is not available</v>
      </c>
    </row>
    <row r="180" spans="1:2" x14ac:dyDescent="0.3">
      <c r="A180" t="s">
        <v>824</v>
      </c>
      <c r="B180" t="str">
        <f t="shared" si="4"/>
        <v>z is not available</v>
      </c>
    </row>
    <row r="181" spans="1:2" x14ac:dyDescent="0.3">
      <c r="A181" t="s">
        <v>825</v>
      </c>
      <c r="B181" t="str">
        <f t="shared" si="4"/>
        <v>z is not available</v>
      </c>
    </row>
    <row r="182" spans="1:2" x14ac:dyDescent="0.3">
      <c r="A182" t="s">
        <v>826</v>
      </c>
      <c r="B182" t="str">
        <f t="shared" si="4"/>
        <v>z is not available</v>
      </c>
    </row>
    <row r="183" spans="1:2" x14ac:dyDescent="0.3">
      <c r="A183" t="s">
        <v>827</v>
      </c>
      <c r="B183" t="str">
        <f t="shared" si="4"/>
        <v>z is not available</v>
      </c>
    </row>
    <row r="184" spans="1:2" x14ac:dyDescent="0.3">
      <c r="A184" t="s">
        <v>828</v>
      </c>
      <c r="B184" t="str">
        <f t="shared" si="4"/>
        <v>z is not available</v>
      </c>
    </row>
    <row r="185" spans="1:2" x14ac:dyDescent="0.3">
      <c r="A185" t="s">
        <v>829</v>
      </c>
      <c r="B185" t="str">
        <f t="shared" si="4"/>
        <v>z is not available</v>
      </c>
    </row>
    <row r="186" spans="1:2" x14ac:dyDescent="0.3">
      <c r="A186" t="s">
        <v>830</v>
      </c>
      <c r="B186" t="str">
        <f t="shared" si="4"/>
        <v>z is not available</v>
      </c>
    </row>
    <row r="187" spans="1:2" x14ac:dyDescent="0.3">
      <c r="A187" t="s">
        <v>831</v>
      </c>
      <c r="B187" t="str">
        <f t="shared" si="4"/>
        <v>z is not available</v>
      </c>
    </row>
    <row r="188" spans="1:2" x14ac:dyDescent="0.3">
      <c r="A188" t="s">
        <v>832</v>
      </c>
      <c r="B188" t="str">
        <f t="shared" si="4"/>
        <v>z is not available</v>
      </c>
    </row>
    <row r="189" spans="1:2" x14ac:dyDescent="0.3">
      <c r="A189" t="s">
        <v>833</v>
      </c>
      <c r="B189" t="str">
        <f t="shared" si="4"/>
        <v>z is not available</v>
      </c>
    </row>
    <row r="190" spans="1:2" x14ac:dyDescent="0.3">
      <c r="A190" t="s">
        <v>834</v>
      </c>
      <c r="B190" t="str">
        <f t="shared" si="4"/>
        <v>z is not available</v>
      </c>
    </row>
    <row r="191" spans="1:2" x14ac:dyDescent="0.3">
      <c r="A191" t="s">
        <v>835</v>
      </c>
      <c r="B191" t="str">
        <f t="shared" si="4"/>
        <v>z is not available</v>
      </c>
    </row>
    <row r="192" spans="1:2" x14ac:dyDescent="0.3">
      <c r="A192" t="s">
        <v>836</v>
      </c>
      <c r="B192" t="str">
        <f t="shared" si="4"/>
        <v>z is not available</v>
      </c>
    </row>
    <row r="193" spans="1:2" x14ac:dyDescent="0.3">
      <c r="A193" t="s">
        <v>837</v>
      </c>
      <c r="B193" t="str">
        <f t="shared" si="4"/>
        <v>z is not available</v>
      </c>
    </row>
    <row r="194" spans="1:2" x14ac:dyDescent="0.3">
      <c r="A194" t="s">
        <v>838</v>
      </c>
      <c r="B194" t="str">
        <f t="shared" si="4"/>
        <v>z is not available</v>
      </c>
    </row>
    <row r="195" spans="1:2" x14ac:dyDescent="0.3">
      <c r="A195" t="s">
        <v>839</v>
      </c>
      <c r="B195" t="str">
        <f t="shared" ref="B195:B258" si="5">IFERROR(FIND("z",A195),"z is not available")</f>
        <v>z is not available</v>
      </c>
    </row>
    <row r="196" spans="1:2" x14ac:dyDescent="0.3">
      <c r="A196" t="s">
        <v>840</v>
      </c>
      <c r="B196" t="str">
        <f t="shared" si="5"/>
        <v>z is not available</v>
      </c>
    </row>
    <row r="197" spans="1:2" x14ac:dyDescent="0.3">
      <c r="A197" t="s">
        <v>841</v>
      </c>
      <c r="B197" t="str">
        <f t="shared" si="5"/>
        <v>z is not available</v>
      </c>
    </row>
    <row r="198" spans="1:2" x14ac:dyDescent="0.3">
      <c r="A198" t="s">
        <v>842</v>
      </c>
      <c r="B198" t="str">
        <f t="shared" si="5"/>
        <v>z is not available</v>
      </c>
    </row>
    <row r="199" spans="1:2" x14ac:dyDescent="0.3">
      <c r="A199" t="s">
        <v>843</v>
      </c>
      <c r="B199" t="str">
        <f t="shared" si="5"/>
        <v>z is not available</v>
      </c>
    </row>
    <row r="200" spans="1:2" x14ac:dyDescent="0.3">
      <c r="A200" t="s">
        <v>844</v>
      </c>
      <c r="B200" t="str">
        <f t="shared" si="5"/>
        <v>z is not available</v>
      </c>
    </row>
    <row r="201" spans="1:2" x14ac:dyDescent="0.3">
      <c r="A201" t="s">
        <v>845</v>
      </c>
      <c r="B201" t="str">
        <f t="shared" si="5"/>
        <v>z is not available</v>
      </c>
    </row>
    <row r="202" spans="1:2" x14ac:dyDescent="0.3">
      <c r="A202" t="s">
        <v>846</v>
      </c>
      <c r="B202" t="str">
        <f t="shared" si="5"/>
        <v>z is not available</v>
      </c>
    </row>
    <row r="203" spans="1:2" x14ac:dyDescent="0.3">
      <c r="A203" t="s">
        <v>847</v>
      </c>
      <c r="B203" t="str">
        <f t="shared" si="5"/>
        <v>z is not available</v>
      </c>
    </row>
    <row r="204" spans="1:2" x14ac:dyDescent="0.3">
      <c r="A204" t="s">
        <v>848</v>
      </c>
      <c r="B204" t="str">
        <f t="shared" si="5"/>
        <v>z is not available</v>
      </c>
    </row>
    <row r="205" spans="1:2" x14ac:dyDescent="0.3">
      <c r="A205" t="s">
        <v>849</v>
      </c>
      <c r="B205" t="str">
        <f t="shared" si="5"/>
        <v>z is not available</v>
      </c>
    </row>
    <row r="206" spans="1:2" x14ac:dyDescent="0.3">
      <c r="A206" t="s">
        <v>850</v>
      </c>
      <c r="B206" t="str">
        <f t="shared" si="5"/>
        <v>z is not available</v>
      </c>
    </row>
    <row r="207" spans="1:2" x14ac:dyDescent="0.3">
      <c r="A207" t="s">
        <v>851</v>
      </c>
      <c r="B207" t="str">
        <f t="shared" si="5"/>
        <v>z is not available</v>
      </c>
    </row>
    <row r="208" spans="1:2" x14ac:dyDescent="0.3">
      <c r="A208" t="s">
        <v>852</v>
      </c>
      <c r="B208" t="str">
        <f t="shared" si="5"/>
        <v>z is not available</v>
      </c>
    </row>
    <row r="209" spans="1:2" x14ac:dyDescent="0.3">
      <c r="A209" t="s">
        <v>853</v>
      </c>
      <c r="B209" t="str">
        <f t="shared" si="5"/>
        <v>z is not available</v>
      </c>
    </row>
    <row r="210" spans="1:2" x14ac:dyDescent="0.3">
      <c r="A210" t="s">
        <v>854</v>
      </c>
      <c r="B210" t="str">
        <f t="shared" si="5"/>
        <v>z is not available</v>
      </c>
    </row>
    <row r="211" spans="1:2" x14ac:dyDescent="0.3">
      <c r="A211" t="s">
        <v>855</v>
      </c>
      <c r="B211">
        <f t="shared" si="5"/>
        <v>16</v>
      </c>
    </row>
    <row r="212" spans="1:2" x14ac:dyDescent="0.3">
      <c r="A212" t="s">
        <v>856</v>
      </c>
      <c r="B212" t="str">
        <f t="shared" si="5"/>
        <v>z is not available</v>
      </c>
    </row>
    <row r="213" spans="1:2" x14ac:dyDescent="0.3">
      <c r="A213" t="s">
        <v>857</v>
      </c>
      <c r="B213" t="str">
        <f t="shared" si="5"/>
        <v>z is not available</v>
      </c>
    </row>
    <row r="214" spans="1:2" x14ac:dyDescent="0.3">
      <c r="A214" t="s">
        <v>858</v>
      </c>
      <c r="B214" t="str">
        <f t="shared" si="5"/>
        <v>z is not available</v>
      </c>
    </row>
    <row r="215" spans="1:2" x14ac:dyDescent="0.3">
      <c r="A215" t="s">
        <v>859</v>
      </c>
      <c r="B215" t="str">
        <f t="shared" si="5"/>
        <v>z is not available</v>
      </c>
    </row>
    <row r="216" spans="1:2" x14ac:dyDescent="0.3">
      <c r="A216" t="s">
        <v>860</v>
      </c>
      <c r="B216" t="str">
        <f t="shared" si="5"/>
        <v>z is not available</v>
      </c>
    </row>
    <row r="217" spans="1:2" x14ac:dyDescent="0.3">
      <c r="A217" t="s">
        <v>861</v>
      </c>
      <c r="B217" t="str">
        <f t="shared" si="5"/>
        <v>z is not available</v>
      </c>
    </row>
    <row r="218" spans="1:2" x14ac:dyDescent="0.3">
      <c r="A218" t="s">
        <v>862</v>
      </c>
      <c r="B218" t="str">
        <f t="shared" si="5"/>
        <v>z is not available</v>
      </c>
    </row>
    <row r="219" spans="1:2" x14ac:dyDescent="0.3">
      <c r="A219" t="s">
        <v>863</v>
      </c>
      <c r="B219" t="str">
        <f t="shared" si="5"/>
        <v>z is not available</v>
      </c>
    </row>
    <row r="220" spans="1:2" x14ac:dyDescent="0.3">
      <c r="A220" t="s">
        <v>864</v>
      </c>
      <c r="B220" t="str">
        <f t="shared" si="5"/>
        <v>z is not available</v>
      </c>
    </row>
    <row r="221" spans="1:2" x14ac:dyDescent="0.3">
      <c r="A221" t="s">
        <v>865</v>
      </c>
      <c r="B221" t="str">
        <f t="shared" si="5"/>
        <v>z is not available</v>
      </c>
    </row>
    <row r="222" spans="1:2" x14ac:dyDescent="0.3">
      <c r="A222" t="s">
        <v>866</v>
      </c>
      <c r="B222" t="str">
        <f t="shared" si="5"/>
        <v>z is not available</v>
      </c>
    </row>
    <row r="223" spans="1:2" x14ac:dyDescent="0.3">
      <c r="A223" t="s">
        <v>867</v>
      </c>
      <c r="B223" t="str">
        <f t="shared" si="5"/>
        <v>z is not available</v>
      </c>
    </row>
    <row r="224" spans="1:2" x14ac:dyDescent="0.3">
      <c r="A224" t="s">
        <v>868</v>
      </c>
      <c r="B224" t="str">
        <f t="shared" si="5"/>
        <v>z is not available</v>
      </c>
    </row>
    <row r="225" spans="1:2" x14ac:dyDescent="0.3">
      <c r="A225" t="s">
        <v>869</v>
      </c>
      <c r="B225" t="str">
        <f t="shared" si="5"/>
        <v>z is not available</v>
      </c>
    </row>
    <row r="226" spans="1:2" x14ac:dyDescent="0.3">
      <c r="A226" t="s">
        <v>870</v>
      </c>
      <c r="B226" t="str">
        <f t="shared" si="5"/>
        <v>z is not available</v>
      </c>
    </row>
    <row r="227" spans="1:2" x14ac:dyDescent="0.3">
      <c r="A227" t="s">
        <v>871</v>
      </c>
      <c r="B227" t="str">
        <f t="shared" si="5"/>
        <v>z is not available</v>
      </c>
    </row>
    <row r="228" spans="1:2" x14ac:dyDescent="0.3">
      <c r="A228" t="s">
        <v>872</v>
      </c>
      <c r="B228" t="str">
        <f t="shared" si="5"/>
        <v>z is not available</v>
      </c>
    </row>
    <row r="229" spans="1:2" x14ac:dyDescent="0.3">
      <c r="A229" t="s">
        <v>873</v>
      </c>
      <c r="B229" t="str">
        <f t="shared" si="5"/>
        <v>z is not available</v>
      </c>
    </row>
    <row r="230" spans="1:2" x14ac:dyDescent="0.3">
      <c r="A230" t="s">
        <v>874</v>
      </c>
      <c r="B230" t="str">
        <f t="shared" si="5"/>
        <v>z is not available</v>
      </c>
    </row>
    <row r="231" spans="1:2" x14ac:dyDescent="0.3">
      <c r="A231" t="s">
        <v>875</v>
      </c>
      <c r="B231" t="str">
        <f t="shared" si="5"/>
        <v>z is not available</v>
      </c>
    </row>
    <row r="232" spans="1:2" x14ac:dyDescent="0.3">
      <c r="A232" t="s">
        <v>876</v>
      </c>
      <c r="B232" t="str">
        <f t="shared" si="5"/>
        <v>z is not available</v>
      </c>
    </row>
    <row r="233" spans="1:2" x14ac:dyDescent="0.3">
      <c r="A233" t="s">
        <v>877</v>
      </c>
      <c r="B233" t="str">
        <f t="shared" si="5"/>
        <v>z is not available</v>
      </c>
    </row>
    <row r="234" spans="1:2" x14ac:dyDescent="0.3">
      <c r="A234" t="s">
        <v>878</v>
      </c>
      <c r="B234" t="str">
        <f t="shared" si="5"/>
        <v>z is not available</v>
      </c>
    </row>
    <row r="235" spans="1:2" x14ac:dyDescent="0.3">
      <c r="A235" t="s">
        <v>879</v>
      </c>
      <c r="B235" t="str">
        <f t="shared" si="5"/>
        <v>z is not available</v>
      </c>
    </row>
    <row r="236" spans="1:2" x14ac:dyDescent="0.3">
      <c r="A236" t="s">
        <v>880</v>
      </c>
      <c r="B236" t="str">
        <f t="shared" si="5"/>
        <v>z is not available</v>
      </c>
    </row>
    <row r="237" spans="1:2" x14ac:dyDescent="0.3">
      <c r="A237" t="s">
        <v>881</v>
      </c>
      <c r="B237" t="str">
        <f t="shared" si="5"/>
        <v>z is not available</v>
      </c>
    </row>
    <row r="238" spans="1:2" x14ac:dyDescent="0.3">
      <c r="A238" t="s">
        <v>882</v>
      </c>
      <c r="B238" t="str">
        <f t="shared" si="5"/>
        <v>z is not available</v>
      </c>
    </row>
    <row r="239" spans="1:2" x14ac:dyDescent="0.3">
      <c r="A239" t="s">
        <v>883</v>
      </c>
      <c r="B239" t="str">
        <f t="shared" si="5"/>
        <v>z is not available</v>
      </c>
    </row>
    <row r="240" spans="1:2" x14ac:dyDescent="0.3">
      <c r="A240" t="s">
        <v>884</v>
      </c>
      <c r="B240" t="str">
        <f t="shared" si="5"/>
        <v>z is not available</v>
      </c>
    </row>
    <row r="241" spans="1:2" x14ac:dyDescent="0.3">
      <c r="A241" t="s">
        <v>885</v>
      </c>
      <c r="B241" t="str">
        <f t="shared" si="5"/>
        <v>z is not available</v>
      </c>
    </row>
    <row r="242" spans="1:2" x14ac:dyDescent="0.3">
      <c r="A242" t="s">
        <v>886</v>
      </c>
      <c r="B242" t="str">
        <f t="shared" si="5"/>
        <v>z is not available</v>
      </c>
    </row>
    <row r="243" spans="1:2" x14ac:dyDescent="0.3">
      <c r="A243" t="s">
        <v>887</v>
      </c>
      <c r="B243" t="str">
        <f t="shared" si="5"/>
        <v>z is not available</v>
      </c>
    </row>
    <row r="244" spans="1:2" x14ac:dyDescent="0.3">
      <c r="A244" t="s">
        <v>888</v>
      </c>
      <c r="B244" t="str">
        <f t="shared" si="5"/>
        <v>z is not available</v>
      </c>
    </row>
    <row r="245" spans="1:2" x14ac:dyDescent="0.3">
      <c r="A245" t="s">
        <v>889</v>
      </c>
      <c r="B245" t="str">
        <f t="shared" si="5"/>
        <v>z is not available</v>
      </c>
    </row>
    <row r="246" spans="1:2" x14ac:dyDescent="0.3">
      <c r="A246" t="s">
        <v>890</v>
      </c>
      <c r="B246" t="str">
        <f t="shared" si="5"/>
        <v>z is not available</v>
      </c>
    </row>
    <row r="247" spans="1:2" x14ac:dyDescent="0.3">
      <c r="A247" t="s">
        <v>891</v>
      </c>
      <c r="B247" t="str">
        <f t="shared" si="5"/>
        <v>z is not available</v>
      </c>
    </row>
    <row r="248" spans="1:2" x14ac:dyDescent="0.3">
      <c r="A248" t="s">
        <v>892</v>
      </c>
      <c r="B248" t="str">
        <f t="shared" si="5"/>
        <v>z is not available</v>
      </c>
    </row>
    <row r="249" spans="1:2" x14ac:dyDescent="0.3">
      <c r="A249" t="s">
        <v>893</v>
      </c>
      <c r="B249" t="str">
        <f t="shared" si="5"/>
        <v>z is not available</v>
      </c>
    </row>
    <row r="250" spans="1:2" x14ac:dyDescent="0.3">
      <c r="A250" t="s">
        <v>894</v>
      </c>
      <c r="B250" t="str">
        <f t="shared" si="5"/>
        <v>z is not available</v>
      </c>
    </row>
    <row r="251" spans="1:2" x14ac:dyDescent="0.3">
      <c r="A251" t="s">
        <v>895</v>
      </c>
      <c r="B251" t="str">
        <f t="shared" si="5"/>
        <v>z is not available</v>
      </c>
    </row>
    <row r="252" spans="1:2" x14ac:dyDescent="0.3">
      <c r="A252" t="s">
        <v>896</v>
      </c>
      <c r="B252" t="str">
        <f t="shared" si="5"/>
        <v>z is not available</v>
      </c>
    </row>
    <row r="253" spans="1:2" x14ac:dyDescent="0.3">
      <c r="A253" t="s">
        <v>897</v>
      </c>
      <c r="B253" t="str">
        <f t="shared" si="5"/>
        <v>z is not available</v>
      </c>
    </row>
    <row r="254" spans="1:2" x14ac:dyDescent="0.3">
      <c r="A254" t="s">
        <v>898</v>
      </c>
      <c r="B254" t="str">
        <f t="shared" si="5"/>
        <v>z is not available</v>
      </c>
    </row>
    <row r="255" spans="1:2" x14ac:dyDescent="0.3">
      <c r="A255" t="s">
        <v>899</v>
      </c>
      <c r="B255" t="str">
        <f t="shared" si="5"/>
        <v>z is not available</v>
      </c>
    </row>
    <row r="256" spans="1:2" x14ac:dyDescent="0.3">
      <c r="A256" t="s">
        <v>900</v>
      </c>
      <c r="B256" t="str">
        <f t="shared" si="5"/>
        <v>z is not available</v>
      </c>
    </row>
    <row r="257" spans="1:2" x14ac:dyDescent="0.3">
      <c r="A257" t="s">
        <v>901</v>
      </c>
      <c r="B257" t="str">
        <f t="shared" si="5"/>
        <v>z is not available</v>
      </c>
    </row>
    <row r="258" spans="1:2" x14ac:dyDescent="0.3">
      <c r="A258" t="s">
        <v>902</v>
      </c>
      <c r="B258" t="str">
        <f t="shared" si="5"/>
        <v>z is not available</v>
      </c>
    </row>
    <row r="259" spans="1:2" x14ac:dyDescent="0.3">
      <c r="A259" t="s">
        <v>903</v>
      </c>
      <c r="B259" t="str">
        <f t="shared" ref="B259:B322" si="6">IFERROR(FIND("z",A259),"z is not available")</f>
        <v>z is not available</v>
      </c>
    </row>
    <row r="260" spans="1:2" x14ac:dyDescent="0.3">
      <c r="A260" t="s">
        <v>904</v>
      </c>
      <c r="B260" t="str">
        <f t="shared" si="6"/>
        <v>z is not available</v>
      </c>
    </row>
    <row r="261" spans="1:2" x14ac:dyDescent="0.3">
      <c r="A261" t="s">
        <v>905</v>
      </c>
      <c r="B261" t="str">
        <f t="shared" si="6"/>
        <v>z is not available</v>
      </c>
    </row>
    <row r="262" spans="1:2" x14ac:dyDescent="0.3">
      <c r="A262" t="s">
        <v>906</v>
      </c>
      <c r="B262" t="str">
        <f t="shared" si="6"/>
        <v>z is not available</v>
      </c>
    </row>
    <row r="263" spans="1:2" x14ac:dyDescent="0.3">
      <c r="A263" t="s">
        <v>907</v>
      </c>
      <c r="B263" t="str">
        <f t="shared" si="6"/>
        <v>z is not available</v>
      </c>
    </row>
    <row r="264" spans="1:2" x14ac:dyDescent="0.3">
      <c r="A264" t="s">
        <v>908</v>
      </c>
      <c r="B264" t="str">
        <f t="shared" si="6"/>
        <v>z is not available</v>
      </c>
    </row>
    <row r="265" spans="1:2" x14ac:dyDescent="0.3">
      <c r="A265" t="s">
        <v>909</v>
      </c>
      <c r="B265" t="str">
        <f t="shared" si="6"/>
        <v>z is not available</v>
      </c>
    </row>
    <row r="266" spans="1:2" x14ac:dyDescent="0.3">
      <c r="A266" t="s">
        <v>910</v>
      </c>
      <c r="B266" t="str">
        <f t="shared" si="6"/>
        <v>z is not available</v>
      </c>
    </row>
    <row r="267" spans="1:2" x14ac:dyDescent="0.3">
      <c r="A267" t="s">
        <v>911</v>
      </c>
      <c r="B267" t="str">
        <f t="shared" si="6"/>
        <v>z is not available</v>
      </c>
    </row>
    <row r="268" spans="1:2" x14ac:dyDescent="0.3">
      <c r="A268" t="s">
        <v>912</v>
      </c>
      <c r="B268" t="str">
        <f t="shared" si="6"/>
        <v>z is not available</v>
      </c>
    </row>
    <row r="269" spans="1:2" x14ac:dyDescent="0.3">
      <c r="A269" t="s">
        <v>913</v>
      </c>
      <c r="B269" t="str">
        <f t="shared" si="6"/>
        <v>z is not available</v>
      </c>
    </row>
    <row r="270" spans="1:2" x14ac:dyDescent="0.3">
      <c r="A270" t="s">
        <v>914</v>
      </c>
      <c r="B270" t="str">
        <f t="shared" si="6"/>
        <v>z is not available</v>
      </c>
    </row>
    <row r="271" spans="1:2" x14ac:dyDescent="0.3">
      <c r="A271" t="s">
        <v>915</v>
      </c>
      <c r="B271" t="str">
        <f t="shared" si="6"/>
        <v>z is not available</v>
      </c>
    </row>
    <row r="272" spans="1:2" x14ac:dyDescent="0.3">
      <c r="A272" t="s">
        <v>916</v>
      </c>
      <c r="B272" t="str">
        <f t="shared" si="6"/>
        <v>z is not available</v>
      </c>
    </row>
    <row r="273" spans="1:2" x14ac:dyDescent="0.3">
      <c r="A273" t="s">
        <v>917</v>
      </c>
      <c r="B273">
        <f t="shared" si="6"/>
        <v>40</v>
      </c>
    </row>
    <row r="274" spans="1:2" x14ac:dyDescent="0.3">
      <c r="A274" t="s">
        <v>918</v>
      </c>
      <c r="B274" t="str">
        <f t="shared" si="6"/>
        <v>z is not available</v>
      </c>
    </row>
    <row r="275" spans="1:2" x14ac:dyDescent="0.3">
      <c r="A275" t="s">
        <v>919</v>
      </c>
      <c r="B275" t="str">
        <f t="shared" si="6"/>
        <v>z is not available</v>
      </c>
    </row>
    <row r="276" spans="1:2" x14ac:dyDescent="0.3">
      <c r="A276" t="s">
        <v>920</v>
      </c>
      <c r="B276" t="str">
        <f t="shared" si="6"/>
        <v>z is not available</v>
      </c>
    </row>
    <row r="277" spans="1:2" x14ac:dyDescent="0.3">
      <c r="A277" t="s">
        <v>921</v>
      </c>
      <c r="B277" t="str">
        <f t="shared" si="6"/>
        <v>z is not available</v>
      </c>
    </row>
    <row r="278" spans="1:2" x14ac:dyDescent="0.3">
      <c r="A278" t="s">
        <v>922</v>
      </c>
      <c r="B278" t="str">
        <f t="shared" si="6"/>
        <v>z is not available</v>
      </c>
    </row>
    <row r="279" spans="1:2" x14ac:dyDescent="0.3">
      <c r="A279" t="s">
        <v>923</v>
      </c>
      <c r="B279" t="str">
        <f t="shared" si="6"/>
        <v>z is not available</v>
      </c>
    </row>
    <row r="280" spans="1:2" x14ac:dyDescent="0.3">
      <c r="A280" t="s">
        <v>924</v>
      </c>
      <c r="B280" t="str">
        <f t="shared" si="6"/>
        <v>z is not available</v>
      </c>
    </row>
    <row r="281" spans="1:2" x14ac:dyDescent="0.3">
      <c r="A281" t="s">
        <v>925</v>
      </c>
      <c r="B281" t="str">
        <f t="shared" si="6"/>
        <v>z is not available</v>
      </c>
    </row>
    <row r="282" spans="1:2" x14ac:dyDescent="0.3">
      <c r="A282" t="s">
        <v>926</v>
      </c>
      <c r="B282" t="str">
        <f t="shared" si="6"/>
        <v>z is not available</v>
      </c>
    </row>
    <row r="283" spans="1:2" x14ac:dyDescent="0.3">
      <c r="A283" t="s">
        <v>927</v>
      </c>
      <c r="B283" t="str">
        <f t="shared" si="6"/>
        <v>z is not available</v>
      </c>
    </row>
    <row r="284" spans="1:2" x14ac:dyDescent="0.3">
      <c r="A284" t="s">
        <v>928</v>
      </c>
      <c r="B284" t="str">
        <f t="shared" si="6"/>
        <v>z is not available</v>
      </c>
    </row>
    <row r="285" spans="1:2" x14ac:dyDescent="0.3">
      <c r="A285" t="s">
        <v>929</v>
      </c>
      <c r="B285" t="str">
        <f t="shared" si="6"/>
        <v>z is not available</v>
      </c>
    </row>
    <row r="286" spans="1:2" x14ac:dyDescent="0.3">
      <c r="A286" t="s">
        <v>930</v>
      </c>
      <c r="B286" t="str">
        <f t="shared" si="6"/>
        <v>z is not available</v>
      </c>
    </row>
    <row r="287" spans="1:2" x14ac:dyDescent="0.3">
      <c r="A287" t="s">
        <v>931</v>
      </c>
      <c r="B287" t="str">
        <f t="shared" si="6"/>
        <v>z is not available</v>
      </c>
    </row>
    <row r="288" spans="1:2" x14ac:dyDescent="0.3">
      <c r="A288" t="s">
        <v>932</v>
      </c>
      <c r="B288" t="str">
        <f t="shared" si="6"/>
        <v>z is not available</v>
      </c>
    </row>
    <row r="289" spans="1:2" x14ac:dyDescent="0.3">
      <c r="A289" t="s">
        <v>933</v>
      </c>
      <c r="B289" t="str">
        <f t="shared" si="6"/>
        <v>z is not available</v>
      </c>
    </row>
    <row r="290" spans="1:2" x14ac:dyDescent="0.3">
      <c r="A290" t="s">
        <v>934</v>
      </c>
      <c r="B290" t="str">
        <f t="shared" si="6"/>
        <v>z is not available</v>
      </c>
    </row>
    <row r="291" spans="1:2" x14ac:dyDescent="0.3">
      <c r="A291" t="s">
        <v>935</v>
      </c>
      <c r="B291" t="str">
        <f t="shared" si="6"/>
        <v>z is not available</v>
      </c>
    </row>
    <row r="292" spans="1:2" x14ac:dyDescent="0.3">
      <c r="A292" t="s">
        <v>936</v>
      </c>
      <c r="B292" t="str">
        <f t="shared" si="6"/>
        <v>z is not available</v>
      </c>
    </row>
    <row r="293" spans="1:2" x14ac:dyDescent="0.3">
      <c r="A293" t="s">
        <v>937</v>
      </c>
      <c r="B293" t="str">
        <f t="shared" si="6"/>
        <v>z is not available</v>
      </c>
    </row>
    <row r="294" spans="1:2" x14ac:dyDescent="0.3">
      <c r="A294" t="s">
        <v>938</v>
      </c>
      <c r="B294" t="str">
        <f t="shared" si="6"/>
        <v>z is not available</v>
      </c>
    </row>
    <row r="295" spans="1:2" x14ac:dyDescent="0.3">
      <c r="A295" t="s">
        <v>939</v>
      </c>
      <c r="B295" t="str">
        <f t="shared" si="6"/>
        <v>z is not available</v>
      </c>
    </row>
    <row r="296" spans="1:2" x14ac:dyDescent="0.3">
      <c r="A296" t="s">
        <v>940</v>
      </c>
      <c r="B296" t="str">
        <f t="shared" si="6"/>
        <v>z is not available</v>
      </c>
    </row>
    <row r="297" spans="1:2" x14ac:dyDescent="0.3">
      <c r="A297" t="s">
        <v>941</v>
      </c>
      <c r="B297" t="str">
        <f t="shared" si="6"/>
        <v>z is not available</v>
      </c>
    </row>
    <row r="298" spans="1:2" x14ac:dyDescent="0.3">
      <c r="A298" t="s">
        <v>942</v>
      </c>
      <c r="B298" t="str">
        <f t="shared" si="6"/>
        <v>z is not available</v>
      </c>
    </row>
    <row r="299" spans="1:2" x14ac:dyDescent="0.3">
      <c r="A299" t="s">
        <v>943</v>
      </c>
      <c r="B299" t="str">
        <f t="shared" si="6"/>
        <v>z is not available</v>
      </c>
    </row>
    <row r="300" spans="1:2" x14ac:dyDescent="0.3">
      <c r="A300" t="s">
        <v>944</v>
      </c>
      <c r="B300" t="str">
        <f t="shared" si="6"/>
        <v>z is not available</v>
      </c>
    </row>
    <row r="301" spans="1:2" x14ac:dyDescent="0.3">
      <c r="A301" t="s">
        <v>945</v>
      </c>
      <c r="B301" t="str">
        <f t="shared" si="6"/>
        <v>z is not available</v>
      </c>
    </row>
    <row r="302" spans="1:2" x14ac:dyDescent="0.3">
      <c r="A302" t="s">
        <v>946</v>
      </c>
      <c r="B302" t="str">
        <f t="shared" si="6"/>
        <v>z is not available</v>
      </c>
    </row>
    <row r="303" spans="1:2" x14ac:dyDescent="0.3">
      <c r="A303" t="s">
        <v>947</v>
      </c>
      <c r="B303" t="str">
        <f t="shared" si="6"/>
        <v>z is not available</v>
      </c>
    </row>
    <row r="304" spans="1:2" x14ac:dyDescent="0.3">
      <c r="A304" t="s">
        <v>948</v>
      </c>
      <c r="B304" t="str">
        <f t="shared" si="6"/>
        <v>z is not available</v>
      </c>
    </row>
    <row r="305" spans="1:2" x14ac:dyDescent="0.3">
      <c r="A305" t="s">
        <v>949</v>
      </c>
      <c r="B305" t="str">
        <f t="shared" si="6"/>
        <v>z is not available</v>
      </c>
    </row>
    <row r="306" spans="1:2" x14ac:dyDescent="0.3">
      <c r="A306" t="s">
        <v>950</v>
      </c>
      <c r="B306" t="str">
        <f t="shared" si="6"/>
        <v>z is not available</v>
      </c>
    </row>
    <row r="307" spans="1:2" x14ac:dyDescent="0.3">
      <c r="A307" t="s">
        <v>951</v>
      </c>
      <c r="B307" t="str">
        <f t="shared" si="6"/>
        <v>z is not available</v>
      </c>
    </row>
    <row r="308" spans="1:2" x14ac:dyDescent="0.3">
      <c r="A308" t="s">
        <v>952</v>
      </c>
      <c r="B308" t="str">
        <f t="shared" si="6"/>
        <v>z is not available</v>
      </c>
    </row>
    <row r="309" spans="1:2" x14ac:dyDescent="0.3">
      <c r="A309" t="s">
        <v>953</v>
      </c>
      <c r="B309" t="str">
        <f t="shared" si="6"/>
        <v>z is not available</v>
      </c>
    </row>
    <row r="310" spans="1:2" x14ac:dyDescent="0.3">
      <c r="A310" t="s">
        <v>954</v>
      </c>
      <c r="B310" t="str">
        <f t="shared" si="6"/>
        <v>z is not available</v>
      </c>
    </row>
    <row r="311" spans="1:2" x14ac:dyDescent="0.3">
      <c r="A311" t="s">
        <v>955</v>
      </c>
      <c r="B311" t="str">
        <f t="shared" si="6"/>
        <v>z is not available</v>
      </c>
    </row>
    <row r="312" spans="1:2" x14ac:dyDescent="0.3">
      <c r="A312" t="s">
        <v>956</v>
      </c>
      <c r="B312" t="str">
        <f t="shared" si="6"/>
        <v>z is not available</v>
      </c>
    </row>
    <row r="313" spans="1:2" x14ac:dyDescent="0.3">
      <c r="A313" t="s">
        <v>957</v>
      </c>
      <c r="B313" t="str">
        <f t="shared" si="6"/>
        <v>z is not available</v>
      </c>
    </row>
    <row r="314" spans="1:2" x14ac:dyDescent="0.3">
      <c r="A314" t="s">
        <v>958</v>
      </c>
      <c r="B314" t="str">
        <f t="shared" si="6"/>
        <v>z is not available</v>
      </c>
    </row>
    <row r="315" spans="1:2" x14ac:dyDescent="0.3">
      <c r="A315" t="s">
        <v>959</v>
      </c>
      <c r="B315" t="str">
        <f t="shared" si="6"/>
        <v>z is not available</v>
      </c>
    </row>
    <row r="316" spans="1:2" x14ac:dyDescent="0.3">
      <c r="A316" t="s">
        <v>960</v>
      </c>
      <c r="B316" t="str">
        <f t="shared" si="6"/>
        <v>z is not available</v>
      </c>
    </row>
    <row r="317" spans="1:2" x14ac:dyDescent="0.3">
      <c r="A317" t="s">
        <v>961</v>
      </c>
      <c r="B317" t="str">
        <f t="shared" si="6"/>
        <v>z is not available</v>
      </c>
    </row>
    <row r="318" spans="1:2" x14ac:dyDescent="0.3">
      <c r="A318" t="s">
        <v>962</v>
      </c>
      <c r="B318" t="str">
        <f t="shared" si="6"/>
        <v>z is not available</v>
      </c>
    </row>
    <row r="319" spans="1:2" x14ac:dyDescent="0.3">
      <c r="A319" t="s">
        <v>963</v>
      </c>
      <c r="B319" t="str">
        <f t="shared" si="6"/>
        <v>z is not available</v>
      </c>
    </row>
    <row r="320" spans="1:2" x14ac:dyDescent="0.3">
      <c r="A320" t="s">
        <v>964</v>
      </c>
      <c r="B320" t="str">
        <f t="shared" si="6"/>
        <v>z is not available</v>
      </c>
    </row>
    <row r="321" spans="1:2" x14ac:dyDescent="0.3">
      <c r="A321" t="s">
        <v>965</v>
      </c>
      <c r="B321" t="str">
        <f t="shared" si="6"/>
        <v>z is not available</v>
      </c>
    </row>
    <row r="322" spans="1:2" x14ac:dyDescent="0.3">
      <c r="A322" t="s">
        <v>966</v>
      </c>
      <c r="B322" t="str">
        <f t="shared" si="6"/>
        <v>z is not available</v>
      </c>
    </row>
    <row r="323" spans="1:2" x14ac:dyDescent="0.3">
      <c r="A323" t="s">
        <v>967</v>
      </c>
      <c r="B323" t="str">
        <f t="shared" ref="B323:B386" si="7">IFERROR(FIND("z",A323),"z is not available")</f>
        <v>z is not available</v>
      </c>
    </row>
    <row r="324" spans="1:2" x14ac:dyDescent="0.3">
      <c r="A324" t="s">
        <v>968</v>
      </c>
      <c r="B324" t="str">
        <f t="shared" si="7"/>
        <v>z is not available</v>
      </c>
    </row>
    <row r="325" spans="1:2" x14ac:dyDescent="0.3">
      <c r="A325" t="s">
        <v>969</v>
      </c>
      <c r="B325" t="str">
        <f t="shared" si="7"/>
        <v>z is not available</v>
      </c>
    </row>
    <row r="326" spans="1:2" x14ac:dyDescent="0.3">
      <c r="A326" t="s">
        <v>970</v>
      </c>
      <c r="B326" t="str">
        <f t="shared" si="7"/>
        <v>z is not available</v>
      </c>
    </row>
    <row r="327" spans="1:2" x14ac:dyDescent="0.3">
      <c r="A327" t="s">
        <v>971</v>
      </c>
      <c r="B327" t="str">
        <f t="shared" si="7"/>
        <v>z is not available</v>
      </c>
    </row>
    <row r="328" spans="1:2" x14ac:dyDescent="0.3">
      <c r="A328" t="s">
        <v>972</v>
      </c>
      <c r="B328" t="str">
        <f t="shared" si="7"/>
        <v>z is not available</v>
      </c>
    </row>
    <row r="329" spans="1:2" x14ac:dyDescent="0.3">
      <c r="A329" t="s">
        <v>973</v>
      </c>
      <c r="B329" t="str">
        <f t="shared" si="7"/>
        <v>z is not available</v>
      </c>
    </row>
    <row r="330" spans="1:2" x14ac:dyDescent="0.3">
      <c r="A330" t="s">
        <v>974</v>
      </c>
      <c r="B330">
        <f t="shared" si="7"/>
        <v>3</v>
      </c>
    </row>
    <row r="331" spans="1:2" x14ac:dyDescent="0.3">
      <c r="A331" t="s">
        <v>975</v>
      </c>
      <c r="B331" t="str">
        <f t="shared" si="7"/>
        <v>z is not available</v>
      </c>
    </row>
    <row r="332" spans="1:2" x14ac:dyDescent="0.3">
      <c r="A332" t="s">
        <v>976</v>
      </c>
      <c r="B332" t="str">
        <f t="shared" si="7"/>
        <v>z is not available</v>
      </c>
    </row>
    <row r="333" spans="1:2" x14ac:dyDescent="0.3">
      <c r="A333" t="s">
        <v>977</v>
      </c>
      <c r="B333" t="str">
        <f t="shared" si="7"/>
        <v>z is not available</v>
      </c>
    </row>
    <row r="334" spans="1:2" x14ac:dyDescent="0.3">
      <c r="A334" t="s">
        <v>978</v>
      </c>
      <c r="B334" t="str">
        <f t="shared" si="7"/>
        <v>z is not available</v>
      </c>
    </row>
    <row r="335" spans="1:2" x14ac:dyDescent="0.3">
      <c r="A335" t="s">
        <v>979</v>
      </c>
      <c r="B335" t="str">
        <f t="shared" si="7"/>
        <v>z is not available</v>
      </c>
    </row>
    <row r="336" spans="1:2" x14ac:dyDescent="0.3">
      <c r="A336" t="s">
        <v>980</v>
      </c>
      <c r="B336" t="str">
        <f t="shared" si="7"/>
        <v>z is not available</v>
      </c>
    </row>
    <row r="337" spans="1:2" x14ac:dyDescent="0.3">
      <c r="A337" t="s">
        <v>981</v>
      </c>
      <c r="B337" t="str">
        <f t="shared" si="7"/>
        <v>z is not available</v>
      </c>
    </row>
    <row r="338" spans="1:2" x14ac:dyDescent="0.3">
      <c r="A338" t="s">
        <v>982</v>
      </c>
      <c r="B338" t="str">
        <f t="shared" si="7"/>
        <v>z is not available</v>
      </c>
    </row>
    <row r="339" spans="1:2" x14ac:dyDescent="0.3">
      <c r="A339" t="s">
        <v>983</v>
      </c>
      <c r="B339" t="str">
        <f t="shared" si="7"/>
        <v>z is not available</v>
      </c>
    </row>
    <row r="340" spans="1:2" x14ac:dyDescent="0.3">
      <c r="A340" t="s">
        <v>984</v>
      </c>
      <c r="B340" t="str">
        <f t="shared" si="7"/>
        <v>z is not available</v>
      </c>
    </row>
    <row r="341" spans="1:2" x14ac:dyDescent="0.3">
      <c r="A341" t="s">
        <v>985</v>
      </c>
      <c r="B341" t="str">
        <f t="shared" si="7"/>
        <v>z is not available</v>
      </c>
    </row>
    <row r="342" spans="1:2" x14ac:dyDescent="0.3">
      <c r="A342" t="s">
        <v>986</v>
      </c>
      <c r="B342" t="str">
        <f t="shared" si="7"/>
        <v>z is not available</v>
      </c>
    </row>
    <row r="343" spans="1:2" x14ac:dyDescent="0.3">
      <c r="A343" t="s">
        <v>987</v>
      </c>
      <c r="B343" t="str">
        <f t="shared" si="7"/>
        <v>z is not available</v>
      </c>
    </row>
    <row r="344" spans="1:2" x14ac:dyDescent="0.3">
      <c r="A344" t="s">
        <v>988</v>
      </c>
      <c r="B344" t="str">
        <f t="shared" si="7"/>
        <v>z is not available</v>
      </c>
    </row>
    <row r="345" spans="1:2" x14ac:dyDescent="0.3">
      <c r="A345" t="s">
        <v>989</v>
      </c>
      <c r="B345" t="str">
        <f t="shared" si="7"/>
        <v>z is not available</v>
      </c>
    </row>
    <row r="346" spans="1:2" x14ac:dyDescent="0.3">
      <c r="A346" t="s">
        <v>990</v>
      </c>
      <c r="B346" t="str">
        <f t="shared" si="7"/>
        <v>z is not available</v>
      </c>
    </row>
    <row r="347" spans="1:2" x14ac:dyDescent="0.3">
      <c r="A347" t="s">
        <v>991</v>
      </c>
      <c r="B347" t="str">
        <f t="shared" si="7"/>
        <v>z is not available</v>
      </c>
    </row>
    <row r="348" spans="1:2" x14ac:dyDescent="0.3">
      <c r="A348" t="s">
        <v>992</v>
      </c>
      <c r="B348" t="str">
        <f t="shared" si="7"/>
        <v>z is not available</v>
      </c>
    </row>
    <row r="349" spans="1:2" x14ac:dyDescent="0.3">
      <c r="A349" t="s">
        <v>993</v>
      </c>
      <c r="B349" t="str">
        <f t="shared" si="7"/>
        <v>z is not available</v>
      </c>
    </row>
    <row r="350" spans="1:2" x14ac:dyDescent="0.3">
      <c r="A350" t="s">
        <v>994</v>
      </c>
      <c r="B350" t="str">
        <f t="shared" si="7"/>
        <v>z is not available</v>
      </c>
    </row>
    <row r="351" spans="1:2" x14ac:dyDescent="0.3">
      <c r="A351" t="s">
        <v>995</v>
      </c>
      <c r="B351" t="str">
        <f t="shared" si="7"/>
        <v>z is not available</v>
      </c>
    </row>
    <row r="352" spans="1:2" x14ac:dyDescent="0.3">
      <c r="A352" t="s">
        <v>996</v>
      </c>
      <c r="B352" t="str">
        <f t="shared" si="7"/>
        <v>z is not available</v>
      </c>
    </row>
    <row r="353" spans="1:2" x14ac:dyDescent="0.3">
      <c r="A353" t="s">
        <v>997</v>
      </c>
      <c r="B353" t="str">
        <f t="shared" si="7"/>
        <v>z is not available</v>
      </c>
    </row>
    <row r="354" spans="1:2" x14ac:dyDescent="0.3">
      <c r="A354" t="s">
        <v>998</v>
      </c>
      <c r="B354" t="str">
        <f t="shared" si="7"/>
        <v>z is not available</v>
      </c>
    </row>
    <row r="355" spans="1:2" x14ac:dyDescent="0.3">
      <c r="A355" t="s">
        <v>999</v>
      </c>
      <c r="B355" t="str">
        <f t="shared" si="7"/>
        <v>z is not available</v>
      </c>
    </row>
    <row r="356" spans="1:2" x14ac:dyDescent="0.3">
      <c r="A356" t="s">
        <v>1000</v>
      </c>
      <c r="B356" t="str">
        <f t="shared" si="7"/>
        <v>z is not available</v>
      </c>
    </row>
    <row r="357" spans="1:2" x14ac:dyDescent="0.3">
      <c r="A357" t="s">
        <v>1001</v>
      </c>
      <c r="B357" t="str">
        <f t="shared" si="7"/>
        <v>z is not available</v>
      </c>
    </row>
    <row r="358" spans="1:2" x14ac:dyDescent="0.3">
      <c r="A358" t="s">
        <v>1002</v>
      </c>
      <c r="B358" t="str">
        <f t="shared" si="7"/>
        <v>z is not available</v>
      </c>
    </row>
    <row r="359" spans="1:2" x14ac:dyDescent="0.3">
      <c r="A359" t="s">
        <v>1003</v>
      </c>
      <c r="B359" t="str">
        <f t="shared" si="7"/>
        <v>z is not available</v>
      </c>
    </row>
    <row r="360" spans="1:2" x14ac:dyDescent="0.3">
      <c r="A360" t="s">
        <v>1004</v>
      </c>
      <c r="B360" t="str">
        <f t="shared" si="7"/>
        <v>z is not available</v>
      </c>
    </row>
    <row r="361" spans="1:2" x14ac:dyDescent="0.3">
      <c r="A361" t="s">
        <v>1005</v>
      </c>
      <c r="B361" t="str">
        <f t="shared" si="7"/>
        <v>z is not available</v>
      </c>
    </row>
    <row r="362" spans="1:2" x14ac:dyDescent="0.3">
      <c r="A362" t="s">
        <v>1006</v>
      </c>
      <c r="B362" t="str">
        <f t="shared" si="7"/>
        <v>z is not available</v>
      </c>
    </row>
    <row r="363" spans="1:2" x14ac:dyDescent="0.3">
      <c r="A363" t="s">
        <v>1007</v>
      </c>
      <c r="B363" t="str">
        <f t="shared" si="7"/>
        <v>z is not available</v>
      </c>
    </row>
    <row r="364" spans="1:2" x14ac:dyDescent="0.3">
      <c r="A364" t="s">
        <v>1008</v>
      </c>
      <c r="B364" t="str">
        <f t="shared" si="7"/>
        <v>z is not available</v>
      </c>
    </row>
    <row r="365" spans="1:2" x14ac:dyDescent="0.3">
      <c r="A365" t="s">
        <v>1009</v>
      </c>
      <c r="B365" t="str">
        <f t="shared" si="7"/>
        <v>z is not available</v>
      </c>
    </row>
    <row r="366" spans="1:2" x14ac:dyDescent="0.3">
      <c r="A366" t="s">
        <v>1010</v>
      </c>
      <c r="B366" t="str">
        <f t="shared" si="7"/>
        <v>z is not available</v>
      </c>
    </row>
    <row r="367" spans="1:2" x14ac:dyDescent="0.3">
      <c r="A367" t="s">
        <v>1011</v>
      </c>
      <c r="B367" t="str">
        <f t="shared" si="7"/>
        <v>z is not available</v>
      </c>
    </row>
    <row r="368" spans="1:2" x14ac:dyDescent="0.3">
      <c r="A368" t="s">
        <v>1012</v>
      </c>
      <c r="B368" t="str">
        <f t="shared" si="7"/>
        <v>z is not available</v>
      </c>
    </row>
    <row r="369" spans="1:2" x14ac:dyDescent="0.3">
      <c r="A369" t="s">
        <v>1013</v>
      </c>
      <c r="B369" t="str">
        <f t="shared" si="7"/>
        <v>z is not available</v>
      </c>
    </row>
    <row r="370" spans="1:2" x14ac:dyDescent="0.3">
      <c r="A370" t="s">
        <v>1014</v>
      </c>
      <c r="B370" t="str">
        <f t="shared" si="7"/>
        <v>z is not available</v>
      </c>
    </row>
    <row r="371" spans="1:2" x14ac:dyDescent="0.3">
      <c r="A371" t="s">
        <v>1015</v>
      </c>
      <c r="B371" t="str">
        <f t="shared" si="7"/>
        <v>z is not available</v>
      </c>
    </row>
    <row r="372" spans="1:2" x14ac:dyDescent="0.3">
      <c r="A372" t="s">
        <v>1016</v>
      </c>
      <c r="B372" t="str">
        <f t="shared" si="7"/>
        <v>z is not available</v>
      </c>
    </row>
    <row r="373" spans="1:2" x14ac:dyDescent="0.3">
      <c r="A373" t="s">
        <v>1017</v>
      </c>
      <c r="B373" t="str">
        <f t="shared" si="7"/>
        <v>z is not available</v>
      </c>
    </row>
    <row r="374" spans="1:2" x14ac:dyDescent="0.3">
      <c r="A374" t="s">
        <v>1018</v>
      </c>
      <c r="B374" t="str">
        <f t="shared" si="7"/>
        <v>z is not available</v>
      </c>
    </row>
    <row r="375" spans="1:2" x14ac:dyDescent="0.3">
      <c r="A375" t="s">
        <v>1019</v>
      </c>
      <c r="B375" t="str">
        <f t="shared" si="7"/>
        <v>z is not available</v>
      </c>
    </row>
    <row r="376" spans="1:2" x14ac:dyDescent="0.3">
      <c r="A376" t="s">
        <v>1020</v>
      </c>
      <c r="B376" t="str">
        <f t="shared" si="7"/>
        <v>z is not available</v>
      </c>
    </row>
    <row r="377" spans="1:2" x14ac:dyDescent="0.3">
      <c r="A377" t="s">
        <v>1021</v>
      </c>
      <c r="B377" t="str">
        <f t="shared" si="7"/>
        <v>z is not available</v>
      </c>
    </row>
    <row r="378" spans="1:2" x14ac:dyDescent="0.3">
      <c r="A378" t="s">
        <v>1022</v>
      </c>
      <c r="B378" t="str">
        <f t="shared" si="7"/>
        <v>z is not available</v>
      </c>
    </row>
    <row r="379" spans="1:2" x14ac:dyDescent="0.3">
      <c r="A379" t="s">
        <v>1023</v>
      </c>
      <c r="B379" t="str">
        <f t="shared" si="7"/>
        <v>z is not available</v>
      </c>
    </row>
    <row r="380" spans="1:2" x14ac:dyDescent="0.3">
      <c r="A380" t="s">
        <v>1024</v>
      </c>
      <c r="B380" t="str">
        <f t="shared" si="7"/>
        <v>z is not available</v>
      </c>
    </row>
    <row r="381" spans="1:2" x14ac:dyDescent="0.3">
      <c r="A381" t="s">
        <v>1025</v>
      </c>
      <c r="B381" t="str">
        <f t="shared" si="7"/>
        <v>z is not available</v>
      </c>
    </row>
    <row r="382" spans="1:2" x14ac:dyDescent="0.3">
      <c r="A382" t="s">
        <v>1026</v>
      </c>
      <c r="B382" t="str">
        <f t="shared" si="7"/>
        <v>z is not available</v>
      </c>
    </row>
    <row r="383" spans="1:2" x14ac:dyDescent="0.3">
      <c r="A383" t="s">
        <v>1027</v>
      </c>
      <c r="B383" t="str">
        <f t="shared" si="7"/>
        <v>z is not available</v>
      </c>
    </row>
    <row r="384" spans="1:2" x14ac:dyDescent="0.3">
      <c r="A384" t="s">
        <v>1028</v>
      </c>
      <c r="B384" t="str">
        <f t="shared" si="7"/>
        <v>z is not available</v>
      </c>
    </row>
    <row r="385" spans="1:2" x14ac:dyDescent="0.3">
      <c r="A385" t="s">
        <v>1029</v>
      </c>
      <c r="B385" t="str">
        <f t="shared" si="7"/>
        <v>z is not available</v>
      </c>
    </row>
    <row r="386" spans="1:2" x14ac:dyDescent="0.3">
      <c r="A386" t="s">
        <v>1030</v>
      </c>
      <c r="B386">
        <f t="shared" si="7"/>
        <v>15</v>
      </c>
    </row>
    <row r="387" spans="1:2" x14ac:dyDescent="0.3">
      <c r="A387" t="s">
        <v>1031</v>
      </c>
      <c r="B387">
        <f t="shared" ref="B387:B450" si="8">IFERROR(FIND("z",A387),"z is not available")</f>
        <v>10</v>
      </c>
    </row>
    <row r="388" spans="1:2" x14ac:dyDescent="0.3">
      <c r="A388" t="s">
        <v>1032</v>
      </c>
      <c r="B388" t="str">
        <f t="shared" si="8"/>
        <v>z is not available</v>
      </c>
    </row>
    <row r="389" spans="1:2" x14ac:dyDescent="0.3">
      <c r="A389" t="s">
        <v>1033</v>
      </c>
      <c r="B389" t="str">
        <f t="shared" si="8"/>
        <v>z is not available</v>
      </c>
    </row>
    <row r="390" spans="1:2" x14ac:dyDescent="0.3">
      <c r="A390" t="s">
        <v>1034</v>
      </c>
      <c r="B390" t="str">
        <f t="shared" si="8"/>
        <v>z is not available</v>
      </c>
    </row>
    <row r="391" spans="1:2" x14ac:dyDescent="0.3">
      <c r="A391" t="s">
        <v>1035</v>
      </c>
      <c r="B391" t="str">
        <f t="shared" si="8"/>
        <v>z is not available</v>
      </c>
    </row>
    <row r="392" spans="1:2" x14ac:dyDescent="0.3">
      <c r="A392" t="s">
        <v>1036</v>
      </c>
      <c r="B392" t="str">
        <f t="shared" si="8"/>
        <v>z is not available</v>
      </c>
    </row>
    <row r="393" spans="1:2" x14ac:dyDescent="0.3">
      <c r="A393" t="s">
        <v>1037</v>
      </c>
      <c r="B393" t="str">
        <f t="shared" si="8"/>
        <v>z is not available</v>
      </c>
    </row>
    <row r="394" spans="1:2" x14ac:dyDescent="0.3">
      <c r="A394" t="s">
        <v>1038</v>
      </c>
      <c r="B394" t="str">
        <f t="shared" si="8"/>
        <v>z is not available</v>
      </c>
    </row>
    <row r="395" spans="1:2" x14ac:dyDescent="0.3">
      <c r="A395" t="s">
        <v>1039</v>
      </c>
      <c r="B395" t="str">
        <f t="shared" si="8"/>
        <v>z is not available</v>
      </c>
    </row>
    <row r="396" spans="1:2" x14ac:dyDescent="0.3">
      <c r="A396" t="s">
        <v>1040</v>
      </c>
      <c r="B396" t="str">
        <f t="shared" si="8"/>
        <v>z is not available</v>
      </c>
    </row>
    <row r="397" spans="1:2" x14ac:dyDescent="0.3">
      <c r="A397" t="s">
        <v>1041</v>
      </c>
      <c r="B397" t="str">
        <f t="shared" si="8"/>
        <v>z is not available</v>
      </c>
    </row>
    <row r="398" spans="1:2" x14ac:dyDescent="0.3">
      <c r="A398" t="s">
        <v>1042</v>
      </c>
      <c r="B398" t="str">
        <f t="shared" si="8"/>
        <v>z is not available</v>
      </c>
    </row>
    <row r="399" spans="1:2" x14ac:dyDescent="0.3">
      <c r="A399" t="s">
        <v>1043</v>
      </c>
      <c r="B399" t="str">
        <f t="shared" si="8"/>
        <v>z is not available</v>
      </c>
    </row>
    <row r="400" spans="1:2" x14ac:dyDescent="0.3">
      <c r="A400" t="s">
        <v>1044</v>
      </c>
      <c r="B400" t="str">
        <f t="shared" si="8"/>
        <v>z is not available</v>
      </c>
    </row>
    <row r="401" spans="1:2" x14ac:dyDescent="0.3">
      <c r="A401" t="s">
        <v>1045</v>
      </c>
      <c r="B401" t="str">
        <f t="shared" si="8"/>
        <v>z is not available</v>
      </c>
    </row>
    <row r="402" spans="1:2" x14ac:dyDescent="0.3">
      <c r="A402" t="s">
        <v>1046</v>
      </c>
      <c r="B402" t="str">
        <f t="shared" si="8"/>
        <v>z is not available</v>
      </c>
    </row>
    <row r="403" spans="1:2" x14ac:dyDescent="0.3">
      <c r="A403" t="s">
        <v>1047</v>
      </c>
      <c r="B403" t="str">
        <f t="shared" si="8"/>
        <v>z is not available</v>
      </c>
    </row>
    <row r="404" spans="1:2" x14ac:dyDescent="0.3">
      <c r="A404" t="s">
        <v>1048</v>
      </c>
      <c r="B404" t="str">
        <f t="shared" si="8"/>
        <v>z is not available</v>
      </c>
    </row>
    <row r="405" spans="1:2" x14ac:dyDescent="0.3">
      <c r="A405" t="s">
        <v>1049</v>
      </c>
      <c r="B405" t="str">
        <f t="shared" si="8"/>
        <v>z is not available</v>
      </c>
    </row>
    <row r="406" spans="1:2" x14ac:dyDescent="0.3">
      <c r="A406" t="s">
        <v>1050</v>
      </c>
      <c r="B406" t="str">
        <f t="shared" si="8"/>
        <v>z is not available</v>
      </c>
    </row>
    <row r="407" spans="1:2" x14ac:dyDescent="0.3">
      <c r="A407" t="s">
        <v>1051</v>
      </c>
      <c r="B407" t="str">
        <f t="shared" si="8"/>
        <v>z is not available</v>
      </c>
    </row>
    <row r="408" spans="1:2" x14ac:dyDescent="0.3">
      <c r="A408" t="s">
        <v>1052</v>
      </c>
      <c r="B408" t="str">
        <f t="shared" si="8"/>
        <v>z is not available</v>
      </c>
    </row>
    <row r="409" spans="1:2" x14ac:dyDescent="0.3">
      <c r="A409" t="s">
        <v>1053</v>
      </c>
      <c r="B409" t="str">
        <f t="shared" si="8"/>
        <v>z is not available</v>
      </c>
    </row>
    <row r="410" spans="1:2" x14ac:dyDescent="0.3">
      <c r="A410" t="s">
        <v>1054</v>
      </c>
      <c r="B410" t="str">
        <f t="shared" si="8"/>
        <v>z is not available</v>
      </c>
    </row>
    <row r="411" spans="1:2" x14ac:dyDescent="0.3">
      <c r="A411" t="s">
        <v>1055</v>
      </c>
      <c r="B411" t="str">
        <f t="shared" si="8"/>
        <v>z is not available</v>
      </c>
    </row>
    <row r="412" spans="1:2" x14ac:dyDescent="0.3">
      <c r="A412" t="s">
        <v>1056</v>
      </c>
      <c r="B412" t="str">
        <f t="shared" si="8"/>
        <v>z is not available</v>
      </c>
    </row>
    <row r="413" spans="1:2" x14ac:dyDescent="0.3">
      <c r="A413" t="s">
        <v>1057</v>
      </c>
      <c r="B413" t="str">
        <f t="shared" si="8"/>
        <v>z is not available</v>
      </c>
    </row>
    <row r="414" spans="1:2" x14ac:dyDescent="0.3">
      <c r="A414" t="s">
        <v>1058</v>
      </c>
      <c r="B414" t="str">
        <f t="shared" si="8"/>
        <v>z is not available</v>
      </c>
    </row>
    <row r="415" spans="1:2" x14ac:dyDescent="0.3">
      <c r="A415" t="s">
        <v>1059</v>
      </c>
      <c r="B415" t="str">
        <f t="shared" si="8"/>
        <v>z is not available</v>
      </c>
    </row>
    <row r="416" spans="1:2" x14ac:dyDescent="0.3">
      <c r="A416" t="s">
        <v>1060</v>
      </c>
      <c r="B416" t="str">
        <f t="shared" si="8"/>
        <v>z is not available</v>
      </c>
    </row>
    <row r="417" spans="1:2" x14ac:dyDescent="0.3">
      <c r="A417" t="s">
        <v>1061</v>
      </c>
      <c r="B417" t="str">
        <f t="shared" si="8"/>
        <v>z is not available</v>
      </c>
    </row>
    <row r="418" spans="1:2" x14ac:dyDescent="0.3">
      <c r="A418" t="s">
        <v>1062</v>
      </c>
      <c r="B418" t="str">
        <f t="shared" si="8"/>
        <v>z is not available</v>
      </c>
    </row>
    <row r="419" spans="1:2" x14ac:dyDescent="0.3">
      <c r="A419" t="s">
        <v>1063</v>
      </c>
      <c r="B419">
        <f t="shared" si="8"/>
        <v>59</v>
      </c>
    </row>
    <row r="420" spans="1:2" x14ac:dyDescent="0.3">
      <c r="A420" t="s">
        <v>1064</v>
      </c>
      <c r="B420" t="str">
        <f t="shared" si="8"/>
        <v>z is not available</v>
      </c>
    </row>
    <row r="421" spans="1:2" x14ac:dyDescent="0.3">
      <c r="A421" t="s">
        <v>1065</v>
      </c>
      <c r="B421" t="str">
        <f t="shared" si="8"/>
        <v>z is not available</v>
      </c>
    </row>
    <row r="422" spans="1:2" x14ac:dyDescent="0.3">
      <c r="A422" t="s">
        <v>1066</v>
      </c>
      <c r="B422" t="str">
        <f t="shared" si="8"/>
        <v>z is not available</v>
      </c>
    </row>
    <row r="423" spans="1:2" x14ac:dyDescent="0.3">
      <c r="A423" t="s">
        <v>1067</v>
      </c>
      <c r="B423" t="str">
        <f t="shared" si="8"/>
        <v>z is not available</v>
      </c>
    </row>
    <row r="424" spans="1:2" x14ac:dyDescent="0.3">
      <c r="A424" t="s">
        <v>1068</v>
      </c>
      <c r="B424" t="str">
        <f t="shared" si="8"/>
        <v>z is not available</v>
      </c>
    </row>
    <row r="425" spans="1:2" x14ac:dyDescent="0.3">
      <c r="A425" t="s">
        <v>1069</v>
      </c>
      <c r="B425" t="str">
        <f t="shared" si="8"/>
        <v>z is not available</v>
      </c>
    </row>
    <row r="426" spans="1:2" x14ac:dyDescent="0.3">
      <c r="A426" t="s">
        <v>1070</v>
      </c>
      <c r="B426" t="str">
        <f t="shared" si="8"/>
        <v>z is not available</v>
      </c>
    </row>
    <row r="427" spans="1:2" x14ac:dyDescent="0.3">
      <c r="A427" t="s">
        <v>1071</v>
      </c>
      <c r="B427" t="str">
        <f t="shared" si="8"/>
        <v>z is not available</v>
      </c>
    </row>
    <row r="428" spans="1:2" x14ac:dyDescent="0.3">
      <c r="A428" t="s">
        <v>1072</v>
      </c>
      <c r="B428">
        <f t="shared" si="8"/>
        <v>56</v>
      </c>
    </row>
    <row r="429" spans="1:2" x14ac:dyDescent="0.3">
      <c r="A429" t="s">
        <v>1073</v>
      </c>
      <c r="B429" t="str">
        <f t="shared" si="8"/>
        <v>z is not available</v>
      </c>
    </row>
    <row r="430" spans="1:2" x14ac:dyDescent="0.3">
      <c r="A430" t="s">
        <v>1074</v>
      </c>
      <c r="B430" t="str">
        <f t="shared" si="8"/>
        <v>z is not available</v>
      </c>
    </row>
    <row r="431" spans="1:2" x14ac:dyDescent="0.3">
      <c r="A431" t="s">
        <v>1075</v>
      </c>
      <c r="B431" t="str">
        <f t="shared" si="8"/>
        <v>z is not available</v>
      </c>
    </row>
    <row r="432" spans="1:2" x14ac:dyDescent="0.3">
      <c r="A432" t="s">
        <v>1076</v>
      </c>
      <c r="B432" t="str">
        <f t="shared" si="8"/>
        <v>z is not available</v>
      </c>
    </row>
    <row r="433" spans="1:2" x14ac:dyDescent="0.3">
      <c r="A433" t="s">
        <v>1077</v>
      </c>
      <c r="B433" t="str">
        <f t="shared" si="8"/>
        <v>z is not available</v>
      </c>
    </row>
    <row r="434" spans="1:2" x14ac:dyDescent="0.3">
      <c r="A434" t="s">
        <v>1078</v>
      </c>
      <c r="B434" t="str">
        <f t="shared" si="8"/>
        <v>z is not available</v>
      </c>
    </row>
    <row r="435" spans="1:2" x14ac:dyDescent="0.3">
      <c r="A435" t="s">
        <v>1079</v>
      </c>
      <c r="B435" t="str">
        <f t="shared" si="8"/>
        <v>z is not available</v>
      </c>
    </row>
    <row r="436" spans="1:2" x14ac:dyDescent="0.3">
      <c r="A436" t="s">
        <v>1080</v>
      </c>
      <c r="B436" t="str">
        <f t="shared" si="8"/>
        <v>z is not available</v>
      </c>
    </row>
    <row r="437" spans="1:2" x14ac:dyDescent="0.3">
      <c r="A437" t="s">
        <v>1081</v>
      </c>
      <c r="B437" t="str">
        <f t="shared" si="8"/>
        <v>z is not available</v>
      </c>
    </row>
    <row r="438" spans="1:2" x14ac:dyDescent="0.3">
      <c r="A438" t="s">
        <v>1082</v>
      </c>
      <c r="B438" t="str">
        <f t="shared" si="8"/>
        <v>z is not available</v>
      </c>
    </row>
    <row r="439" spans="1:2" x14ac:dyDescent="0.3">
      <c r="A439" t="s">
        <v>1083</v>
      </c>
      <c r="B439" t="str">
        <f t="shared" si="8"/>
        <v>z is not available</v>
      </c>
    </row>
    <row r="440" spans="1:2" x14ac:dyDescent="0.3">
      <c r="A440" t="s">
        <v>1084</v>
      </c>
      <c r="B440" t="str">
        <f t="shared" si="8"/>
        <v>z is not available</v>
      </c>
    </row>
    <row r="441" spans="1:2" x14ac:dyDescent="0.3">
      <c r="A441" t="s">
        <v>1085</v>
      </c>
      <c r="B441" t="str">
        <f t="shared" si="8"/>
        <v>z is not available</v>
      </c>
    </row>
    <row r="442" spans="1:2" x14ac:dyDescent="0.3">
      <c r="A442" t="s">
        <v>1086</v>
      </c>
      <c r="B442" t="str">
        <f t="shared" si="8"/>
        <v>z is not available</v>
      </c>
    </row>
    <row r="443" spans="1:2" x14ac:dyDescent="0.3">
      <c r="A443" t="s">
        <v>1087</v>
      </c>
      <c r="B443" t="str">
        <f t="shared" si="8"/>
        <v>z is not available</v>
      </c>
    </row>
    <row r="444" spans="1:2" x14ac:dyDescent="0.3">
      <c r="A444" t="s">
        <v>1088</v>
      </c>
      <c r="B444" t="str">
        <f t="shared" si="8"/>
        <v>z is not available</v>
      </c>
    </row>
    <row r="445" spans="1:2" x14ac:dyDescent="0.3">
      <c r="A445" t="s">
        <v>1089</v>
      </c>
      <c r="B445" t="str">
        <f t="shared" si="8"/>
        <v>z is not available</v>
      </c>
    </row>
    <row r="446" spans="1:2" x14ac:dyDescent="0.3">
      <c r="A446" t="s">
        <v>1090</v>
      </c>
      <c r="B446" t="str">
        <f t="shared" si="8"/>
        <v>z is not available</v>
      </c>
    </row>
    <row r="447" spans="1:2" x14ac:dyDescent="0.3">
      <c r="A447" t="s">
        <v>1091</v>
      </c>
      <c r="B447" t="str">
        <f t="shared" si="8"/>
        <v>z is not available</v>
      </c>
    </row>
    <row r="448" spans="1:2" x14ac:dyDescent="0.3">
      <c r="A448" t="s">
        <v>1092</v>
      </c>
      <c r="B448" t="str">
        <f t="shared" si="8"/>
        <v>z is not available</v>
      </c>
    </row>
    <row r="449" spans="1:2" x14ac:dyDescent="0.3">
      <c r="A449" t="s">
        <v>1093</v>
      </c>
      <c r="B449" t="str">
        <f t="shared" si="8"/>
        <v>z is not available</v>
      </c>
    </row>
    <row r="450" spans="1:2" x14ac:dyDescent="0.3">
      <c r="A450" t="s">
        <v>1094</v>
      </c>
      <c r="B450" t="str">
        <f t="shared" si="8"/>
        <v>z is not available</v>
      </c>
    </row>
    <row r="451" spans="1:2" x14ac:dyDescent="0.3">
      <c r="A451" t="s">
        <v>1095</v>
      </c>
      <c r="B451" t="str">
        <f t="shared" ref="B451:B514" si="9">IFERROR(FIND("z",A451),"z is not available")</f>
        <v>z is not available</v>
      </c>
    </row>
    <row r="452" spans="1:2" x14ac:dyDescent="0.3">
      <c r="A452" t="s">
        <v>1096</v>
      </c>
      <c r="B452" t="str">
        <f t="shared" si="9"/>
        <v>z is not available</v>
      </c>
    </row>
    <row r="453" spans="1:2" x14ac:dyDescent="0.3">
      <c r="A453" t="s">
        <v>1097</v>
      </c>
      <c r="B453" t="str">
        <f t="shared" si="9"/>
        <v>z is not available</v>
      </c>
    </row>
    <row r="454" spans="1:2" x14ac:dyDescent="0.3">
      <c r="A454" t="s">
        <v>1098</v>
      </c>
      <c r="B454" t="str">
        <f t="shared" si="9"/>
        <v>z is not available</v>
      </c>
    </row>
    <row r="455" spans="1:2" x14ac:dyDescent="0.3">
      <c r="A455" t="s">
        <v>1099</v>
      </c>
      <c r="B455">
        <f t="shared" si="9"/>
        <v>12</v>
      </c>
    </row>
    <row r="456" spans="1:2" x14ac:dyDescent="0.3">
      <c r="A456" t="s">
        <v>1100</v>
      </c>
      <c r="B456" t="str">
        <f t="shared" si="9"/>
        <v>z is not available</v>
      </c>
    </row>
    <row r="457" spans="1:2" x14ac:dyDescent="0.3">
      <c r="A457" t="s">
        <v>1101</v>
      </c>
      <c r="B457" t="str">
        <f t="shared" si="9"/>
        <v>z is not available</v>
      </c>
    </row>
    <row r="458" spans="1:2" x14ac:dyDescent="0.3">
      <c r="A458" t="s">
        <v>1102</v>
      </c>
      <c r="B458" t="str">
        <f t="shared" si="9"/>
        <v>z is not available</v>
      </c>
    </row>
    <row r="459" spans="1:2" x14ac:dyDescent="0.3">
      <c r="A459" t="s">
        <v>1103</v>
      </c>
      <c r="B459" t="str">
        <f t="shared" si="9"/>
        <v>z is not available</v>
      </c>
    </row>
    <row r="460" spans="1:2" x14ac:dyDescent="0.3">
      <c r="A460" t="s">
        <v>1104</v>
      </c>
      <c r="B460" t="str">
        <f t="shared" si="9"/>
        <v>z is not available</v>
      </c>
    </row>
    <row r="461" spans="1:2" x14ac:dyDescent="0.3">
      <c r="A461" t="s">
        <v>1105</v>
      </c>
      <c r="B461" t="str">
        <f t="shared" si="9"/>
        <v>z is not available</v>
      </c>
    </row>
    <row r="462" spans="1:2" x14ac:dyDescent="0.3">
      <c r="A462" t="s">
        <v>1106</v>
      </c>
      <c r="B462" t="str">
        <f t="shared" si="9"/>
        <v>z is not available</v>
      </c>
    </row>
    <row r="463" spans="1:2" x14ac:dyDescent="0.3">
      <c r="A463" t="s">
        <v>1107</v>
      </c>
      <c r="B463" t="str">
        <f t="shared" si="9"/>
        <v>z is not available</v>
      </c>
    </row>
    <row r="464" spans="1:2" x14ac:dyDescent="0.3">
      <c r="A464" t="s">
        <v>1108</v>
      </c>
      <c r="B464" t="str">
        <f t="shared" si="9"/>
        <v>z is not available</v>
      </c>
    </row>
    <row r="465" spans="1:2" x14ac:dyDescent="0.3">
      <c r="A465" t="s">
        <v>1109</v>
      </c>
      <c r="B465" t="str">
        <f t="shared" si="9"/>
        <v>z is not available</v>
      </c>
    </row>
    <row r="466" spans="1:2" x14ac:dyDescent="0.3">
      <c r="A466" t="s">
        <v>1110</v>
      </c>
      <c r="B466" t="str">
        <f t="shared" si="9"/>
        <v>z is not available</v>
      </c>
    </row>
    <row r="467" spans="1:2" x14ac:dyDescent="0.3">
      <c r="A467" t="s">
        <v>1111</v>
      </c>
      <c r="B467" t="str">
        <f t="shared" si="9"/>
        <v>z is not available</v>
      </c>
    </row>
    <row r="468" spans="1:2" x14ac:dyDescent="0.3">
      <c r="A468" t="s">
        <v>1112</v>
      </c>
      <c r="B468" t="str">
        <f t="shared" si="9"/>
        <v>z is not available</v>
      </c>
    </row>
    <row r="469" spans="1:2" x14ac:dyDescent="0.3">
      <c r="A469" t="s">
        <v>1113</v>
      </c>
      <c r="B469" t="str">
        <f t="shared" si="9"/>
        <v>z is not available</v>
      </c>
    </row>
    <row r="470" spans="1:2" x14ac:dyDescent="0.3">
      <c r="A470" t="s">
        <v>1114</v>
      </c>
      <c r="B470" t="str">
        <f t="shared" si="9"/>
        <v>z is not available</v>
      </c>
    </row>
    <row r="471" spans="1:2" x14ac:dyDescent="0.3">
      <c r="A471" t="s">
        <v>1115</v>
      </c>
      <c r="B471" t="str">
        <f t="shared" si="9"/>
        <v>z is not available</v>
      </c>
    </row>
    <row r="472" spans="1:2" x14ac:dyDescent="0.3">
      <c r="A472" t="s">
        <v>1116</v>
      </c>
      <c r="B472" t="str">
        <f t="shared" si="9"/>
        <v>z is not available</v>
      </c>
    </row>
    <row r="473" spans="1:2" x14ac:dyDescent="0.3">
      <c r="A473" t="s">
        <v>1117</v>
      </c>
      <c r="B473" t="str">
        <f t="shared" si="9"/>
        <v>z is not available</v>
      </c>
    </row>
    <row r="474" spans="1:2" x14ac:dyDescent="0.3">
      <c r="A474" t="s">
        <v>1118</v>
      </c>
      <c r="B474" t="str">
        <f t="shared" si="9"/>
        <v>z is not available</v>
      </c>
    </row>
    <row r="475" spans="1:2" x14ac:dyDescent="0.3">
      <c r="A475" t="s">
        <v>1119</v>
      </c>
      <c r="B475" t="str">
        <f t="shared" si="9"/>
        <v>z is not available</v>
      </c>
    </row>
    <row r="476" spans="1:2" x14ac:dyDescent="0.3">
      <c r="A476" t="s">
        <v>1120</v>
      </c>
      <c r="B476" t="str">
        <f t="shared" si="9"/>
        <v>z is not available</v>
      </c>
    </row>
    <row r="477" spans="1:2" x14ac:dyDescent="0.3">
      <c r="A477" t="s">
        <v>1121</v>
      </c>
      <c r="B477" t="str">
        <f t="shared" si="9"/>
        <v>z is not available</v>
      </c>
    </row>
    <row r="478" spans="1:2" x14ac:dyDescent="0.3">
      <c r="A478" t="s">
        <v>1122</v>
      </c>
      <c r="B478" t="str">
        <f t="shared" si="9"/>
        <v>z is not available</v>
      </c>
    </row>
    <row r="479" spans="1:2" x14ac:dyDescent="0.3">
      <c r="A479" t="s">
        <v>1123</v>
      </c>
      <c r="B479" t="str">
        <f t="shared" si="9"/>
        <v>z is not available</v>
      </c>
    </row>
    <row r="480" spans="1:2" x14ac:dyDescent="0.3">
      <c r="A480" t="s">
        <v>1124</v>
      </c>
      <c r="B480">
        <f t="shared" si="9"/>
        <v>12</v>
      </c>
    </row>
    <row r="481" spans="1:2" x14ac:dyDescent="0.3">
      <c r="A481" t="s">
        <v>1125</v>
      </c>
      <c r="B481" t="str">
        <f t="shared" si="9"/>
        <v>z is not available</v>
      </c>
    </row>
    <row r="482" spans="1:2" x14ac:dyDescent="0.3">
      <c r="A482" t="s">
        <v>1126</v>
      </c>
      <c r="B482" t="str">
        <f t="shared" si="9"/>
        <v>z is not available</v>
      </c>
    </row>
    <row r="483" spans="1:2" x14ac:dyDescent="0.3">
      <c r="A483" t="s">
        <v>1127</v>
      </c>
      <c r="B483" t="str">
        <f t="shared" si="9"/>
        <v>z is not available</v>
      </c>
    </row>
    <row r="484" spans="1:2" x14ac:dyDescent="0.3">
      <c r="A484" t="s">
        <v>1128</v>
      </c>
      <c r="B484" t="str">
        <f t="shared" si="9"/>
        <v>z is not available</v>
      </c>
    </row>
    <row r="485" spans="1:2" x14ac:dyDescent="0.3">
      <c r="A485" t="s">
        <v>1129</v>
      </c>
      <c r="B485" t="str">
        <f t="shared" si="9"/>
        <v>z is not available</v>
      </c>
    </row>
    <row r="486" spans="1:2" x14ac:dyDescent="0.3">
      <c r="A486" t="s">
        <v>1130</v>
      </c>
      <c r="B486" t="str">
        <f t="shared" si="9"/>
        <v>z is not available</v>
      </c>
    </row>
    <row r="487" spans="1:2" x14ac:dyDescent="0.3">
      <c r="A487" t="s">
        <v>1131</v>
      </c>
      <c r="B487" t="str">
        <f t="shared" si="9"/>
        <v>z is not available</v>
      </c>
    </row>
    <row r="488" spans="1:2" x14ac:dyDescent="0.3">
      <c r="A488" t="s">
        <v>1132</v>
      </c>
      <c r="B488" t="str">
        <f t="shared" si="9"/>
        <v>z is not available</v>
      </c>
    </row>
    <row r="489" spans="1:2" x14ac:dyDescent="0.3">
      <c r="A489" t="s">
        <v>1133</v>
      </c>
      <c r="B489">
        <f t="shared" si="9"/>
        <v>9</v>
      </c>
    </row>
    <row r="490" spans="1:2" x14ac:dyDescent="0.3">
      <c r="A490" t="s">
        <v>1134</v>
      </c>
      <c r="B490" t="str">
        <f t="shared" si="9"/>
        <v>z is not available</v>
      </c>
    </row>
    <row r="491" spans="1:2" x14ac:dyDescent="0.3">
      <c r="A491" t="s">
        <v>1135</v>
      </c>
      <c r="B491" t="str">
        <f t="shared" si="9"/>
        <v>z is not available</v>
      </c>
    </row>
    <row r="492" spans="1:2" x14ac:dyDescent="0.3">
      <c r="A492" t="s">
        <v>1136</v>
      </c>
      <c r="B492" t="str">
        <f t="shared" si="9"/>
        <v>z is not available</v>
      </c>
    </row>
    <row r="493" spans="1:2" x14ac:dyDescent="0.3">
      <c r="A493" t="s">
        <v>1137</v>
      </c>
      <c r="B493" t="str">
        <f t="shared" si="9"/>
        <v>z is not available</v>
      </c>
    </row>
    <row r="494" spans="1:2" x14ac:dyDescent="0.3">
      <c r="A494" t="s">
        <v>1138</v>
      </c>
      <c r="B494" t="str">
        <f t="shared" si="9"/>
        <v>z is not available</v>
      </c>
    </row>
    <row r="495" spans="1:2" x14ac:dyDescent="0.3">
      <c r="A495" t="s">
        <v>1139</v>
      </c>
      <c r="B495" t="str">
        <f t="shared" si="9"/>
        <v>z is not available</v>
      </c>
    </row>
    <row r="496" spans="1:2" x14ac:dyDescent="0.3">
      <c r="A496" t="s">
        <v>1140</v>
      </c>
      <c r="B496" t="str">
        <f t="shared" si="9"/>
        <v>z is not available</v>
      </c>
    </row>
    <row r="497" spans="1:2" x14ac:dyDescent="0.3">
      <c r="A497" t="s">
        <v>1141</v>
      </c>
      <c r="B497" t="str">
        <f t="shared" si="9"/>
        <v>z is not available</v>
      </c>
    </row>
    <row r="498" spans="1:2" x14ac:dyDescent="0.3">
      <c r="A498" t="s">
        <v>1142</v>
      </c>
      <c r="B498" t="str">
        <f t="shared" si="9"/>
        <v>z is not available</v>
      </c>
    </row>
    <row r="499" spans="1:2" x14ac:dyDescent="0.3">
      <c r="A499" t="s">
        <v>1143</v>
      </c>
      <c r="B499" t="str">
        <f t="shared" si="9"/>
        <v>z is not available</v>
      </c>
    </row>
    <row r="500" spans="1:2" x14ac:dyDescent="0.3">
      <c r="A500" t="s">
        <v>1144</v>
      </c>
      <c r="B500" t="str">
        <f t="shared" si="9"/>
        <v>z is not available</v>
      </c>
    </row>
    <row r="501" spans="1:2" x14ac:dyDescent="0.3">
      <c r="A501" t="s">
        <v>1145</v>
      </c>
      <c r="B501" t="str">
        <f t="shared" si="9"/>
        <v>z is not available</v>
      </c>
    </row>
    <row r="502" spans="1:2" x14ac:dyDescent="0.3">
      <c r="A502" t="s">
        <v>1146</v>
      </c>
      <c r="B502" t="str">
        <f t="shared" si="9"/>
        <v>z is not available</v>
      </c>
    </row>
    <row r="503" spans="1:2" x14ac:dyDescent="0.3">
      <c r="A503" t="s">
        <v>1147</v>
      </c>
      <c r="B503" t="str">
        <f t="shared" si="9"/>
        <v>z is not available</v>
      </c>
    </row>
    <row r="504" spans="1:2" x14ac:dyDescent="0.3">
      <c r="A504" t="s">
        <v>1148</v>
      </c>
      <c r="B504" t="str">
        <f t="shared" si="9"/>
        <v>z is not available</v>
      </c>
    </row>
    <row r="505" spans="1:2" x14ac:dyDescent="0.3">
      <c r="A505" t="s">
        <v>1149</v>
      </c>
      <c r="B505" t="str">
        <f t="shared" si="9"/>
        <v>z is not available</v>
      </c>
    </row>
    <row r="506" spans="1:2" x14ac:dyDescent="0.3">
      <c r="A506" t="s">
        <v>1150</v>
      </c>
      <c r="B506" t="str">
        <f t="shared" si="9"/>
        <v>z is not available</v>
      </c>
    </row>
    <row r="507" spans="1:2" x14ac:dyDescent="0.3">
      <c r="A507" t="s">
        <v>1151</v>
      </c>
      <c r="B507" t="str">
        <f t="shared" si="9"/>
        <v>z is not available</v>
      </c>
    </row>
    <row r="508" spans="1:2" x14ac:dyDescent="0.3">
      <c r="A508" t="s">
        <v>1152</v>
      </c>
      <c r="B508" t="str">
        <f t="shared" si="9"/>
        <v>z is not available</v>
      </c>
    </row>
    <row r="509" spans="1:2" x14ac:dyDescent="0.3">
      <c r="A509" t="s">
        <v>1153</v>
      </c>
      <c r="B509" t="str">
        <f t="shared" si="9"/>
        <v>z is not available</v>
      </c>
    </row>
    <row r="510" spans="1:2" x14ac:dyDescent="0.3">
      <c r="A510" t="s">
        <v>1154</v>
      </c>
      <c r="B510" t="str">
        <f t="shared" si="9"/>
        <v>z is not available</v>
      </c>
    </row>
    <row r="511" spans="1:2" x14ac:dyDescent="0.3">
      <c r="A511" t="s">
        <v>1155</v>
      </c>
      <c r="B511" t="str">
        <f t="shared" si="9"/>
        <v>z is not available</v>
      </c>
    </row>
    <row r="512" spans="1:2" x14ac:dyDescent="0.3">
      <c r="A512" t="s">
        <v>1156</v>
      </c>
      <c r="B512" t="str">
        <f t="shared" si="9"/>
        <v>z is not available</v>
      </c>
    </row>
    <row r="513" spans="1:2" x14ac:dyDescent="0.3">
      <c r="A513" t="s">
        <v>1157</v>
      </c>
      <c r="B513" t="str">
        <f t="shared" si="9"/>
        <v>z is not available</v>
      </c>
    </row>
    <row r="514" spans="1:2" x14ac:dyDescent="0.3">
      <c r="A514" t="s">
        <v>1158</v>
      </c>
      <c r="B514" t="str">
        <f t="shared" si="9"/>
        <v>z is not available</v>
      </c>
    </row>
    <row r="515" spans="1:2" x14ac:dyDescent="0.3">
      <c r="A515" t="s">
        <v>1159</v>
      </c>
      <c r="B515" t="str">
        <f t="shared" ref="B515:B578" si="10">IFERROR(FIND("z",A515),"z is not available")</f>
        <v>z is not available</v>
      </c>
    </row>
    <row r="516" spans="1:2" x14ac:dyDescent="0.3">
      <c r="A516" t="s">
        <v>1160</v>
      </c>
      <c r="B516" t="str">
        <f t="shared" si="10"/>
        <v>z is not available</v>
      </c>
    </row>
    <row r="517" spans="1:2" x14ac:dyDescent="0.3">
      <c r="A517" t="s">
        <v>1161</v>
      </c>
      <c r="B517" t="str">
        <f t="shared" si="10"/>
        <v>z is not available</v>
      </c>
    </row>
    <row r="518" spans="1:2" x14ac:dyDescent="0.3">
      <c r="A518" t="s">
        <v>1162</v>
      </c>
      <c r="B518" t="str">
        <f t="shared" si="10"/>
        <v>z is not available</v>
      </c>
    </row>
    <row r="519" spans="1:2" x14ac:dyDescent="0.3">
      <c r="A519" t="s">
        <v>1163</v>
      </c>
      <c r="B519" t="str">
        <f t="shared" si="10"/>
        <v>z is not available</v>
      </c>
    </row>
    <row r="520" spans="1:2" x14ac:dyDescent="0.3">
      <c r="A520" t="s">
        <v>1164</v>
      </c>
      <c r="B520" t="str">
        <f t="shared" si="10"/>
        <v>z is not available</v>
      </c>
    </row>
    <row r="521" spans="1:2" x14ac:dyDescent="0.3">
      <c r="A521" t="s">
        <v>1165</v>
      </c>
      <c r="B521" t="str">
        <f t="shared" si="10"/>
        <v>z is not available</v>
      </c>
    </row>
    <row r="522" spans="1:2" x14ac:dyDescent="0.3">
      <c r="A522" t="s">
        <v>1166</v>
      </c>
      <c r="B522" t="str">
        <f t="shared" si="10"/>
        <v>z is not available</v>
      </c>
    </row>
    <row r="523" spans="1:2" x14ac:dyDescent="0.3">
      <c r="A523" t="s">
        <v>1167</v>
      </c>
      <c r="B523" t="str">
        <f t="shared" si="10"/>
        <v>z is not available</v>
      </c>
    </row>
    <row r="524" spans="1:2" x14ac:dyDescent="0.3">
      <c r="A524" t="s">
        <v>1168</v>
      </c>
      <c r="B524" t="str">
        <f t="shared" si="10"/>
        <v>z is not available</v>
      </c>
    </row>
    <row r="525" spans="1:2" x14ac:dyDescent="0.3">
      <c r="A525" t="s">
        <v>1169</v>
      </c>
      <c r="B525" t="str">
        <f t="shared" si="10"/>
        <v>z is not available</v>
      </c>
    </row>
    <row r="526" spans="1:2" x14ac:dyDescent="0.3">
      <c r="A526" t="s">
        <v>1170</v>
      </c>
      <c r="B526" t="str">
        <f t="shared" si="10"/>
        <v>z is not available</v>
      </c>
    </row>
    <row r="527" spans="1:2" x14ac:dyDescent="0.3">
      <c r="A527" t="s">
        <v>1171</v>
      </c>
      <c r="B527" t="str">
        <f t="shared" si="10"/>
        <v>z is not available</v>
      </c>
    </row>
    <row r="528" spans="1:2" x14ac:dyDescent="0.3">
      <c r="A528" t="s">
        <v>1172</v>
      </c>
      <c r="B528" t="str">
        <f t="shared" si="10"/>
        <v>z is not available</v>
      </c>
    </row>
    <row r="529" spans="1:2" x14ac:dyDescent="0.3">
      <c r="A529" t="s">
        <v>1173</v>
      </c>
      <c r="B529" t="str">
        <f t="shared" si="10"/>
        <v>z is not available</v>
      </c>
    </row>
    <row r="530" spans="1:2" x14ac:dyDescent="0.3">
      <c r="A530" t="s">
        <v>1174</v>
      </c>
      <c r="B530" t="str">
        <f t="shared" si="10"/>
        <v>z is not available</v>
      </c>
    </row>
    <row r="531" spans="1:2" x14ac:dyDescent="0.3">
      <c r="A531" t="s">
        <v>1175</v>
      </c>
      <c r="B531" t="str">
        <f t="shared" si="10"/>
        <v>z is not available</v>
      </c>
    </row>
    <row r="532" spans="1:2" x14ac:dyDescent="0.3">
      <c r="A532" t="s">
        <v>1176</v>
      </c>
      <c r="B532" t="str">
        <f t="shared" si="10"/>
        <v>z is not available</v>
      </c>
    </row>
    <row r="533" spans="1:2" x14ac:dyDescent="0.3">
      <c r="A533" t="s">
        <v>1177</v>
      </c>
      <c r="B533" t="str">
        <f t="shared" si="10"/>
        <v>z is not available</v>
      </c>
    </row>
    <row r="534" spans="1:2" x14ac:dyDescent="0.3">
      <c r="A534" t="s">
        <v>1178</v>
      </c>
      <c r="B534" t="str">
        <f t="shared" si="10"/>
        <v>z is not available</v>
      </c>
    </row>
    <row r="535" spans="1:2" x14ac:dyDescent="0.3">
      <c r="A535" t="s">
        <v>1179</v>
      </c>
      <c r="B535" t="str">
        <f t="shared" si="10"/>
        <v>z is not available</v>
      </c>
    </row>
    <row r="536" spans="1:2" x14ac:dyDescent="0.3">
      <c r="A536" t="s">
        <v>1180</v>
      </c>
      <c r="B536" t="str">
        <f t="shared" si="10"/>
        <v>z is not available</v>
      </c>
    </row>
    <row r="537" spans="1:2" x14ac:dyDescent="0.3">
      <c r="A537" t="s">
        <v>1181</v>
      </c>
      <c r="B537" t="str">
        <f t="shared" si="10"/>
        <v>z is not available</v>
      </c>
    </row>
    <row r="538" spans="1:2" x14ac:dyDescent="0.3">
      <c r="A538" t="s">
        <v>1182</v>
      </c>
      <c r="B538" t="str">
        <f t="shared" si="10"/>
        <v>z is not available</v>
      </c>
    </row>
    <row r="539" spans="1:2" x14ac:dyDescent="0.3">
      <c r="A539" t="s">
        <v>1183</v>
      </c>
      <c r="B539" t="str">
        <f t="shared" si="10"/>
        <v>z is not available</v>
      </c>
    </row>
    <row r="540" spans="1:2" x14ac:dyDescent="0.3">
      <c r="A540" t="s">
        <v>1184</v>
      </c>
      <c r="B540" t="str">
        <f t="shared" si="10"/>
        <v>z is not available</v>
      </c>
    </row>
    <row r="541" spans="1:2" x14ac:dyDescent="0.3">
      <c r="A541" t="s">
        <v>1185</v>
      </c>
      <c r="B541" t="str">
        <f t="shared" si="10"/>
        <v>z is not available</v>
      </c>
    </row>
    <row r="542" spans="1:2" x14ac:dyDescent="0.3">
      <c r="A542" t="s">
        <v>1186</v>
      </c>
      <c r="B542" t="str">
        <f t="shared" si="10"/>
        <v>z is not available</v>
      </c>
    </row>
    <row r="543" spans="1:2" x14ac:dyDescent="0.3">
      <c r="A543" t="s">
        <v>1187</v>
      </c>
      <c r="B543" t="str">
        <f t="shared" si="10"/>
        <v>z is not available</v>
      </c>
    </row>
    <row r="544" spans="1:2" x14ac:dyDescent="0.3">
      <c r="A544" t="s">
        <v>1188</v>
      </c>
      <c r="B544" t="str">
        <f t="shared" si="10"/>
        <v>z is not available</v>
      </c>
    </row>
    <row r="545" spans="1:2" x14ac:dyDescent="0.3">
      <c r="A545" t="s">
        <v>1189</v>
      </c>
      <c r="B545" t="str">
        <f t="shared" si="10"/>
        <v>z is not available</v>
      </c>
    </row>
    <row r="546" spans="1:2" x14ac:dyDescent="0.3">
      <c r="A546" t="s">
        <v>1190</v>
      </c>
      <c r="B546" t="str">
        <f t="shared" si="10"/>
        <v>z is not available</v>
      </c>
    </row>
    <row r="547" spans="1:2" x14ac:dyDescent="0.3">
      <c r="A547" t="s">
        <v>1191</v>
      </c>
      <c r="B547" t="str">
        <f t="shared" si="10"/>
        <v>z is not available</v>
      </c>
    </row>
    <row r="548" spans="1:2" x14ac:dyDescent="0.3">
      <c r="A548" t="s">
        <v>1192</v>
      </c>
      <c r="B548" t="str">
        <f t="shared" si="10"/>
        <v>z is not available</v>
      </c>
    </row>
    <row r="549" spans="1:2" x14ac:dyDescent="0.3">
      <c r="A549" t="s">
        <v>1193</v>
      </c>
      <c r="B549" t="str">
        <f t="shared" si="10"/>
        <v>z is not available</v>
      </c>
    </row>
    <row r="550" spans="1:2" x14ac:dyDescent="0.3">
      <c r="A550" t="s">
        <v>1194</v>
      </c>
      <c r="B550" t="str">
        <f t="shared" si="10"/>
        <v>z is not available</v>
      </c>
    </row>
    <row r="551" spans="1:2" x14ac:dyDescent="0.3">
      <c r="A551" t="s">
        <v>1195</v>
      </c>
      <c r="B551" t="str">
        <f t="shared" si="10"/>
        <v>z is not available</v>
      </c>
    </row>
    <row r="552" spans="1:2" x14ac:dyDescent="0.3">
      <c r="A552" t="s">
        <v>1196</v>
      </c>
      <c r="B552" t="str">
        <f t="shared" si="10"/>
        <v>z is not available</v>
      </c>
    </row>
    <row r="553" spans="1:2" x14ac:dyDescent="0.3">
      <c r="A553" t="s">
        <v>1197</v>
      </c>
      <c r="B553" t="str">
        <f t="shared" si="10"/>
        <v>z is not available</v>
      </c>
    </row>
    <row r="554" spans="1:2" x14ac:dyDescent="0.3">
      <c r="A554" t="s">
        <v>1198</v>
      </c>
      <c r="B554" t="str">
        <f t="shared" si="10"/>
        <v>z is not available</v>
      </c>
    </row>
    <row r="555" spans="1:2" x14ac:dyDescent="0.3">
      <c r="A555" t="s">
        <v>1199</v>
      </c>
      <c r="B555" t="str">
        <f t="shared" si="10"/>
        <v>z is not available</v>
      </c>
    </row>
    <row r="556" spans="1:2" x14ac:dyDescent="0.3">
      <c r="A556" t="s">
        <v>1200</v>
      </c>
      <c r="B556" t="str">
        <f t="shared" si="10"/>
        <v>z is not available</v>
      </c>
    </row>
    <row r="557" spans="1:2" x14ac:dyDescent="0.3">
      <c r="A557" t="s">
        <v>1201</v>
      </c>
      <c r="B557" t="str">
        <f t="shared" si="10"/>
        <v>z is not available</v>
      </c>
    </row>
    <row r="558" spans="1:2" x14ac:dyDescent="0.3">
      <c r="A558" t="s">
        <v>1202</v>
      </c>
      <c r="B558" t="str">
        <f t="shared" si="10"/>
        <v>z is not available</v>
      </c>
    </row>
    <row r="559" spans="1:2" x14ac:dyDescent="0.3">
      <c r="A559" t="s">
        <v>1203</v>
      </c>
      <c r="B559" t="str">
        <f t="shared" si="10"/>
        <v>z is not available</v>
      </c>
    </row>
    <row r="560" spans="1:2" x14ac:dyDescent="0.3">
      <c r="A560" t="s">
        <v>1204</v>
      </c>
      <c r="B560" t="str">
        <f t="shared" si="10"/>
        <v>z is not available</v>
      </c>
    </row>
    <row r="561" spans="1:2" x14ac:dyDescent="0.3">
      <c r="A561" t="s">
        <v>1205</v>
      </c>
      <c r="B561" t="str">
        <f t="shared" si="10"/>
        <v>z is not available</v>
      </c>
    </row>
    <row r="562" spans="1:2" x14ac:dyDescent="0.3">
      <c r="A562" t="s">
        <v>1206</v>
      </c>
      <c r="B562" t="str">
        <f t="shared" si="10"/>
        <v>z is not available</v>
      </c>
    </row>
    <row r="563" spans="1:2" x14ac:dyDescent="0.3">
      <c r="A563" t="s">
        <v>1207</v>
      </c>
      <c r="B563" t="str">
        <f t="shared" si="10"/>
        <v>z is not available</v>
      </c>
    </row>
    <row r="564" spans="1:2" x14ac:dyDescent="0.3">
      <c r="A564" t="s">
        <v>1208</v>
      </c>
      <c r="B564" t="str">
        <f t="shared" si="10"/>
        <v>z is not available</v>
      </c>
    </row>
    <row r="565" spans="1:2" x14ac:dyDescent="0.3">
      <c r="A565" t="s">
        <v>1209</v>
      </c>
      <c r="B565" t="str">
        <f t="shared" si="10"/>
        <v>z is not available</v>
      </c>
    </row>
    <row r="566" spans="1:2" x14ac:dyDescent="0.3">
      <c r="A566" t="s">
        <v>1210</v>
      </c>
      <c r="B566" t="str">
        <f t="shared" si="10"/>
        <v>z is not available</v>
      </c>
    </row>
    <row r="567" spans="1:2" x14ac:dyDescent="0.3">
      <c r="A567" t="s">
        <v>1211</v>
      </c>
      <c r="B567" t="str">
        <f t="shared" si="10"/>
        <v>z is not available</v>
      </c>
    </row>
    <row r="568" spans="1:2" x14ac:dyDescent="0.3">
      <c r="A568" t="s">
        <v>1212</v>
      </c>
      <c r="B568" t="str">
        <f t="shared" si="10"/>
        <v>z is not available</v>
      </c>
    </row>
    <row r="569" spans="1:2" x14ac:dyDescent="0.3">
      <c r="A569" t="s">
        <v>1213</v>
      </c>
      <c r="B569" t="str">
        <f t="shared" si="10"/>
        <v>z is not available</v>
      </c>
    </row>
    <row r="570" spans="1:2" x14ac:dyDescent="0.3">
      <c r="A570" t="s">
        <v>1214</v>
      </c>
      <c r="B570" t="str">
        <f t="shared" si="10"/>
        <v>z is not available</v>
      </c>
    </row>
    <row r="571" spans="1:2" x14ac:dyDescent="0.3">
      <c r="A571" t="s">
        <v>1215</v>
      </c>
      <c r="B571" t="str">
        <f t="shared" si="10"/>
        <v>z is not available</v>
      </c>
    </row>
    <row r="572" spans="1:2" x14ac:dyDescent="0.3">
      <c r="A572" t="s">
        <v>1216</v>
      </c>
      <c r="B572" t="str">
        <f t="shared" si="10"/>
        <v>z is not available</v>
      </c>
    </row>
    <row r="573" spans="1:2" x14ac:dyDescent="0.3">
      <c r="A573" t="s">
        <v>1217</v>
      </c>
      <c r="B573" t="str">
        <f t="shared" si="10"/>
        <v>z is not available</v>
      </c>
    </row>
    <row r="574" spans="1:2" x14ac:dyDescent="0.3">
      <c r="A574" t="s">
        <v>1218</v>
      </c>
      <c r="B574" t="str">
        <f t="shared" si="10"/>
        <v>z is not available</v>
      </c>
    </row>
    <row r="575" spans="1:2" x14ac:dyDescent="0.3">
      <c r="A575" t="s">
        <v>1219</v>
      </c>
      <c r="B575" t="str">
        <f t="shared" si="10"/>
        <v>z is not available</v>
      </c>
    </row>
    <row r="576" spans="1:2" x14ac:dyDescent="0.3">
      <c r="A576" t="s">
        <v>1220</v>
      </c>
      <c r="B576" t="str">
        <f t="shared" si="10"/>
        <v>z is not available</v>
      </c>
    </row>
    <row r="577" spans="1:2" x14ac:dyDescent="0.3">
      <c r="A577" t="s">
        <v>1221</v>
      </c>
      <c r="B577" t="str">
        <f t="shared" si="10"/>
        <v>z is not available</v>
      </c>
    </row>
    <row r="578" spans="1:2" x14ac:dyDescent="0.3">
      <c r="A578" t="s">
        <v>1222</v>
      </c>
      <c r="B578" t="str">
        <f t="shared" si="10"/>
        <v>z is not available</v>
      </c>
    </row>
    <row r="579" spans="1:2" x14ac:dyDescent="0.3">
      <c r="A579" t="s">
        <v>1223</v>
      </c>
      <c r="B579" t="str">
        <f t="shared" ref="B579:B642" si="11">IFERROR(FIND("z",A579),"z is not available")</f>
        <v>z is not available</v>
      </c>
    </row>
    <row r="580" spans="1:2" x14ac:dyDescent="0.3">
      <c r="A580" t="s">
        <v>1224</v>
      </c>
      <c r="B580" t="str">
        <f t="shared" si="11"/>
        <v>z is not available</v>
      </c>
    </row>
    <row r="581" spans="1:2" x14ac:dyDescent="0.3">
      <c r="A581" t="s">
        <v>1225</v>
      </c>
      <c r="B581" t="str">
        <f t="shared" si="11"/>
        <v>z is not available</v>
      </c>
    </row>
    <row r="582" spans="1:2" x14ac:dyDescent="0.3">
      <c r="A582" t="s">
        <v>1226</v>
      </c>
      <c r="B582" t="str">
        <f t="shared" si="11"/>
        <v>z is not available</v>
      </c>
    </row>
    <row r="583" spans="1:2" x14ac:dyDescent="0.3">
      <c r="A583" t="s">
        <v>1227</v>
      </c>
      <c r="B583" t="str">
        <f t="shared" si="11"/>
        <v>z is not available</v>
      </c>
    </row>
    <row r="584" spans="1:2" x14ac:dyDescent="0.3">
      <c r="A584" t="s">
        <v>1228</v>
      </c>
      <c r="B584" t="str">
        <f t="shared" si="11"/>
        <v>z is not available</v>
      </c>
    </row>
    <row r="585" spans="1:2" x14ac:dyDescent="0.3">
      <c r="A585" t="s">
        <v>1229</v>
      </c>
      <c r="B585" t="str">
        <f t="shared" si="11"/>
        <v>z is not available</v>
      </c>
    </row>
    <row r="586" spans="1:2" x14ac:dyDescent="0.3">
      <c r="A586" t="s">
        <v>1230</v>
      </c>
      <c r="B586" t="str">
        <f t="shared" si="11"/>
        <v>z is not available</v>
      </c>
    </row>
    <row r="587" spans="1:2" x14ac:dyDescent="0.3">
      <c r="A587" t="s">
        <v>1231</v>
      </c>
      <c r="B587" t="str">
        <f t="shared" si="11"/>
        <v>z is not available</v>
      </c>
    </row>
    <row r="588" spans="1:2" x14ac:dyDescent="0.3">
      <c r="A588" t="s">
        <v>1232</v>
      </c>
      <c r="B588" t="str">
        <f t="shared" si="11"/>
        <v>z is not available</v>
      </c>
    </row>
    <row r="589" spans="1:2" x14ac:dyDescent="0.3">
      <c r="A589" t="s">
        <v>1233</v>
      </c>
      <c r="B589" t="str">
        <f t="shared" si="11"/>
        <v>z is not available</v>
      </c>
    </row>
    <row r="590" spans="1:2" x14ac:dyDescent="0.3">
      <c r="A590" t="s">
        <v>1234</v>
      </c>
      <c r="B590" t="str">
        <f t="shared" si="11"/>
        <v>z is not available</v>
      </c>
    </row>
    <row r="591" spans="1:2" x14ac:dyDescent="0.3">
      <c r="A591" t="s">
        <v>1235</v>
      </c>
      <c r="B591">
        <f t="shared" si="11"/>
        <v>46</v>
      </c>
    </row>
    <row r="592" spans="1:2" x14ac:dyDescent="0.3">
      <c r="A592" t="s">
        <v>1236</v>
      </c>
      <c r="B592" t="str">
        <f t="shared" si="11"/>
        <v>z is not available</v>
      </c>
    </row>
    <row r="593" spans="1:2" x14ac:dyDescent="0.3">
      <c r="A593" t="s">
        <v>1237</v>
      </c>
      <c r="B593" t="str">
        <f t="shared" si="11"/>
        <v>z is not available</v>
      </c>
    </row>
    <row r="594" spans="1:2" x14ac:dyDescent="0.3">
      <c r="A594" t="s">
        <v>1238</v>
      </c>
      <c r="B594" t="str">
        <f t="shared" si="11"/>
        <v>z is not available</v>
      </c>
    </row>
    <row r="595" spans="1:2" x14ac:dyDescent="0.3">
      <c r="A595" t="s">
        <v>1239</v>
      </c>
      <c r="B595" t="str">
        <f t="shared" si="11"/>
        <v>z is not available</v>
      </c>
    </row>
    <row r="596" spans="1:2" x14ac:dyDescent="0.3">
      <c r="A596" t="s">
        <v>1240</v>
      </c>
      <c r="B596" t="str">
        <f t="shared" si="11"/>
        <v>z is not available</v>
      </c>
    </row>
    <row r="597" spans="1:2" x14ac:dyDescent="0.3">
      <c r="A597" t="s">
        <v>1241</v>
      </c>
      <c r="B597" t="str">
        <f t="shared" si="11"/>
        <v>z is not available</v>
      </c>
    </row>
    <row r="598" spans="1:2" x14ac:dyDescent="0.3">
      <c r="A598" t="s">
        <v>1242</v>
      </c>
      <c r="B598" t="str">
        <f t="shared" si="11"/>
        <v>z is not available</v>
      </c>
    </row>
    <row r="599" spans="1:2" x14ac:dyDescent="0.3">
      <c r="A599" t="s">
        <v>1243</v>
      </c>
      <c r="B599" t="str">
        <f t="shared" si="11"/>
        <v>z is not available</v>
      </c>
    </row>
    <row r="600" spans="1:2" x14ac:dyDescent="0.3">
      <c r="A600" t="s">
        <v>1244</v>
      </c>
      <c r="B600" t="str">
        <f t="shared" si="11"/>
        <v>z is not available</v>
      </c>
    </row>
    <row r="601" spans="1:2" x14ac:dyDescent="0.3">
      <c r="A601" t="s">
        <v>1245</v>
      </c>
      <c r="B601" t="str">
        <f t="shared" si="11"/>
        <v>z is not available</v>
      </c>
    </row>
    <row r="602" spans="1:2" x14ac:dyDescent="0.3">
      <c r="A602" t="s">
        <v>1246</v>
      </c>
      <c r="B602" t="str">
        <f t="shared" si="11"/>
        <v>z is not available</v>
      </c>
    </row>
    <row r="603" spans="1:2" x14ac:dyDescent="0.3">
      <c r="A603" t="s">
        <v>1247</v>
      </c>
      <c r="B603" t="str">
        <f t="shared" si="11"/>
        <v>z is not available</v>
      </c>
    </row>
    <row r="604" spans="1:2" x14ac:dyDescent="0.3">
      <c r="A604" t="s">
        <v>1248</v>
      </c>
      <c r="B604" t="str">
        <f t="shared" si="11"/>
        <v>z is not available</v>
      </c>
    </row>
    <row r="605" spans="1:2" x14ac:dyDescent="0.3">
      <c r="A605" t="s">
        <v>1249</v>
      </c>
      <c r="B605" t="str">
        <f t="shared" si="11"/>
        <v>z is not available</v>
      </c>
    </row>
    <row r="606" spans="1:2" x14ac:dyDescent="0.3">
      <c r="A606" t="s">
        <v>1250</v>
      </c>
      <c r="B606" t="str">
        <f t="shared" si="11"/>
        <v>z is not available</v>
      </c>
    </row>
    <row r="607" spans="1:2" x14ac:dyDescent="0.3">
      <c r="A607" t="s">
        <v>1251</v>
      </c>
      <c r="B607" t="str">
        <f t="shared" si="11"/>
        <v>z is not available</v>
      </c>
    </row>
    <row r="608" spans="1:2" x14ac:dyDescent="0.3">
      <c r="A608" t="s">
        <v>1252</v>
      </c>
      <c r="B608" t="str">
        <f t="shared" si="11"/>
        <v>z is not available</v>
      </c>
    </row>
    <row r="609" spans="1:2" x14ac:dyDescent="0.3">
      <c r="A609" t="s">
        <v>1253</v>
      </c>
      <c r="B609" t="str">
        <f t="shared" si="11"/>
        <v>z is not available</v>
      </c>
    </row>
    <row r="610" spans="1:2" x14ac:dyDescent="0.3">
      <c r="A610" t="s">
        <v>1254</v>
      </c>
      <c r="B610" t="str">
        <f t="shared" si="11"/>
        <v>z is not available</v>
      </c>
    </row>
    <row r="611" spans="1:2" x14ac:dyDescent="0.3">
      <c r="A611" t="s">
        <v>1255</v>
      </c>
      <c r="B611" t="str">
        <f t="shared" si="11"/>
        <v>z is not available</v>
      </c>
    </row>
    <row r="612" spans="1:2" x14ac:dyDescent="0.3">
      <c r="A612" t="s">
        <v>1256</v>
      </c>
      <c r="B612" t="str">
        <f t="shared" si="11"/>
        <v>z is not available</v>
      </c>
    </row>
    <row r="613" spans="1:2" x14ac:dyDescent="0.3">
      <c r="A613" t="s">
        <v>1257</v>
      </c>
      <c r="B613" t="str">
        <f t="shared" si="11"/>
        <v>z is not available</v>
      </c>
    </row>
    <row r="614" spans="1:2" x14ac:dyDescent="0.3">
      <c r="A614" t="s">
        <v>1258</v>
      </c>
      <c r="B614" t="str">
        <f t="shared" si="11"/>
        <v>z is not available</v>
      </c>
    </row>
    <row r="615" spans="1:2" x14ac:dyDescent="0.3">
      <c r="A615" t="s">
        <v>1259</v>
      </c>
      <c r="B615" t="str">
        <f t="shared" si="11"/>
        <v>z is not available</v>
      </c>
    </row>
    <row r="616" spans="1:2" x14ac:dyDescent="0.3">
      <c r="A616" t="s">
        <v>1260</v>
      </c>
      <c r="B616" t="str">
        <f t="shared" si="11"/>
        <v>z is not available</v>
      </c>
    </row>
    <row r="617" spans="1:2" x14ac:dyDescent="0.3">
      <c r="A617" t="s">
        <v>1261</v>
      </c>
      <c r="B617" t="str">
        <f t="shared" si="11"/>
        <v>z is not available</v>
      </c>
    </row>
    <row r="618" spans="1:2" x14ac:dyDescent="0.3">
      <c r="A618" t="s">
        <v>1262</v>
      </c>
      <c r="B618" t="str">
        <f t="shared" si="11"/>
        <v>z is not available</v>
      </c>
    </row>
    <row r="619" spans="1:2" x14ac:dyDescent="0.3">
      <c r="A619" t="s">
        <v>1263</v>
      </c>
      <c r="B619" t="str">
        <f t="shared" si="11"/>
        <v>z is not available</v>
      </c>
    </row>
    <row r="620" spans="1:2" x14ac:dyDescent="0.3">
      <c r="A620" t="s">
        <v>1264</v>
      </c>
      <c r="B620" t="str">
        <f t="shared" si="11"/>
        <v>z is not available</v>
      </c>
    </row>
    <row r="621" spans="1:2" x14ac:dyDescent="0.3">
      <c r="A621" t="s">
        <v>1265</v>
      </c>
      <c r="B621" t="str">
        <f t="shared" si="11"/>
        <v>z is not available</v>
      </c>
    </row>
    <row r="622" spans="1:2" x14ac:dyDescent="0.3">
      <c r="A622" t="s">
        <v>1266</v>
      </c>
      <c r="B622" t="str">
        <f t="shared" si="11"/>
        <v>z is not available</v>
      </c>
    </row>
    <row r="623" spans="1:2" x14ac:dyDescent="0.3">
      <c r="A623" t="s">
        <v>1267</v>
      </c>
      <c r="B623" t="str">
        <f t="shared" si="11"/>
        <v>z is not available</v>
      </c>
    </row>
    <row r="624" spans="1:2" x14ac:dyDescent="0.3">
      <c r="A624" t="s">
        <v>1268</v>
      </c>
      <c r="B624" t="str">
        <f t="shared" si="11"/>
        <v>z is not available</v>
      </c>
    </row>
    <row r="625" spans="1:2" x14ac:dyDescent="0.3">
      <c r="A625" t="s">
        <v>1269</v>
      </c>
      <c r="B625" t="str">
        <f t="shared" si="11"/>
        <v>z is not available</v>
      </c>
    </row>
    <row r="626" spans="1:2" x14ac:dyDescent="0.3">
      <c r="A626" t="s">
        <v>1270</v>
      </c>
      <c r="B626" t="str">
        <f t="shared" si="11"/>
        <v>z is not available</v>
      </c>
    </row>
    <row r="627" spans="1:2" x14ac:dyDescent="0.3">
      <c r="A627" t="s">
        <v>1271</v>
      </c>
      <c r="B627" t="str">
        <f t="shared" si="11"/>
        <v>z is not available</v>
      </c>
    </row>
    <row r="628" spans="1:2" x14ac:dyDescent="0.3">
      <c r="A628" t="s">
        <v>1272</v>
      </c>
      <c r="B628" t="str">
        <f t="shared" si="11"/>
        <v>z is not available</v>
      </c>
    </row>
    <row r="629" spans="1:2" x14ac:dyDescent="0.3">
      <c r="A629" t="s">
        <v>1273</v>
      </c>
      <c r="B629" t="str">
        <f t="shared" si="11"/>
        <v>z is not available</v>
      </c>
    </row>
    <row r="630" spans="1:2" x14ac:dyDescent="0.3">
      <c r="A630" t="s">
        <v>1274</v>
      </c>
      <c r="B630" t="str">
        <f t="shared" si="11"/>
        <v>z is not available</v>
      </c>
    </row>
    <row r="631" spans="1:2" x14ac:dyDescent="0.3">
      <c r="A631" t="s">
        <v>1275</v>
      </c>
      <c r="B631" t="str">
        <f t="shared" si="11"/>
        <v>z is not available</v>
      </c>
    </row>
    <row r="632" spans="1:2" x14ac:dyDescent="0.3">
      <c r="A632" t="s">
        <v>1276</v>
      </c>
      <c r="B632" t="str">
        <f t="shared" si="11"/>
        <v>z is not available</v>
      </c>
    </row>
    <row r="633" spans="1:2" x14ac:dyDescent="0.3">
      <c r="A633" t="s">
        <v>1277</v>
      </c>
      <c r="B633" t="str">
        <f t="shared" si="11"/>
        <v>z is not available</v>
      </c>
    </row>
    <row r="634" spans="1:2" x14ac:dyDescent="0.3">
      <c r="A634" t="s">
        <v>1278</v>
      </c>
      <c r="B634" t="str">
        <f t="shared" si="11"/>
        <v>z is not available</v>
      </c>
    </row>
    <row r="635" spans="1:2" x14ac:dyDescent="0.3">
      <c r="A635" t="s">
        <v>1279</v>
      </c>
      <c r="B635" t="str">
        <f t="shared" si="11"/>
        <v>z is not available</v>
      </c>
    </row>
    <row r="636" spans="1:2" x14ac:dyDescent="0.3">
      <c r="A636" t="s">
        <v>1280</v>
      </c>
      <c r="B636" t="str">
        <f t="shared" si="11"/>
        <v>z is not available</v>
      </c>
    </row>
    <row r="637" spans="1:2" x14ac:dyDescent="0.3">
      <c r="A637" t="s">
        <v>1281</v>
      </c>
      <c r="B637" t="str">
        <f t="shared" si="11"/>
        <v>z is not available</v>
      </c>
    </row>
    <row r="638" spans="1:2" x14ac:dyDescent="0.3">
      <c r="A638" t="s">
        <v>1282</v>
      </c>
      <c r="B638" t="str">
        <f t="shared" si="11"/>
        <v>z is not available</v>
      </c>
    </row>
    <row r="639" spans="1:2" x14ac:dyDescent="0.3">
      <c r="A639" t="s">
        <v>1283</v>
      </c>
      <c r="B639" t="str">
        <f t="shared" si="11"/>
        <v>z is not available</v>
      </c>
    </row>
    <row r="640" spans="1:2" x14ac:dyDescent="0.3">
      <c r="A640" t="s">
        <v>1284</v>
      </c>
      <c r="B640" t="str">
        <f t="shared" si="11"/>
        <v>z is not available</v>
      </c>
    </row>
    <row r="641" spans="1:2" x14ac:dyDescent="0.3">
      <c r="A641" t="s">
        <v>1285</v>
      </c>
      <c r="B641" t="str">
        <f t="shared" si="11"/>
        <v>z is not available</v>
      </c>
    </row>
    <row r="642" spans="1:2" x14ac:dyDescent="0.3">
      <c r="A642" t="s">
        <v>1286</v>
      </c>
      <c r="B642" t="str">
        <f t="shared" si="11"/>
        <v>z is not available</v>
      </c>
    </row>
    <row r="643" spans="1:2" x14ac:dyDescent="0.3">
      <c r="A643" t="s">
        <v>1287</v>
      </c>
      <c r="B643" t="str">
        <f t="shared" ref="B643:B706" si="12">IFERROR(FIND("z",A643),"z is not available")</f>
        <v>z is not available</v>
      </c>
    </row>
    <row r="644" spans="1:2" x14ac:dyDescent="0.3">
      <c r="A644" t="s">
        <v>1288</v>
      </c>
      <c r="B644" t="str">
        <f t="shared" si="12"/>
        <v>z is not available</v>
      </c>
    </row>
    <row r="645" spans="1:2" x14ac:dyDescent="0.3">
      <c r="A645" t="s">
        <v>1289</v>
      </c>
      <c r="B645" t="str">
        <f t="shared" si="12"/>
        <v>z is not available</v>
      </c>
    </row>
    <row r="646" spans="1:2" x14ac:dyDescent="0.3">
      <c r="A646" t="s">
        <v>1290</v>
      </c>
      <c r="B646" t="str">
        <f t="shared" si="12"/>
        <v>z is not available</v>
      </c>
    </row>
    <row r="647" spans="1:2" x14ac:dyDescent="0.3">
      <c r="A647" t="s">
        <v>1291</v>
      </c>
      <c r="B647" t="str">
        <f t="shared" si="12"/>
        <v>z is not available</v>
      </c>
    </row>
    <row r="648" spans="1:2" x14ac:dyDescent="0.3">
      <c r="A648" t="s">
        <v>1292</v>
      </c>
      <c r="B648" t="str">
        <f t="shared" si="12"/>
        <v>z is not available</v>
      </c>
    </row>
    <row r="649" spans="1:2" x14ac:dyDescent="0.3">
      <c r="A649" t="s">
        <v>1293</v>
      </c>
      <c r="B649" t="str">
        <f t="shared" si="12"/>
        <v>z is not available</v>
      </c>
    </row>
    <row r="650" spans="1:2" x14ac:dyDescent="0.3">
      <c r="A650" t="s">
        <v>1294</v>
      </c>
      <c r="B650" t="str">
        <f t="shared" si="12"/>
        <v>z is not available</v>
      </c>
    </row>
    <row r="651" spans="1:2" x14ac:dyDescent="0.3">
      <c r="A651" t="s">
        <v>1295</v>
      </c>
      <c r="B651" t="str">
        <f t="shared" si="12"/>
        <v>z is not available</v>
      </c>
    </row>
    <row r="652" spans="1:2" x14ac:dyDescent="0.3">
      <c r="A652" t="s">
        <v>1296</v>
      </c>
      <c r="B652" t="str">
        <f t="shared" si="12"/>
        <v>z is not available</v>
      </c>
    </row>
    <row r="653" spans="1:2" x14ac:dyDescent="0.3">
      <c r="A653" t="s">
        <v>1297</v>
      </c>
      <c r="B653">
        <f t="shared" si="12"/>
        <v>3</v>
      </c>
    </row>
    <row r="654" spans="1:2" x14ac:dyDescent="0.3">
      <c r="A654" t="s">
        <v>1298</v>
      </c>
      <c r="B654" t="str">
        <f t="shared" si="12"/>
        <v>z is not available</v>
      </c>
    </row>
    <row r="655" spans="1:2" x14ac:dyDescent="0.3">
      <c r="A655" t="s">
        <v>1299</v>
      </c>
      <c r="B655" t="str">
        <f t="shared" si="12"/>
        <v>z is not available</v>
      </c>
    </row>
    <row r="656" spans="1:2" x14ac:dyDescent="0.3">
      <c r="A656" t="s">
        <v>1300</v>
      </c>
      <c r="B656" t="str">
        <f t="shared" si="12"/>
        <v>z is not available</v>
      </c>
    </row>
    <row r="657" spans="1:2" x14ac:dyDescent="0.3">
      <c r="A657" t="s">
        <v>1301</v>
      </c>
      <c r="B657" t="str">
        <f t="shared" si="12"/>
        <v>z is not available</v>
      </c>
    </row>
    <row r="658" spans="1:2" x14ac:dyDescent="0.3">
      <c r="A658" t="s">
        <v>1302</v>
      </c>
      <c r="B658" t="str">
        <f t="shared" si="12"/>
        <v>z is not available</v>
      </c>
    </row>
    <row r="659" spans="1:2" x14ac:dyDescent="0.3">
      <c r="A659" t="s">
        <v>1303</v>
      </c>
      <c r="B659">
        <f t="shared" si="12"/>
        <v>3</v>
      </c>
    </row>
    <row r="660" spans="1:2" x14ac:dyDescent="0.3">
      <c r="A660" t="s">
        <v>1304</v>
      </c>
      <c r="B660" t="str">
        <f t="shared" si="12"/>
        <v>z is not available</v>
      </c>
    </row>
    <row r="661" spans="1:2" x14ac:dyDescent="0.3">
      <c r="A661" t="s">
        <v>1305</v>
      </c>
      <c r="B661" t="str">
        <f t="shared" si="12"/>
        <v>z is not available</v>
      </c>
    </row>
    <row r="662" spans="1:2" x14ac:dyDescent="0.3">
      <c r="A662" t="s">
        <v>1306</v>
      </c>
      <c r="B662" t="str">
        <f t="shared" si="12"/>
        <v>z is not available</v>
      </c>
    </row>
    <row r="663" spans="1:2" x14ac:dyDescent="0.3">
      <c r="A663" t="s">
        <v>1307</v>
      </c>
      <c r="B663" t="str">
        <f t="shared" si="12"/>
        <v>z is not available</v>
      </c>
    </row>
    <row r="664" spans="1:2" x14ac:dyDescent="0.3">
      <c r="A664" t="s">
        <v>1308</v>
      </c>
      <c r="B664" t="str">
        <f t="shared" si="12"/>
        <v>z is not available</v>
      </c>
    </row>
    <row r="665" spans="1:2" x14ac:dyDescent="0.3">
      <c r="A665" t="s">
        <v>1309</v>
      </c>
      <c r="B665" t="str">
        <f t="shared" si="12"/>
        <v>z is not available</v>
      </c>
    </row>
    <row r="666" spans="1:2" x14ac:dyDescent="0.3">
      <c r="A666" t="s">
        <v>1310</v>
      </c>
      <c r="B666" t="str">
        <f t="shared" si="12"/>
        <v>z is not available</v>
      </c>
    </row>
    <row r="667" spans="1:2" x14ac:dyDescent="0.3">
      <c r="A667" t="s">
        <v>1311</v>
      </c>
      <c r="B667" t="str">
        <f t="shared" si="12"/>
        <v>z is not available</v>
      </c>
    </row>
    <row r="668" spans="1:2" x14ac:dyDescent="0.3">
      <c r="A668" t="s">
        <v>1312</v>
      </c>
      <c r="B668" t="str">
        <f t="shared" si="12"/>
        <v>z is not available</v>
      </c>
    </row>
    <row r="669" spans="1:2" x14ac:dyDescent="0.3">
      <c r="A669" t="s">
        <v>1313</v>
      </c>
      <c r="B669" t="str">
        <f t="shared" si="12"/>
        <v>z is not available</v>
      </c>
    </row>
    <row r="670" spans="1:2" x14ac:dyDescent="0.3">
      <c r="A670" t="s">
        <v>1314</v>
      </c>
      <c r="B670" t="str">
        <f t="shared" si="12"/>
        <v>z is not available</v>
      </c>
    </row>
    <row r="671" spans="1:2" x14ac:dyDescent="0.3">
      <c r="A671" t="s">
        <v>1315</v>
      </c>
      <c r="B671" t="str">
        <f t="shared" si="12"/>
        <v>z is not available</v>
      </c>
    </row>
    <row r="672" spans="1:2" x14ac:dyDescent="0.3">
      <c r="A672" t="s">
        <v>1316</v>
      </c>
      <c r="B672" t="str">
        <f t="shared" si="12"/>
        <v>z is not available</v>
      </c>
    </row>
    <row r="673" spans="1:2" x14ac:dyDescent="0.3">
      <c r="A673" t="s">
        <v>1317</v>
      </c>
      <c r="B673" t="str">
        <f t="shared" si="12"/>
        <v>z is not available</v>
      </c>
    </row>
    <row r="674" spans="1:2" x14ac:dyDescent="0.3">
      <c r="A674" t="s">
        <v>1318</v>
      </c>
      <c r="B674" t="str">
        <f t="shared" si="12"/>
        <v>z is not available</v>
      </c>
    </row>
    <row r="675" spans="1:2" x14ac:dyDescent="0.3">
      <c r="A675" t="s">
        <v>1319</v>
      </c>
      <c r="B675" t="str">
        <f t="shared" si="12"/>
        <v>z is not available</v>
      </c>
    </row>
    <row r="676" spans="1:2" x14ac:dyDescent="0.3">
      <c r="A676" t="s">
        <v>1320</v>
      </c>
      <c r="B676" t="str">
        <f t="shared" si="12"/>
        <v>z is not available</v>
      </c>
    </row>
    <row r="677" spans="1:2" x14ac:dyDescent="0.3">
      <c r="A677" t="s">
        <v>1321</v>
      </c>
      <c r="B677" t="str">
        <f t="shared" si="12"/>
        <v>z is not available</v>
      </c>
    </row>
    <row r="678" spans="1:2" x14ac:dyDescent="0.3">
      <c r="A678" t="s">
        <v>1322</v>
      </c>
      <c r="B678" t="str">
        <f t="shared" si="12"/>
        <v>z is not available</v>
      </c>
    </row>
    <row r="679" spans="1:2" x14ac:dyDescent="0.3">
      <c r="A679" t="s">
        <v>1323</v>
      </c>
      <c r="B679" t="str">
        <f t="shared" si="12"/>
        <v>z is not available</v>
      </c>
    </row>
    <row r="680" spans="1:2" x14ac:dyDescent="0.3">
      <c r="A680" t="s">
        <v>1324</v>
      </c>
      <c r="B680" t="str">
        <f t="shared" si="12"/>
        <v>z is not available</v>
      </c>
    </row>
    <row r="681" spans="1:2" x14ac:dyDescent="0.3">
      <c r="A681" t="s">
        <v>1325</v>
      </c>
      <c r="B681" t="str">
        <f t="shared" si="12"/>
        <v>z is not available</v>
      </c>
    </row>
    <row r="682" spans="1:2" x14ac:dyDescent="0.3">
      <c r="A682" t="s">
        <v>1326</v>
      </c>
      <c r="B682" t="str">
        <f t="shared" si="12"/>
        <v>z is not available</v>
      </c>
    </row>
    <row r="683" spans="1:2" x14ac:dyDescent="0.3">
      <c r="A683" t="s">
        <v>1327</v>
      </c>
      <c r="B683" t="str">
        <f t="shared" si="12"/>
        <v>z is not available</v>
      </c>
    </row>
    <row r="684" spans="1:2" x14ac:dyDescent="0.3">
      <c r="A684" t="s">
        <v>1328</v>
      </c>
      <c r="B684" t="str">
        <f t="shared" si="12"/>
        <v>z is not available</v>
      </c>
    </row>
    <row r="685" spans="1:2" x14ac:dyDescent="0.3">
      <c r="A685" t="s">
        <v>1329</v>
      </c>
      <c r="B685" t="str">
        <f t="shared" si="12"/>
        <v>z is not available</v>
      </c>
    </row>
    <row r="686" spans="1:2" x14ac:dyDescent="0.3">
      <c r="A686" t="s">
        <v>1330</v>
      </c>
      <c r="B686" t="str">
        <f t="shared" si="12"/>
        <v>z is not available</v>
      </c>
    </row>
    <row r="687" spans="1:2" x14ac:dyDescent="0.3">
      <c r="A687" t="s">
        <v>1331</v>
      </c>
      <c r="B687" t="str">
        <f t="shared" si="12"/>
        <v>z is not available</v>
      </c>
    </row>
    <row r="688" spans="1:2" x14ac:dyDescent="0.3">
      <c r="A688" t="s">
        <v>1332</v>
      </c>
      <c r="B688" t="str">
        <f t="shared" si="12"/>
        <v>z is not available</v>
      </c>
    </row>
    <row r="689" spans="1:2" x14ac:dyDescent="0.3">
      <c r="A689" t="s">
        <v>1333</v>
      </c>
      <c r="B689">
        <f t="shared" si="12"/>
        <v>46</v>
      </c>
    </row>
    <row r="690" spans="1:2" x14ac:dyDescent="0.3">
      <c r="A690" t="s">
        <v>1334</v>
      </c>
      <c r="B690" t="str">
        <f t="shared" si="12"/>
        <v>z is not available</v>
      </c>
    </row>
    <row r="691" spans="1:2" x14ac:dyDescent="0.3">
      <c r="A691" t="s">
        <v>1335</v>
      </c>
      <c r="B691" t="str">
        <f t="shared" si="12"/>
        <v>z is not available</v>
      </c>
    </row>
    <row r="692" spans="1:2" x14ac:dyDescent="0.3">
      <c r="A692" t="s">
        <v>1336</v>
      </c>
      <c r="B692" t="str">
        <f t="shared" si="12"/>
        <v>z is not available</v>
      </c>
    </row>
    <row r="693" spans="1:2" x14ac:dyDescent="0.3">
      <c r="A693" t="s">
        <v>1337</v>
      </c>
      <c r="B693" t="str">
        <f t="shared" si="12"/>
        <v>z is not available</v>
      </c>
    </row>
    <row r="694" spans="1:2" x14ac:dyDescent="0.3">
      <c r="A694" t="s">
        <v>1338</v>
      </c>
      <c r="B694" t="str">
        <f t="shared" si="12"/>
        <v>z is not available</v>
      </c>
    </row>
    <row r="695" spans="1:2" x14ac:dyDescent="0.3">
      <c r="A695" t="s">
        <v>1339</v>
      </c>
      <c r="B695" t="str">
        <f t="shared" si="12"/>
        <v>z is not available</v>
      </c>
    </row>
    <row r="696" spans="1:2" x14ac:dyDescent="0.3">
      <c r="A696" t="s">
        <v>1340</v>
      </c>
      <c r="B696" t="str">
        <f t="shared" si="12"/>
        <v>z is not available</v>
      </c>
    </row>
    <row r="697" spans="1:2" x14ac:dyDescent="0.3">
      <c r="A697" t="s">
        <v>1341</v>
      </c>
      <c r="B697" t="str">
        <f t="shared" si="12"/>
        <v>z is not available</v>
      </c>
    </row>
    <row r="698" spans="1:2" x14ac:dyDescent="0.3">
      <c r="A698" t="s">
        <v>1342</v>
      </c>
      <c r="B698" t="str">
        <f t="shared" si="12"/>
        <v>z is not available</v>
      </c>
    </row>
    <row r="699" spans="1:2" x14ac:dyDescent="0.3">
      <c r="A699" t="s">
        <v>1343</v>
      </c>
      <c r="B699" t="str">
        <f t="shared" si="12"/>
        <v>z is not available</v>
      </c>
    </row>
    <row r="700" spans="1:2" x14ac:dyDescent="0.3">
      <c r="A700" t="s">
        <v>1344</v>
      </c>
      <c r="B700" t="str">
        <f t="shared" si="12"/>
        <v>z is not available</v>
      </c>
    </row>
    <row r="701" spans="1:2" x14ac:dyDescent="0.3">
      <c r="A701" t="s">
        <v>1345</v>
      </c>
      <c r="B701" t="str">
        <f t="shared" si="12"/>
        <v>z is not available</v>
      </c>
    </row>
    <row r="702" spans="1:2" x14ac:dyDescent="0.3">
      <c r="A702" t="s">
        <v>1346</v>
      </c>
      <c r="B702" t="str">
        <f t="shared" si="12"/>
        <v>z is not available</v>
      </c>
    </row>
    <row r="703" spans="1:2" x14ac:dyDescent="0.3">
      <c r="A703" t="s">
        <v>1347</v>
      </c>
      <c r="B703" t="str">
        <f t="shared" si="12"/>
        <v>z is not available</v>
      </c>
    </row>
    <row r="704" spans="1:2" x14ac:dyDescent="0.3">
      <c r="A704" t="s">
        <v>1348</v>
      </c>
      <c r="B704" t="str">
        <f t="shared" si="12"/>
        <v>z is not available</v>
      </c>
    </row>
    <row r="705" spans="1:2" x14ac:dyDescent="0.3">
      <c r="A705" t="s">
        <v>1349</v>
      </c>
      <c r="B705" t="str">
        <f t="shared" si="12"/>
        <v>z is not available</v>
      </c>
    </row>
    <row r="706" spans="1:2" x14ac:dyDescent="0.3">
      <c r="A706" t="s">
        <v>1350</v>
      </c>
      <c r="B706" t="str">
        <f t="shared" si="12"/>
        <v>z is not available</v>
      </c>
    </row>
    <row r="707" spans="1:2" x14ac:dyDescent="0.3">
      <c r="A707" t="s">
        <v>1351</v>
      </c>
      <c r="B707" t="str">
        <f t="shared" ref="B707:B770" si="13">IFERROR(FIND("z",A707),"z is not available")</f>
        <v>z is not available</v>
      </c>
    </row>
    <row r="708" spans="1:2" x14ac:dyDescent="0.3">
      <c r="A708" t="s">
        <v>1352</v>
      </c>
      <c r="B708" t="str">
        <f t="shared" si="13"/>
        <v>z is not available</v>
      </c>
    </row>
    <row r="709" spans="1:2" x14ac:dyDescent="0.3">
      <c r="A709" t="s">
        <v>1353</v>
      </c>
      <c r="B709" t="str">
        <f t="shared" si="13"/>
        <v>z is not available</v>
      </c>
    </row>
    <row r="710" spans="1:2" x14ac:dyDescent="0.3">
      <c r="A710" t="s">
        <v>1354</v>
      </c>
      <c r="B710" t="str">
        <f t="shared" si="13"/>
        <v>z is not available</v>
      </c>
    </row>
    <row r="711" spans="1:2" x14ac:dyDescent="0.3">
      <c r="A711" t="s">
        <v>1355</v>
      </c>
      <c r="B711" t="str">
        <f t="shared" si="13"/>
        <v>z is not available</v>
      </c>
    </row>
    <row r="712" spans="1:2" x14ac:dyDescent="0.3">
      <c r="A712" t="s">
        <v>1356</v>
      </c>
      <c r="B712" t="str">
        <f t="shared" si="13"/>
        <v>z is not available</v>
      </c>
    </row>
    <row r="713" spans="1:2" x14ac:dyDescent="0.3">
      <c r="A713" t="s">
        <v>1357</v>
      </c>
      <c r="B713" t="str">
        <f t="shared" si="13"/>
        <v>z is not available</v>
      </c>
    </row>
    <row r="714" spans="1:2" x14ac:dyDescent="0.3">
      <c r="A714" t="s">
        <v>1358</v>
      </c>
      <c r="B714" t="str">
        <f t="shared" si="13"/>
        <v>z is not available</v>
      </c>
    </row>
    <row r="715" spans="1:2" x14ac:dyDescent="0.3">
      <c r="A715" t="s">
        <v>1359</v>
      </c>
      <c r="B715" t="str">
        <f t="shared" si="13"/>
        <v>z is not available</v>
      </c>
    </row>
    <row r="716" spans="1:2" x14ac:dyDescent="0.3">
      <c r="A716" t="s">
        <v>1360</v>
      </c>
      <c r="B716">
        <f t="shared" si="13"/>
        <v>22</v>
      </c>
    </row>
    <row r="717" spans="1:2" x14ac:dyDescent="0.3">
      <c r="A717" t="s">
        <v>1361</v>
      </c>
      <c r="B717" t="str">
        <f t="shared" si="13"/>
        <v>z is not available</v>
      </c>
    </row>
    <row r="718" spans="1:2" x14ac:dyDescent="0.3">
      <c r="A718" t="s">
        <v>1362</v>
      </c>
      <c r="B718" t="str">
        <f t="shared" si="13"/>
        <v>z is not available</v>
      </c>
    </row>
    <row r="719" spans="1:2" x14ac:dyDescent="0.3">
      <c r="A719" t="s">
        <v>1363</v>
      </c>
      <c r="B719" t="str">
        <f t="shared" si="13"/>
        <v>z is not available</v>
      </c>
    </row>
    <row r="720" spans="1:2" x14ac:dyDescent="0.3">
      <c r="A720" t="s">
        <v>1364</v>
      </c>
      <c r="B720" t="str">
        <f t="shared" si="13"/>
        <v>z is not available</v>
      </c>
    </row>
    <row r="721" spans="1:2" x14ac:dyDescent="0.3">
      <c r="A721" t="s">
        <v>1365</v>
      </c>
      <c r="B721" t="str">
        <f t="shared" si="13"/>
        <v>z is not available</v>
      </c>
    </row>
    <row r="722" spans="1:2" x14ac:dyDescent="0.3">
      <c r="A722" t="s">
        <v>1366</v>
      </c>
      <c r="B722" t="str">
        <f t="shared" si="13"/>
        <v>z is not available</v>
      </c>
    </row>
    <row r="723" spans="1:2" x14ac:dyDescent="0.3">
      <c r="A723" t="s">
        <v>1367</v>
      </c>
      <c r="B723" t="str">
        <f t="shared" si="13"/>
        <v>z is not available</v>
      </c>
    </row>
    <row r="724" spans="1:2" x14ac:dyDescent="0.3">
      <c r="A724" t="s">
        <v>1368</v>
      </c>
      <c r="B724" t="str">
        <f t="shared" si="13"/>
        <v>z is not available</v>
      </c>
    </row>
    <row r="725" spans="1:2" x14ac:dyDescent="0.3">
      <c r="A725" t="s">
        <v>1369</v>
      </c>
      <c r="B725" t="str">
        <f t="shared" si="13"/>
        <v>z is not available</v>
      </c>
    </row>
    <row r="726" spans="1:2" x14ac:dyDescent="0.3">
      <c r="A726" t="s">
        <v>1370</v>
      </c>
      <c r="B726" t="str">
        <f t="shared" si="13"/>
        <v>z is not available</v>
      </c>
    </row>
    <row r="727" spans="1:2" x14ac:dyDescent="0.3">
      <c r="A727" t="s">
        <v>1371</v>
      </c>
      <c r="B727" t="str">
        <f t="shared" si="13"/>
        <v>z is not available</v>
      </c>
    </row>
    <row r="728" spans="1:2" x14ac:dyDescent="0.3">
      <c r="A728" t="s">
        <v>1372</v>
      </c>
      <c r="B728" t="str">
        <f t="shared" si="13"/>
        <v>z is not available</v>
      </c>
    </row>
    <row r="729" spans="1:2" x14ac:dyDescent="0.3">
      <c r="A729" t="s">
        <v>1373</v>
      </c>
      <c r="B729" t="str">
        <f t="shared" si="13"/>
        <v>z is not available</v>
      </c>
    </row>
    <row r="730" spans="1:2" x14ac:dyDescent="0.3">
      <c r="A730" t="s">
        <v>1374</v>
      </c>
      <c r="B730">
        <f t="shared" si="13"/>
        <v>8</v>
      </c>
    </row>
    <row r="731" spans="1:2" x14ac:dyDescent="0.3">
      <c r="A731" t="s">
        <v>1375</v>
      </c>
      <c r="B731" t="str">
        <f t="shared" si="13"/>
        <v>z is not available</v>
      </c>
    </row>
    <row r="732" spans="1:2" x14ac:dyDescent="0.3">
      <c r="A732" t="s">
        <v>1376</v>
      </c>
      <c r="B732" t="str">
        <f t="shared" si="13"/>
        <v>z is not available</v>
      </c>
    </row>
    <row r="733" spans="1:2" x14ac:dyDescent="0.3">
      <c r="A733" t="s">
        <v>1377</v>
      </c>
      <c r="B733" t="str">
        <f t="shared" si="13"/>
        <v>z is not available</v>
      </c>
    </row>
    <row r="734" spans="1:2" x14ac:dyDescent="0.3">
      <c r="A734" t="s">
        <v>1378</v>
      </c>
      <c r="B734" t="str">
        <f t="shared" si="13"/>
        <v>z is not available</v>
      </c>
    </row>
    <row r="735" spans="1:2" x14ac:dyDescent="0.3">
      <c r="A735" t="s">
        <v>1379</v>
      </c>
      <c r="B735" t="str">
        <f t="shared" si="13"/>
        <v>z is not available</v>
      </c>
    </row>
    <row r="736" spans="1:2" x14ac:dyDescent="0.3">
      <c r="A736" t="s">
        <v>1380</v>
      </c>
      <c r="B736">
        <f t="shared" si="13"/>
        <v>12</v>
      </c>
    </row>
    <row r="737" spans="1:2" x14ac:dyDescent="0.3">
      <c r="A737" t="s">
        <v>1381</v>
      </c>
      <c r="B737" t="str">
        <f t="shared" si="13"/>
        <v>z is not available</v>
      </c>
    </row>
    <row r="738" spans="1:2" x14ac:dyDescent="0.3">
      <c r="A738" t="s">
        <v>1382</v>
      </c>
      <c r="B738" t="str">
        <f t="shared" si="13"/>
        <v>z is not available</v>
      </c>
    </row>
    <row r="739" spans="1:2" x14ac:dyDescent="0.3">
      <c r="A739" t="s">
        <v>1383</v>
      </c>
      <c r="B739" t="str">
        <f t="shared" si="13"/>
        <v>z is not available</v>
      </c>
    </row>
    <row r="740" spans="1:2" x14ac:dyDescent="0.3">
      <c r="A740" t="s">
        <v>1384</v>
      </c>
      <c r="B740" t="str">
        <f t="shared" si="13"/>
        <v>z is not available</v>
      </c>
    </row>
    <row r="741" spans="1:2" x14ac:dyDescent="0.3">
      <c r="A741" t="s">
        <v>1385</v>
      </c>
      <c r="B741" t="str">
        <f t="shared" si="13"/>
        <v>z is not available</v>
      </c>
    </row>
    <row r="742" spans="1:2" x14ac:dyDescent="0.3">
      <c r="A742" t="s">
        <v>1386</v>
      </c>
      <c r="B742" t="str">
        <f t="shared" si="13"/>
        <v>z is not available</v>
      </c>
    </row>
    <row r="743" spans="1:2" x14ac:dyDescent="0.3">
      <c r="A743" t="s">
        <v>1387</v>
      </c>
      <c r="B743" t="str">
        <f t="shared" si="13"/>
        <v>z is not available</v>
      </c>
    </row>
    <row r="744" spans="1:2" x14ac:dyDescent="0.3">
      <c r="A744" t="s">
        <v>1388</v>
      </c>
      <c r="B744" t="str">
        <f t="shared" si="13"/>
        <v>z is not available</v>
      </c>
    </row>
    <row r="745" spans="1:2" x14ac:dyDescent="0.3">
      <c r="A745" t="s">
        <v>1389</v>
      </c>
      <c r="B745" t="str">
        <f t="shared" si="13"/>
        <v>z is not available</v>
      </c>
    </row>
    <row r="746" spans="1:2" x14ac:dyDescent="0.3">
      <c r="A746" t="s">
        <v>1390</v>
      </c>
      <c r="B746" t="str">
        <f t="shared" si="13"/>
        <v>z is not available</v>
      </c>
    </row>
    <row r="747" spans="1:2" x14ac:dyDescent="0.3">
      <c r="A747" t="s">
        <v>1391</v>
      </c>
      <c r="B747" t="str">
        <f t="shared" si="13"/>
        <v>z is not available</v>
      </c>
    </row>
    <row r="748" spans="1:2" x14ac:dyDescent="0.3">
      <c r="A748" t="s">
        <v>1392</v>
      </c>
      <c r="B748" t="str">
        <f t="shared" si="13"/>
        <v>z is not available</v>
      </c>
    </row>
    <row r="749" spans="1:2" x14ac:dyDescent="0.3">
      <c r="A749" t="s">
        <v>1393</v>
      </c>
      <c r="B749" t="str">
        <f t="shared" si="13"/>
        <v>z is not available</v>
      </c>
    </row>
    <row r="750" spans="1:2" x14ac:dyDescent="0.3">
      <c r="A750" t="s">
        <v>1394</v>
      </c>
      <c r="B750" t="str">
        <f t="shared" si="13"/>
        <v>z is not available</v>
      </c>
    </row>
    <row r="751" spans="1:2" x14ac:dyDescent="0.3">
      <c r="A751" t="s">
        <v>1395</v>
      </c>
      <c r="B751" t="str">
        <f t="shared" si="13"/>
        <v>z is not available</v>
      </c>
    </row>
    <row r="752" spans="1:2" x14ac:dyDescent="0.3">
      <c r="A752" t="s">
        <v>1396</v>
      </c>
      <c r="B752" t="str">
        <f t="shared" si="13"/>
        <v>z is not available</v>
      </c>
    </row>
    <row r="753" spans="1:2" x14ac:dyDescent="0.3">
      <c r="A753" t="s">
        <v>1397</v>
      </c>
      <c r="B753" t="str">
        <f t="shared" si="13"/>
        <v>z is not available</v>
      </c>
    </row>
    <row r="754" spans="1:2" x14ac:dyDescent="0.3">
      <c r="A754" t="s">
        <v>1398</v>
      </c>
      <c r="B754" t="str">
        <f t="shared" si="13"/>
        <v>z is not available</v>
      </c>
    </row>
    <row r="755" spans="1:2" x14ac:dyDescent="0.3">
      <c r="A755" t="s">
        <v>1399</v>
      </c>
      <c r="B755" t="str">
        <f t="shared" si="13"/>
        <v>z is not available</v>
      </c>
    </row>
    <row r="756" spans="1:2" x14ac:dyDescent="0.3">
      <c r="A756" t="s">
        <v>1400</v>
      </c>
      <c r="B756" t="str">
        <f t="shared" si="13"/>
        <v>z is not available</v>
      </c>
    </row>
    <row r="757" spans="1:2" x14ac:dyDescent="0.3">
      <c r="A757" t="s">
        <v>1401</v>
      </c>
      <c r="B757" t="str">
        <f t="shared" si="13"/>
        <v>z is not available</v>
      </c>
    </row>
    <row r="758" spans="1:2" x14ac:dyDescent="0.3">
      <c r="A758" t="s">
        <v>1402</v>
      </c>
      <c r="B758" t="str">
        <f t="shared" si="13"/>
        <v>z is not available</v>
      </c>
    </row>
    <row r="759" spans="1:2" x14ac:dyDescent="0.3">
      <c r="A759" t="s">
        <v>1403</v>
      </c>
      <c r="B759" t="str">
        <f t="shared" si="13"/>
        <v>z is not available</v>
      </c>
    </row>
    <row r="760" spans="1:2" x14ac:dyDescent="0.3">
      <c r="A760" t="s">
        <v>1404</v>
      </c>
      <c r="B760" t="str">
        <f t="shared" si="13"/>
        <v>z is not available</v>
      </c>
    </row>
    <row r="761" spans="1:2" x14ac:dyDescent="0.3">
      <c r="A761" t="s">
        <v>1405</v>
      </c>
      <c r="B761" t="str">
        <f t="shared" si="13"/>
        <v>z is not available</v>
      </c>
    </row>
    <row r="762" spans="1:2" x14ac:dyDescent="0.3">
      <c r="A762" t="s">
        <v>1406</v>
      </c>
      <c r="B762" t="str">
        <f t="shared" si="13"/>
        <v>z is not available</v>
      </c>
    </row>
    <row r="763" spans="1:2" x14ac:dyDescent="0.3">
      <c r="A763" t="s">
        <v>1407</v>
      </c>
      <c r="B763" t="str">
        <f t="shared" si="13"/>
        <v>z is not available</v>
      </c>
    </row>
    <row r="764" spans="1:2" x14ac:dyDescent="0.3">
      <c r="A764" t="s">
        <v>1408</v>
      </c>
      <c r="B764" t="str">
        <f t="shared" si="13"/>
        <v>z is not available</v>
      </c>
    </row>
    <row r="765" spans="1:2" x14ac:dyDescent="0.3">
      <c r="A765" t="s">
        <v>1409</v>
      </c>
      <c r="B765" t="str">
        <f t="shared" si="13"/>
        <v>z is not available</v>
      </c>
    </row>
    <row r="766" spans="1:2" x14ac:dyDescent="0.3">
      <c r="A766" t="s">
        <v>1410</v>
      </c>
      <c r="B766" t="str">
        <f t="shared" si="13"/>
        <v>z is not available</v>
      </c>
    </row>
    <row r="767" spans="1:2" x14ac:dyDescent="0.3">
      <c r="A767" t="s">
        <v>1411</v>
      </c>
      <c r="B767" t="str">
        <f t="shared" si="13"/>
        <v>z is not available</v>
      </c>
    </row>
    <row r="768" spans="1:2" x14ac:dyDescent="0.3">
      <c r="A768" t="s">
        <v>1412</v>
      </c>
      <c r="B768" t="str">
        <f t="shared" si="13"/>
        <v>z is not available</v>
      </c>
    </row>
    <row r="769" spans="1:2" x14ac:dyDescent="0.3">
      <c r="A769" t="s">
        <v>1413</v>
      </c>
      <c r="B769" t="str">
        <f t="shared" si="13"/>
        <v>z is not available</v>
      </c>
    </row>
    <row r="770" spans="1:2" x14ac:dyDescent="0.3">
      <c r="A770" t="s">
        <v>1414</v>
      </c>
      <c r="B770" t="str">
        <f t="shared" si="13"/>
        <v>z is not available</v>
      </c>
    </row>
    <row r="771" spans="1:2" x14ac:dyDescent="0.3">
      <c r="A771" t="s">
        <v>1415</v>
      </c>
      <c r="B771" t="str">
        <f t="shared" ref="B771:B834" si="14">IFERROR(FIND("z",A771),"z is not available")</f>
        <v>z is not available</v>
      </c>
    </row>
    <row r="772" spans="1:2" x14ac:dyDescent="0.3">
      <c r="A772" t="s">
        <v>1416</v>
      </c>
      <c r="B772" t="str">
        <f t="shared" si="14"/>
        <v>z is not available</v>
      </c>
    </row>
    <row r="773" spans="1:2" x14ac:dyDescent="0.3">
      <c r="A773" t="s">
        <v>1417</v>
      </c>
      <c r="B773" t="str">
        <f t="shared" si="14"/>
        <v>z is not available</v>
      </c>
    </row>
    <row r="774" spans="1:2" x14ac:dyDescent="0.3">
      <c r="A774" t="s">
        <v>1418</v>
      </c>
      <c r="B774" t="str">
        <f t="shared" si="14"/>
        <v>z is not available</v>
      </c>
    </row>
    <row r="775" spans="1:2" x14ac:dyDescent="0.3">
      <c r="A775" t="s">
        <v>1419</v>
      </c>
      <c r="B775" t="str">
        <f t="shared" si="14"/>
        <v>z is not available</v>
      </c>
    </row>
    <row r="776" spans="1:2" x14ac:dyDescent="0.3">
      <c r="A776" t="s">
        <v>1420</v>
      </c>
      <c r="B776" t="str">
        <f t="shared" si="14"/>
        <v>z is not available</v>
      </c>
    </row>
    <row r="777" spans="1:2" x14ac:dyDescent="0.3">
      <c r="A777" t="s">
        <v>1421</v>
      </c>
      <c r="B777" t="str">
        <f t="shared" si="14"/>
        <v>z is not available</v>
      </c>
    </row>
    <row r="778" spans="1:2" x14ac:dyDescent="0.3">
      <c r="A778" t="s">
        <v>1422</v>
      </c>
      <c r="B778" t="str">
        <f t="shared" si="14"/>
        <v>z is not available</v>
      </c>
    </row>
    <row r="779" spans="1:2" x14ac:dyDescent="0.3">
      <c r="A779" t="s">
        <v>1423</v>
      </c>
      <c r="B779" t="str">
        <f t="shared" si="14"/>
        <v>z is not available</v>
      </c>
    </row>
    <row r="780" spans="1:2" x14ac:dyDescent="0.3">
      <c r="A780" t="s">
        <v>1424</v>
      </c>
      <c r="B780" t="str">
        <f t="shared" si="14"/>
        <v>z is not available</v>
      </c>
    </row>
    <row r="781" spans="1:2" x14ac:dyDescent="0.3">
      <c r="A781" t="s">
        <v>1425</v>
      </c>
      <c r="B781" t="str">
        <f t="shared" si="14"/>
        <v>z is not available</v>
      </c>
    </row>
    <row r="782" spans="1:2" x14ac:dyDescent="0.3">
      <c r="A782" t="s">
        <v>1426</v>
      </c>
      <c r="B782" t="str">
        <f t="shared" si="14"/>
        <v>z is not available</v>
      </c>
    </row>
    <row r="783" spans="1:2" x14ac:dyDescent="0.3">
      <c r="A783" t="s">
        <v>1427</v>
      </c>
      <c r="B783" t="str">
        <f t="shared" si="14"/>
        <v>z is not available</v>
      </c>
    </row>
    <row r="784" spans="1:2" x14ac:dyDescent="0.3">
      <c r="A784" t="s">
        <v>1428</v>
      </c>
      <c r="B784" t="str">
        <f t="shared" si="14"/>
        <v>z is not available</v>
      </c>
    </row>
    <row r="785" spans="1:2" x14ac:dyDescent="0.3">
      <c r="A785" t="s">
        <v>1429</v>
      </c>
      <c r="B785" t="str">
        <f t="shared" si="14"/>
        <v>z is not available</v>
      </c>
    </row>
    <row r="786" spans="1:2" x14ac:dyDescent="0.3">
      <c r="A786" t="s">
        <v>1430</v>
      </c>
      <c r="B786" t="str">
        <f t="shared" si="14"/>
        <v>z is not available</v>
      </c>
    </row>
    <row r="787" spans="1:2" x14ac:dyDescent="0.3">
      <c r="A787" t="s">
        <v>1431</v>
      </c>
      <c r="B787" t="str">
        <f t="shared" si="14"/>
        <v>z is not available</v>
      </c>
    </row>
    <row r="788" spans="1:2" x14ac:dyDescent="0.3">
      <c r="A788" t="s">
        <v>1432</v>
      </c>
      <c r="B788" t="str">
        <f t="shared" si="14"/>
        <v>z is not available</v>
      </c>
    </row>
    <row r="789" spans="1:2" x14ac:dyDescent="0.3">
      <c r="A789" t="s">
        <v>1433</v>
      </c>
      <c r="B789" t="str">
        <f t="shared" si="14"/>
        <v>z is not available</v>
      </c>
    </row>
    <row r="790" spans="1:2" x14ac:dyDescent="0.3">
      <c r="A790" t="s">
        <v>1434</v>
      </c>
      <c r="B790" t="str">
        <f t="shared" si="14"/>
        <v>z is not available</v>
      </c>
    </row>
    <row r="791" spans="1:2" x14ac:dyDescent="0.3">
      <c r="A791" t="s">
        <v>1435</v>
      </c>
      <c r="B791" t="str">
        <f t="shared" si="14"/>
        <v>z is not available</v>
      </c>
    </row>
    <row r="792" spans="1:2" x14ac:dyDescent="0.3">
      <c r="A792" t="s">
        <v>1436</v>
      </c>
      <c r="B792" t="str">
        <f t="shared" si="14"/>
        <v>z is not available</v>
      </c>
    </row>
    <row r="793" spans="1:2" x14ac:dyDescent="0.3">
      <c r="A793" t="s">
        <v>1437</v>
      </c>
      <c r="B793" t="str">
        <f t="shared" si="14"/>
        <v>z is not available</v>
      </c>
    </row>
    <row r="794" spans="1:2" x14ac:dyDescent="0.3">
      <c r="A794" t="s">
        <v>1438</v>
      </c>
      <c r="B794" t="str">
        <f t="shared" si="14"/>
        <v>z is not available</v>
      </c>
    </row>
    <row r="795" spans="1:2" x14ac:dyDescent="0.3">
      <c r="A795" t="s">
        <v>1439</v>
      </c>
      <c r="B795" t="str">
        <f t="shared" si="14"/>
        <v>z is not available</v>
      </c>
    </row>
    <row r="796" spans="1:2" x14ac:dyDescent="0.3">
      <c r="A796" t="s">
        <v>1440</v>
      </c>
      <c r="B796" t="str">
        <f t="shared" si="14"/>
        <v>z is not available</v>
      </c>
    </row>
    <row r="797" spans="1:2" x14ac:dyDescent="0.3">
      <c r="A797" t="s">
        <v>1441</v>
      </c>
      <c r="B797" t="str">
        <f t="shared" si="14"/>
        <v>z is not available</v>
      </c>
    </row>
    <row r="798" spans="1:2" x14ac:dyDescent="0.3">
      <c r="A798" t="s">
        <v>1442</v>
      </c>
      <c r="B798" t="str">
        <f t="shared" si="14"/>
        <v>z is not available</v>
      </c>
    </row>
    <row r="799" spans="1:2" x14ac:dyDescent="0.3">
      <c r="A799" t="s">
        <v>1443</v>
      </c>
      <c r="B799" t="str">
        <f t="shared" si="14"/>
        <v>z is not available</v>
      </c>
    </row>
    <row r="800" spans="1:2" x14ac:dyDescent="0.3">
      <c r="A800" t="s">
        <v>1444</v>
      </c>
      <c r="B800">
        <f t="shared" si="14"/>
        <v>23</v>
      </c>
    </row>
    <row r="801" spans="1:2" x14ac:dyDescent="0.3">
      <c r="A801" t="s">
        <v>1445</v>
      </c>
      <c r="B801" t="str">
        <f t="shared" si="14"/>
        <v>z is not available</v>
      </c>
    </row>
    <row r="802" spans="1:2" x14ac:dyDescent="0.3">
      <c r="A802" t="s">
        <v>1446</v>
      </c>
      <c r="B802" t="str">
        <f t="shared" si="14"/>
        <v>z is not available</v>
      </c>
    </row>
    <row r="803" spans="1:2" x14ac:dyDescent="0.3">
      <c r="A803" t="s">
        <v>1447</v>
      </c>
      <c r="B803" t="str">
        <f t="shared" si="14"/>
        <v>z is not available</v>
      </c>
    </row>
    <row r="804" spans="1:2" x14ac:dyDescent="0.3">
      <c r="A804" t="s">
        <v>1448</v>
      </c>
      <c r="B804" t="str">
        <f t="shared" si="14"/>
        <v>z is not available</v>
      </c>
    </row>
    <row r="805" spans="1:2" x14ac:dyDescent="0.3">
      <c r="A805" t="s">
        <v>1449</v>
      </c>
      <c r="B805" t="str">
        <f t="shared" si="14"/>
        <v>z is not available</v>
      </c>
    </row>
    <row r="806" spans="1:2" x14ac:dyDescent="0.3">
      <c r="A806" t="s">
        <v>1450</v>
      </c>
      <c r="B806">
        <f t="shared" si="14"/>
        <v>10</v>
      </c>
    </row>
    <row r="807" spans="1:2" x14ac:dyDescent="0.3">
      <c r="A807" t="s">
        <v>1451</v>
      </c>
      <c r="B807" t="str">
        <f t="shared" si="14"/>
        <v>z is not available</v>
      </c>
    </row>
    <row r="808" spans="1:2" x14ac:dyDescent="0.3">
      <c r="A808" t="s">
        <v>1452</v>
      </c>
      <c r="B808" t="str">
        <f t="shared" si="14"/>
        <v>z is not available</v>
      </c>
    </row>
    <row r="809" spans="1:2" x14ac:dyDescent="0.3">
      <c r="A809" t="s">
        <v>1453</v>
      </c>
      <c r="B809" t="str">
        <f t="shared" si="14"/>
        <v>z is not available</v>
      </c>
    </row>
    <row r="810" spans="1:2" x14ac:dyDescent="0.3">
      <c r="A810" t="s">
        <v>1454</v>
      </c>
      <c r="B810" t="str">
        <f t="shared" si="14"/>
        <v>z is not available</v>
      </c>
    </row>
    <row r="811" spans="1:2" x14ac:dyDescent="0.3">
      <c r="A811" t="s">
        <v>1455</v>
      </c>
      <c r="B811" t="str">
        <f t="shared" si="14"/>
        <v>z is not available</v>
      </c>
    </row>
    <row r="812" spans="1:2" x14ac:dyDescent="0.3">
      <c r="A812" t="s">
        <v>1456</v>
      </c>
      <c r="B812" t="str">
        <f t="shared" si="14"/>
        <v>z is not available</v>
      </c>
    </row>
    <row r="813" spans="1:2" x14ac:dyDescent="0.3">
      <c r="A813" t="s">
        <v>1457</v>
      </c>
      <c r="B813" t="str">
        <f t="shared" si="14"/>
        <v>z is not available</v>
      </c>
    </row>
    <row r="814" spans="1:2" x14ac:dyDescent="0.3">
      <c r="A814" t="s">
        <v>1458</v>
      </c>
      <c r="B814" t="str">
        <f t="shared" si="14"/>
        <v>z is not available</v>
      </c>
    </row>
    <row r="815" spans="1:2" x14ac:dyDescent="0.3">
      <c r="A815" t="s">
        <v>1459</v>
      </c>
      <c r="B815" t="str">
        <f t="shared" si="14"/>
        <v>z is not available</v>
      </c>
    </row>
    <row r="816" spans="1:2" x14ac:dyDescent="0.3">
      <c r="A816" t="s">
        <v>1460</v>
      </c>
      <c r="B816" t="str">
        <f t="shared" si="14"/>
        <v>z is not available</v>
      </c>
    </row>
    <row r="817" spans="1:2" x14ac:dyDescent="0.3">
      <c r="A817" t="s">
        <v>1461</v>
      </c>
      <c r="B817" t="str">
        <f t="shared" si="14"/>
        <v>z is not available</v>
      </c>
    </row>
    <row r="818" spans="1:2" x14ac:dyDescent="0.3">
      <c r="A818" t="s">
        <v>1462</v>
      </c>
      <c r="B818" t="str">
        <f t="shared" si="14"/>
        <v>z is not available</v>
      </c>
    </row>
    <row r="819" spans="1:2" x14ac:dyDescent="0.3">
      <c r="A819" t="s">
        <v>1463</v>
      </c>
      <c r="B819" t="str">
        <f t="shared" si="14"/>
        <v>z is not available</v>
      </c>
    </row>
    <row r="820" spans="1:2" x14ac:dyDescent="0.3">
      <c r="A820" t="s">
        <v>1464</v>
      </c>
      <c r="B820" t="str">
        <f t="shared" si="14"/>
        <v>z is not available</v>
      </c>
    </row>
    <row r="821" spans="1:2" x14ac:dyDescent="0.3">
      <c r="A821" t="s">
        <v>1465</v>
      </c>
      <c r="B821" t="str">
        <f t="shared" si="14"/>
        <v>z is not available</v>
      </c>
    </row>
    <row r="822" spans="1:2" x14ac:dyDescent="0.3">
      <c r="A822" t="s">
        <v>1466</v>
      </c>
      <c r="B822" t="str">
        <f t="shared" si="14"/>
        <v>z is not available</v>
      </c>
    </row>
    <row r="823" spans="1:2" x14ac:dyDescent="0.3">
      <c r="A823" t="s">
        <v>1467</v>
      </c>
      <c r="B823" t="str">
        <f t="shared" si="14"/>
        <v>z is not available</v>
      </c>
    </row>
    <row r="824" spans="1:2" x14ac:dyDescent="0.3">
      <c r="A824" t="s">
        <v>1468</v>
      </c>
      <c r="B824" t="str">
        <f t="shared" si="14"/>
        <v>z is not available</v>
      </c>
    </row>
    <row r="825" spans="1:2" x14ac:dyDescent="0.3">
      <c r="A825" t="s">
        <v>1469</v>
      </c>
      <c r="B825" t="str">
        <f t="shared" si="14"/>
        <v>z is not available</v>
      </c>
    </row>
    <row r="826" spans="1:2" x14ac:dyDescent="0.3">
      <c r="A826" t="s">
        <v>1470</v>
      </c>
      <c r="B826" t="str">
        <f t="shared" si="14"/>
        <v>z is not available</v>
      </c>
    </row>
    <row r="827" spans="1:2" x14ac:dyDescent="0.3">
      <c r="A827" t="s">
        <v>1471</v>
      </c>
      <c r="B827" t="str">
        <f t="shared" si="14"/>
        <v>z is not available</v>
      </c>
    </row>
    <row r="828" spans="1:2" x14ac:dyDescent="0.3">
      <c r="A828" t="s">
        <v>1472</v>
      </c>
      <c r="B828" t="str">
        <f t="shared" si="14"/>
        <v>z is not available</v>
      </c>
    </row>
    <row r="829" spans="1:2" x14ac:dyDescent="0.3">
      <c r="A829" t="s">
        <v>1473</v>
      </c>
      <c r="B829" t="str">
        <f t="shared" si="14"/>
        <v>z is not available</v>
      </c>
    </row>
    <row r="830" spans="1:2" x14ac:dyDescent="0.3">
      <c r="A830" t="s">
        <v>1474</v>
      </c>
      <c r="B830" t="str">
        <f t="shared" si="14"/>
        <v>z is not available</v>
      </c>
    </row>
    <row r="831" spans="1:2" x14ac:dyDescent="0.3">
      <c r="A831" t="s">
        <v>1475</v>
      </c>
      <c r="B831" t="str">
        <f t="shared" si="14"/>
        <v>z is not available</v>
      </c>
    </row>
    <row r="832" spans="1:2" x14ac:dyDescent="0.3">
      <c r="A832" t="s">
        <v>1476</v>
      </c>
      <c r="B832" t="str">
        <f t="shared" si="14"/>
        <v>z is not available</v>
      </c>
    </row>
    <row r="833" spans="1:2" x14ac:dyDescent="0.3">
      <c r="A833" t="s">
        <v>1477</v>
      </c>
      <c r="B833" t="str">
        <f t="shared" si="14"/>
        <v>z is not available</v>
      </c>
    </row>
    <row r="834" spans="1:2" x14ac:dyDescent="0.3">
      <c r="A834" t="s">
        <v>1478</v>
      </c>
      <c r="B834" t="str">
        <f t="shared" si="14"/>
        <v>z is not available</v>
      </c>
    </row>
    <row r="835" spans="1:2" x14ac:dyDescent="0.3">
      <c r="A835" t="s">
        <v>1479</v>
      </c>
      <c r="B835" t="str">
        <f t="shared" ref="B835:B898" si="15">IFERROR(FIND("z",A835),"z is not available")</f>
        <v>z is not available</v>
      </c>
    </row>
    <row r="836" spans="1:2" x14ac:dyDescent="0.3">
      <c r="A836" t="s">
        <v>1480</v>
      </c>
      <c r="B836" t="str">
        <f t="shared" si="15"/>
        <v>z is not available</v>
      </c>
    </row>
    <row r="837" spans="1:2" x14ac:dyDescent="0.3">
      <c r="A837" t="s">
        <v>1481</v>
      </c>
      <c r="B837" t="str">
        <f t="shared" si="15"/>
        <v>z is not available</v>
      </c>
    </row>
    <row r="838" spans="1:2" x14ac:dyDescent="0.3">
      <c r="A838" t="s">
        <v>1482</v>
      </c>
      <c r="B838" t="str">
        <f t="shared" si="15"/>
        <v>z is not available</v>
      </c>
    </row>
    <row r="839" spans="1:2" x14ac:dyDescent="0.3">
      <c r="A839" t="s">
        <v>1483</v>
      </c>
      <c r="B839" t="str">
        <f t="shared" si="15"/>
        <v>z is not available</v>
      </c>
    </row>
    <row r="840" spans="1:2" x14ac:dyDescent="0.3">
      <c r="A840" t="s">
        <v>1484</v>
      </c>
      <c r="B840" t="str">
        <f t="shared" si="15"/>
        <v>z is not available</v>
      </c>
    </row>
    <row r="841" spans="1:2" x14ac:dyDescent="0.3">
      <c r="A841" t="s">
        <v>1485</v>
      </c>
      <c r="B841" t="str">
        <f t="shared" si="15"/>
        <v>z is not available</v>
      </c>
    </row>
    <row r="842" spans="1:2" x14ac:dyDescent="0.3">
      <c r="A842" t="s">
        <v>1486</v>
      </c>
      <c r="B842" t="str">
        <f t="shared" si="15"/>
        <v>z is not available</v>
      </c>
    </row>
    <row r="843" spans="1:2" x14ac:dyDescent="0.3">
      <c r="A843" t="s">
        <v>1487</v>
      </c>
      <c r="B843" t="str">
        <f t="shared" si="15"/>
        <v>z is not available</v>
      </c>
    </row>
    <row r="844" spans="1:2" x14ac:dyDescent="0.3">
      <c r="A844" t="s">
        <v>1488</v>
      </c>
      <c r="B844" t="str">
        <f t="shared" si="15"/>
        <v>z is not available</v>
      </c>
    </row>
    <row r="845" spans="1:2" x14ac:dyDescent="0.3">
      <c r="A845" t="s">
        <v>1489</v>
      </c>
      <c r="B845" t="str">
        <f t="shared" si="15"/>
        <v>z is not available</v>
      </c>
    </row>
    <row r="846" spans="1:2" x14ac:dyDescent="0.3">
      <c r="A846" t="s">
        <v>1490</v>
      </c>
      <c r="B846" t="str">
        <f t="shared" si="15"/>
        <v>z is not available</v>
      </c>
    </row>
    <row r="847" spans="1:2" x14ac:dyDescent="0.3">
      <c r="A847" t="s">
        <v>1491</v>
      </c>
      <c r="B847" t="str">
        <f t="shared" si="15"/>
        <v>z is not available</v>
      </c>
    </row>
    <row r="848" spans="1:2" x14ac:dyDescent="0.3">
      <c r="A848" t="s">
        <v>1492</v>
      </c>
      <c r="B848" t="str">
        <f t="shared" si="15"/>
        <v>z is not available</v>
      </c>
    </row>
    <row r="849" spans="1:2" x14ac:dyDescent="0.3">
      <c r="A849" t="s">
        <v>1493</v>
      </c>
      <c r="B849" t="str">
        <f t="shared" si="15"/>
        <v>z is not available</v>
      </c>
    </row>
    <row r="850" spans="1:2" x14ac:dyDescent="0.3">
      <c r="A850" t="s">
        <v>1494</v>
      </c>
      <c r="B850" t="str">
        <f t="shared" si="15"/>
        <v>z is not available</v>
      </c>
    </row>
    <row r="851" spans="1:2" x14ac:dyDescent="0.3">
      <c r="A851" t="s">
        <v>1495</v>
      </c>
      <c r="B851" t="str">
        <f t="shared" si="15"/>
        <v>z is not available</v>
      </c>
    </row>
    <row r="852" spans="1:2" x14ac:dyDescent="0.3">
      <c r="A852" t="s">
        <v>1496</v>
      </c>
      <c r="B852" t="str">
        <f t="shared" si="15"/>
        <v>z is not available</v>
      </c>
    </row>
    <row r="853" spans="1:2" x14ac:dyDescent="0.3">
      <c r="A853" t="s">
        <v>1497</v>
      </c>
      <c r="B853" t="str">
        <f t="shared" si="15"/>
        <v>z is not available</v>
      </c>
    </row>
    <row r="854" spans="1:2" x14ac:dyDescent="0.3">
      <c r="A854" t="s">
        <v>1498</v>
      </c>
      <c r="B854" t="str">
        <f t="shared" si="15"/>
        <v>z is not available</v>
      </c>
    </row>
    <row r="855" spans="1:2" x14ac:dyDescent="0.3">
      <c r="A855" t="s">
        <v>1499</v>
      </c>
      <c r="B855" t="str">
        <f t="shared" si="15"/>
        <v>z is not available</v>
      </c>
    </row>
    <row r="856" spans="1:2" x14ac:dyDescent="0.3">
      <c r="A856" t="s">
        <v>1500</v>
      </c>
      <c r="B856" t="str">
        <f t="shared" si="15"/>
        <v>z is not available</v>
      </c>
    </row>
    <row r="857" spans="1:2" x14ac:dyDescent="0.3">
      <c r="A857" t="s">
        <v>1501</v>
      </c>
      <c r="B857" t="str">
        <f t="shared" si="15"/>
        <v>z is not available</v>
      </c>
    </row>
    <row r="858" spans="1:2" x14ac:dyDescent="0.3">
      <c r="A858" t="s">
        <v>1502</v>
      </c>
      <c r="B858" t="str">
        <f t="shared" si="15"/>
        <v>z is not available</v>
      </c>
    </row>
    <row r="859" spans="1:2" x14ac:dyDescent="0.3">
      <c r="A859" t="s">
        <v>1503</v>
      </c>
      <c r="B859" t="str">
        <f t="shared" si="15"/>
        <v>z is not available</v>
      </c>
    </row>
    <row r="860" spans="1:2" x14ac:dyDescent="0.3">
      <c r="A860" t="s">
        <v>1504</v>
      </c>
      <c r="B860" t="str">
        <f t="shared" si="15"/>
        <v>z is not available</v>
      </c>
    </row>
    <row r="861" spans="1:2" x14ac:dyDescent="0.3">
      <c r="A861" t="s">
        <v>1505</v>
      </c>
      <c r="B861" t="str">
        <f t="shared" si="15"/>
        <v>z is not available</v>
      </c>
    </row>
    <row r="862" spans="1:2" x14ac:dyDescent="0.3">
      <c r="A862" t="s">
        <v>1506</v>
      </c>
      <c r="B862" t="str">
        <f t="shared" si="15"/>
        <v>z is not available</v>
      </c>
    </row>
    <row r="863" spans="1:2" x14ac:dyDescent="0.3">
      <c r="A863" t="s">
        <v>1507</v>
      </c>
      <c r="B863">
        <f t="shared" si="15"/>
        <v>20</v>
      </c>
    </row>
    <row r="864" spans="1:2" x14ac:dyDescent="0.3">
      <c r="A864" t="s">
        <v>1508</v>
      </c>
      <c r="B864" t="str">
        <f t="shared" si="15"/>
        <v>z is not available</v>
      </c>
    </row>
    <row r="865" spans="1:2" x14ac:dyDescent="0.3">
      <c r="A865" t="s">
        <v>1509</v>
      </c>
      <c r="B865" t="str">
        <f t="shared" si="15"/>
        <v>z is not available</v>
      </c>
    </row>
    <row r="866" spans="1:2" x14ac:dyDescent="0.3">
      <c r="A866" t="s">
        <v>1510</v>
      </c>
      <c r="B866" t="str">
        <f t="shared" si="15"/>
        <v>z is not available</v>
      </c>
    </row>
    <row r="867" spans="1:2" x14ac:dyDescent="0.3">
      <c r="A867" t="s">
        <v>1511</v>
      </c>
      <c r="B867" t="str">
        <f t="shared" si="15"/>
        <v>z is not available</v>
      </c>
    </row>
    <row r="868" spans="1:2" x14ac:dyDescent="0.3">
      <c r="A868" t="s">
        <v>1512</v>
      </c>
      <c r="B868" t="str">
        <f t="shared" si="15"/>
        <v>z is not available</v>
      </c>
    </row>
    <row r="869" spans="1:2" x14ac:dyDescent="0.3">
      <c r="A869" t="s">
        <v>1513</v>
      </c>
      <c r="B869" t="str">
        <f t="shared" si="15"/>
        <v>z is not available</v>
      </c>
    </row>
    <row r="870" spans="1:2" x14ac:dyDescent="0.3">
      <c r="A870" t="s">
        <v>1514</v>
      </c>
      <c r="B870" t="str">
        <f t="shared" si="15"/>
        <v>z is not available</v>
      </c>
    </row>
    <row r="871" spans="1:2" x14ac:dyDescent="0.3">
      <c r="A871" t="s">
        <v>1515</v>
      </c>
      <c r="B871" t="str">
        <f t="shared" si="15"/>
        <v>z is not available</v>
      </c>
    </row>
    <row r="872" spans="1:2" x14ac:dyDescent="0.3">
      <c r="A872" t="s">
        <v>1516</v>
      </c>
      <c r="B872" t="str">
        <f t="shared" si="15"/>
        <v>z is not available</v>
      </c>
    </row>
    <row r="873" spans="1:2" x14ac:dyDescent="0.3">
      <c r="A873" t="s">
        <v>1517</v>
      </c>
      <c r="B873" t="str">
        <f t="shared" si="15"/>
        <v>z is not available</v>
      </c>
    </row>
    <row r="874" spans="1:2" x14ac:dyDescent="0.3">
      <c r="A874" t="s">
        <v>1518</v>
      </c>
      <c r="B874" t="str">
        <f t="shared" si="15"/>
        <v>z is not available</v>
      </c>
    </row>
    <row r="875" spans="1:2" x14ac:dyDescent="0.3">
      <c r="A875" t="s">
        <v>1519</v>
      </c>
      <c r="B875" t="str">
        <f t="shared" si="15"/>
        <v>z is not available</v>
      </c>
    </row>
    <row r="876" spans="1:2" x14ac:dyDescent="0.3">
      <c r="A876" t="s">
        <v>1520</v>
      </c>
      <c r="B876" t="str">
        <f t="shared" si="15"/>
        <v>z is not available</v>
      </c>
    </row>
    <row r="877" spans="1:2" x14ac:dyDescent="0.3">
      <c r="A877" t="s">
        <v>1521</v>
      </c>
      <c r="B877" t="str">
        <f t="shared" si="15"/>
        <v>z is not available</v>
      </c>
    </row>
    <row r="878" spans="1:2" x14ac:dyDescent="0.3">
      <c r="A878" t="s">
        <v>1522</v>
      </c>
      <c r="B878" t="str">
        <f t="shared" si="15"/>
        <v>z is not available</v>
      </c>
    </row>
    <row r="879" spans="1:2" x14ac:dyDescent="0.3">
      <c r="A879" t="s">
        <v>1523</v>
      </c>
      <c r="B879" t="str">
        <f t="shared" si="15"/>
        <v>z is not available</v>
      </c>
    </row>
    <row r="880" spans="1:2" x14ac:dyDescent="0.3">
      <c r="A880" t="s">
        <v>1524</v>
      </c>
      <c r="B880" t="str">
        <f t="shared" si="15"/>
        <v>z is not available</v>
      </c>
    </row>
    <row r="881" spans="1:2" x14ac:dyDescent="0.3">
      <c r="A881" t="s">
        <v>1525</v>
      </c>
      <c r="B881" t="str">
        <f t="shared" si="15"/>
        <v>z is not available</v>
      </c>
    </row>
    <row r="882" spans="1:2" x14ac:dyDescent="0.3">
      <c r="A882" t="s">
        <v>1526</v>
      </c>
      <c r="B882" t="str">
        <f t="shared" si="15"/>
        <v>z is not available</v>
      </c>
    </row>
    <row r="883" spans="1:2" x14ac:dyDescent="0.3">
      <c r="A883" t="s">
        <v>1527</v>
      </c>
      <c r="B883" t="str">
        <f t="shared" si="15"/>
        <v>z is not available</v>
      </c>
    </row>
    <row r="884" spans="1:2" x14ac:dyDescent="0.3">
      <c r="A884" t="s">
        <v>1528</v>
      </c>
      <c r="B884" t="str">
        <f t="shared" si="15"/>
        <v>z is not available</v>
      </c>
    </row>
    <row r="885" spans="1:2" x14ac:dyDescent="0.3">
      <c r="A885" t="s">
        <v>1529</v>
      </c>
      <c r="B885" t="str">
        <f t="shared" si="15"/>
        <v>z is not available</v>
      </c>
    </row>
    <row r="886" spans="1:2" x14ac:dyDescent="0.3">
      <c r="A886" t="s">
        <v>1530</v>
      </c>
      <c r="B886" t="str">
        <f t="shared" si="15"/>
        <v>z is not available</v>
      </c>
    </row>
    <row r="887" spans="1:2" x14ac:dyDescent="0.3">
      <c r="A887" t="s">
        <v>1531</v>
      </c>
      <c r="B887" t="str">
        <f t="shared" si="15"/>
        <v>z is not available</v>
      </c>
    </row>
    <row r="888" spans="1:2" x14ac:dyDescent="0.3">
      <c r="A888" t="s">
        <v>1532</v>
      </c>
      <c r="B888" t="str">
        <f t="shared" si="15"/>
        <v>z is not available</v>
      </c>
    </row>
    <row r="889" spans="1:2" x14ac:dyDescent="0.3">
      <c r="A889" t="s">
        <v>1533</v>
      </c>
      <c r="B889" t="str">
        <f t="shared" si="15"/>
        <v>z is not available</v>
      </c>
    </row>
    <row r="890" spans="1:2" x14ac:dyDescent="0.3">
      <c r="A890" t="s">
        <v>1534</v>
      </c>
      <c r="B890" t="str">
        <f t="shared" si="15"/>
        <v>z is not available</v>
      </c>
    </row>
    <row r="891" spans="1:2" x14ac:dyDescent="0.3">
      <c r="A891" t="s">
        <v>1535</v>
      </c>
      <c r="B891" t="str">
        <f t="shared" si="15"/>
        <v>z is not available</v>
      </c>
    </row>
    <row r="892" spans="1:2" x14ac:dyDescent="0.3">
      <c r="A892" t="s">
        <v>1536</v>
      </c>
      <c r="B892" t="str">
        <f t="shared" si="15"/>
        <v>z is not available</v>
      </c>
    </row>
    <row r="893" spans="1:2" x14ac:dyDescent="0.3">
      <c r="A893" t="s">
        <v>1537</v>
      </c>
      <c r="B893" t="str">
        <f t="shared" si="15"/>
        <v>z is not available</v>
      </c>
    </row>
    <row r="894" spans="1:2" x14ac:dyDescent="0.3">
      <c r="A894" t="s">
        <v>1538</v>
      </c>
      <c r="B894" t="str">
        <f t="shared" si="15"/>
        <v>z is not available</v>
      </c>
    </row>
    <row r="895" spans="1:2" x14ac:dyDescent="0.3">
      <c r="A895" t="s">
        <v>1539</v>
      </c>
      <c r="B895" t="str">
        <f t="shared" si="15"/>
        <v>z is not available</v>
      </c>
    </row>
    <row r="896" spans="1:2" x14ac:dyDescent="0.3">
      <c r="A896" t="s">
        <v>1540</v>
      </c>
      <c r="B896" t="str">
        <f t="shared" si="15"/>
        <v>z is not available</v>
      </c>
    </row>
    <row r="897" spans="1:2" x14ac:dyDescent="0.3">
      <c r="A897" t="s">
        <v>1541</v>
      </c>
      <c r="B897" t="str">
        <f t="shared" si="15"/>
        <v>z is not available</v>
      </c>
    </row>
    <row r="898" spans="1:2" x14ac:dyDescent="0.3">
      <c r="A898" t="s">
        <v>1542</v>
      </c>
      <c r="B898" t="str">
        <f t="shared" si="15"/>
        <v>z is not available</v>
      </c>
    </row>
    <row r="899" spans="1:2" x14ac:dyDescent="0.3">
      <c r="A899" t="s">
        <v>1543</v>
      </c>
      <c r="B899" t="str">
        <f t="shared" ref="B899:B962" si="16">IFERROR(FIND("z",A899),"z is not available")</f>
        <v>z is not available</v>
      </c>
    </row>
    <row r="900" spans="1:2" x14ac:dyDescent="0.3">
      <c r="A900" t="s">
        <v>1544</v>
      </c>
      <c r="B900" t="str">
        <f t="shared" si="16"/>
        <v>z is not available</v>
      </c>
    </row>
    <row r="901" spans="1:2" x14ac:dyDescent="0.3">
      <c r="A901" t="s">
        <v>1545</v>
      </c>
      <c r="B901" t="str">
        <f t="shared" si="16"/>
        <v>z is not available</v>
      </c>
    </row>
    <row r="902" spans="1:2" x14ac:dyDescent="0.3">
      <c r="A902" t="s">
        <v>1546</v>
      </c>
      <c r="B902" t="str">
        <f t="shared" si="16"/>
        <v>z is not available</v>
      </c>
    </row>
    <row r="903" spans="1:2" x14ac:dyDescent="0.3">
      <c r="A903" t="s">
        <v>1547</v>
      </c>
      <c r="B903" t="str">
        <f t="shared" si="16"/>
        <v>z is not available</v>
      </c>
    </row>
    <row r="904" spans="1:2" x14ac:dyDescent="0.3">
      <c r="A904" t="s">
        <v>1548</v>
      </c>
      <c r="B904" t="str">
        <f t="shared" si="16"/>
        <v>z is not available</v>
      </c>
    </row>
    <row r="905" spans="1:2" x14ac:dyDescent="0.3">
      <c r="A905" t="s">
        <v>1549</v>
      </c>
      <c r="B905" t="str">
        <f t="shared" si="16"/>
        <v>z is not available</v>
      </c>
    </row>
    <row r="906" spans="1:2" x14ac:dyDescent="0.3">
      <c r="A906" t="s">
        <v>1550</v>
      </c>
      <c r="B906" t="str">
        <f t="shared" si="16"/>
        <v>z is not available</v>
      </c>
    </row>
    <row r="907" spans="1:2" x14ac:dyDescent="0.3">
      <c r="A907" t="s">
        <v>1551</v>
      </c>
      <c r="B907" t="str">
        <f t="shared" si="16"/>
        <v>z is not available</v>
      </c>
    </row>
    <row r="908" spans="1:2" x14ac:dyDescent="0.3">
      <c r="A908" t="s">
        <v>1552</v>
      </c>
      <c r="B908" t="str">
        <f t="shared" si="16"/>
        <v>z is not available</v>
      </c>
    </row>
    <row r="909" spans="1:2" x14ac:dyDescent="0.3">
      <c r="A909" t="s">
        <v>1553</v>
      </c>
      <c r="B909" t="str">
        <f t="shared" si="16"/>
        <v>z is not available</v>
      </c>
    </row>
    <row r="910" spans="1:2" x14ac:dyDescent="0.3">
      <c r="A910" t="s">
        <v>1554</v>
      </c>
      <c r="B910" t="str">
        <f t="shared" si="16"/>
        <v>z is not available</v>
      </c>
    </row>
    <row r="911" spans="1:2" x14ac:dyDescent="0.3">
      <c r="A911" t="s">
        <v>1555</v>
      </c>
      <c r="B911" t="str">
        <f t="shared" si="16"/>
        <v>z is not available</v>
      </c>
    </row>
    <row r="912" spans="1:2" x14ac:dyDescent="0.3">
      <c r="A912" t="s">
        <v>1556</v>
      </c>
      <c r="B912" t="str">
        <f t="shared" si="16"/>
        <v>z is not available</v>
      </c>
    </row>
    <row r="913" spans="1:2" x14ac:dyDescent="0.3">
      <c r="A913" t="s">
        <v>1557</v>
      </c>
      <c r="B913" t="str">
        <f t="shared" si="16"/>
        <v>z is not available</v>
      </c>
    </row>
    <row r="914" spans="1:2" x14ac:dyDescent="0.3">
      <c r="A914" t="s">
        <v>1558</v>
      </c>
      <c r="B914" t="str">
        <f t="shared" si="16"/>
        <v>z is not available</v>
      </c>
    </row>
    <row r="915" spans="1:2" x14ac:dyDescent="0.3">
      <c r="A915" t="s">
        <v>1559</v>
      </c>
      <c r="B915" t="str">
        <f t="shared" si="16"/>
        <v>z is not available</v>
      </c>
    </row>
    <row r="916" spans="1:2" x14ac:dyDescent="0.3">
      <c r="A916" t="s">
        <v>1560</v>
      </c>
      <c r="B916" t="str">
        <f t="shared" si="16"/>
        <v>z is not available</v>
      </c>
    </row>
    <row r="917" spans="1:2" x14ac:dyDescent="0.3">
      <c r="A917" t="s">
        <v>1561</v>
      </c>
      <c r="B917" t="str">
        <f t="shared" si="16"/>
        <v>z is not available</v>
      </c>
    </row>
    <row r="918" spans="1:2" x14ac:dyDescent="0.3">
      <c r="A918" t="s">
        <v>1562</v>
      </c>
      <c r="B918" t="str">
        <f t="shared" si="16"/>
        <v>z is not available</v>
      </c>
    </row>
    <row r="919" spans="1:2" x14ac:dyDescent="0.3">
      <c r="A919" t="s">
        <v>1563</v>
      </c>
      <c r="B919" t="str">
        <f t="shared" si="16"/>
        <v>z is not available</v>
      </c>
    </row>
    <row r="920" spans="1:2" x14ac:dyDescent="0.3">
      <c r="A920" t="s">
        <v>1564</v>
      </c>
      <c r="B920" t="str">
        <f t="shared" si="16"/>
        <v>z is not available</v>
      </c>
    </row>
    <row r="921" spans="1:2" x14ac:dyDescent="0.3">
      <c r="A921" t="s">
        <v>1565</v>
      </c>
      <c r="B921" t="str">
        <f t="shared" si="16"/>
        <v>z is not available</v>
      </c>
    </row>
    <row r="922" spans="1:2" x14ac:dyDescent="0.3">
      <c r="A922" t="s">
        <v>1566</v>
      </c>
      <c r="B922" t="str">
        <f t="shared" si="16"/>
        <v>z is not available</v>
      </c>
    </row>
    <row r="923" spans="1:2" x14ac:dyDescent="0.3">
      <c r="A923" t="s">
        <v>1567</v>
      </c>
      <c r="B923" t="str">
        <f t="shared" si="16"/>
        <v>z is not available</v>
      </c>
    </row>
    <row r="924" spans="1:2" x14ac:dyDescent="0.3">
      <c r="A924" t="s">
        <v>1568</v>
      </c>
      <c r="B924" t="str">
        <f t="shared" si="16"/>
        <v>z is not available</v>
      </c>
    </row>
    <row r="925" spans="1:2" x14ac:dyDescent="0.3">
      <c r="A925" t="s">
        <v>1569</v>
      </c>
      <c r="B925" t="str">
        <f t="shared" si="16"/>
        <v>z is not available</v>
      </c>
    </row>
    <row r="926" spans="1:2" x14ac:dyDescent="0.3">
      <c r="A926" t="s">
        <v>1570</v>
      </c>
      <c r="B926" t="str">
        <f t="shared" si="16"/>
        <v>z is not available</v>
      </c>
    </row>
    <row r="927" spans="1:2" x14ac:dyDescent="0.3">
      <c r="A927" t="s">
        <v>1571</v>
      </c>
      <c r="B927" t="str">
        <f t="shared" si="16"/>
        <v>z is not available</v>
      </c>
    </row>
    <row r="928" spans="1:2" x14ac:dyDescent="0.3">
      <c r="A928" t="s">
        <v>1572</v>
      </c>
      <c r="B928" t="str">
        <f t="shared" si="16"/>
        <v>z is not available</v>
      </c>
    </row>
    <row r="929" spans="1:2" x14ac:dyDescent="0.3">
      <c r="A929" t="s">
        <v>1573</v>
      </c>
      <c r="B929" t="str">
        <f t="shared" si="16"/>
        <v>z is not available</v>
      </c>
    </row>
    <row r="930" spans="1:2" x14ac:dyDescent="0.3">
      <c r="A930" t="s">
        <v>1574</v>
      </c>
      <c r="B930" t="str">
        <f t="shared" si="16"/>
        <v>z is not available</v>
      </c>
    </row>
    <row r="931" spans="1:2" x14ac:dyDescent="0.3">
      <c r="A931" t="s">
        <v>1575</v>
      </c>
      <c r="B931" t="str">
        <f t="shared" si="16"/>
        <v>z is not available</v>
      </c>
    </row>
    <row r="932" spans="1:2" x14ac:dyDescent="0.3">
      <c r="A932" t="s">
        <v>1576</v>
      </c>
      <c r="B932" t="str">
        <f t="shared" si="16"/>
        <v>z is not available</v>
      </c>
    </row>
    <row r="933" spans="1:2" x14ac:dyDescent="0.3">
      <c r="A933" t="s">
        <v>1577</v>
      </c>
      <c r="B933" t="str">
        <f t="shared" si="16"/>
        <v>z is not available</v>
      </c>
    </row>
    <row r="934" spans="1:2" x14ac:dyDescent="0.3">
      <c r="A934" t="s">
        <v>1578</v>
      </c>
      <c r="B934" t="str">
        <f t="shared" si="16"/>
        <v>z is not available</v>
      </c>
    </row>
    <row r="935" spans="1:2" x14ac:dyDescent="0.3">
      <c r="A935" t="s">
        <v>1579</v>
      </c>
      <c r="B935" t="str">
        <f t="shared" si="16"/>
        <v>z is not available</v>
      </c>
    </row>
    <row r="936" spans="1:2" x14ac:dyDescent="0.3">
      <c r="A936" t="s">
        <v>1580</v>
      </c>
      <c r="B936" t="str">
        <f t="shared" si="16"/>
        <v>z is not available</v>
      </c>
    </row>
    <row r="937" spans="1:2" x14ac:dyDescent="0.3">
      <c r="A937" t="s">
        <v>1581</v>
      </c>
      <c r="B937" t="str">
        <f t="shared" si="16"/>
        <v>z is not available</v>
      </c>
    </row>
    <row r="938" spans="1:2" x14ac:dyDescent="0.3">
      <c r="A938" t="s">
        <v>1582</v>
      </c>
      <c r="B938" t="str">
        <f t="shared" si="16"/>
        <v>z is not available</v>
      </c>
    </row>
    <row r="939" spans="1:2" x14ac:dyDescent="0.3">
      <c r="A939" t="s">
        <v>1583</v>
      </c>
      <c r="B939" t="str">
        <f t="shared" si="16"/>
        <v>z is not available</v>
      </c>
    </row>
    <row r="940" spans="1:2" x14ac:dyDescent="0.3">
      <c r="A940" t="s">
        <v>1584</v>
      </c>
      <c r="B940" t="str">
        <f t="shared" si="16"/>
        <v>z is not available</v>
      </c>
    </row>
    <row r="941" spans="1:2" x14ac:dyDescent="0.3">
      <c r="A941" t="s">
        <v>1585</v>
      </c>
      <c r="B941" t="str">
        <f t="shared" si="16"/>
        <v>z is not available</v>
      </c>
    </row>
    <row r="942" spans="1:2" x14ac:dyDescent="0.3">
      <c r="A942" t="s">
        <v>1586</v>
      </c>
      <c r="B942" t="str">
        <f t="shared" si="16"/>
        <v>z is not available</v>
      </c>
    </row>
    <row r="943" spans="1:2" x14ac:dyDescent="0.3">
      <c r="A943" t="s">
        <v>1587</v>
      </c>
      <c r="B943" t="str">
        <f t="shared" si="16"/>
        <v>z is not available</v>
      </c>
    </row>
    <row r="944" spans="1:2" x14ac:dyDescent="0.3">
      <c r="A944" t="s">
        <v>1588</v>
      </c>
      <c r="B944" t="str">
        <f t="shared" si="16"/>
        <v>z is not available</v>
      </c>
    </row>
    <row r="945" spans="1:2" x14ac:dyDescent="0.3">
      <c r="A945" t="s">
        <v>1589</v>
      </c>
      <c r="B945" t="str">
        <f t="shared" si="16"/>
        <v>z is not available</v>
      </c>
    </row>
    <row r="946" spans="1:2" x14ac:dyDescent="0.3">
      <c r="A946" t="s">
        <v>1590</v>
      </c>
      <c r="B946" t="str">
        <f t="shared" si="16"/>
        <v>z is not available</v>
      </c>
    </row>
    <row r="947" spans="1:2" x14ac:dyDescent="0.3">
      <c r="A947" t="s">
        <v>1591</v>
      </c>
      <c r="B947" t="str">
        <f t="shared" si="16"/>
        <v>z is not available</v>
      </c>
    </row>
    <row r="948" spans="1:2" x14ac:dyDescent="0.3">
      <c r="A948" t="s">
        <v>1592</v>
      </c>
      <c r="B948" t="str">
        <f t="shared" si="16"/>
        <v>z is not available</v>
      </c>
    </row>
    <row r="949" spans="1:2" x14ac:dyDescent="0.3">
      <c r="A949" t="s">
        <v>1593</v>
      </c>
      <c r="B949" t="str">
        <f t="shared" si="16"/>
        <v>z is not available</v>
      </c>
    </row>
    <row r="950" spans="1:2" x14ac:dyDescent="0.3">
      <c r="A950" t="s">
        <v>1594</v>
      </c>
      <c r="B950" t="str">
        <f t="shared" si="16"/>
        <v>z is not available</v>
      </c>
    </row>
    <row r="951" spans="1:2" x14ac:dyDescent="0.3">
      <c r="A951" t="s">
        <v>1595</v>
      </c>
      <c r="B951" t="str">
        <f t="shared" si="16"/>
        <v>z is not available</v>
      </c>
    </row>
    <row r="952" spans="1:2" x14ac:dyDescent="0.3">
      <c r="A952" t="s">
        <v>1596</v>
      </c>
      <c r="B952" t="str">
        <f t="shared" si="16"/>
        <v>z is not available</v>
      </c>
    </row>
    <row r="953" spans="1:2" x14ac:dyDescent="0.3">
      <c r="A953" t="s">
        <v>1597</v>
      </c>
      <c r="B953" t="str">
        <f t="shared" si="16"/>
        <v>z is not available</v>
      </c>
    </row>
    <row r="954" spans="1:2" x14ac:dyDescent="0.3">
      <c r="A954" t="s">
        <v>1598</v>
      </c>
      <c r="B954">
        <f t="shared" si="16"/>
        <v>17</v>
      </c>
    </row>
    <row r="955" spans="1:2" x14ac:dyDescent="0.3">
      <c r="A955" t="s">
        <v>1599</v>
      </c>
      <c r="B955" t="str">
        <f t="shared" si="16"/>
        <v>z is not available</v>
      </c>
    </row>
    <row r="956" spans="1:2" x14ac:dyDescent="0.3">
      <c r="A956" t="s">
        <v>1600</v>
      </c>
      <c r="B956" t="str">
        <f t="shared" si="16"/>
        <v>z is not available</v>
      </c>
    </row>
    <row r="957" spans="1:2" x14ac:dyDescent="0.3">
      <c r="A957" t="s">
        <v>1601</v>
      </c>
      <c r="B957" t="str">
        <f t="shared" si="16"/>
        <v>z is not available</v>
      </c>
    </row>
    <row r="958" spans="1:2" x14ac:dyDescent="0.3">
      <c r="A958" t="s">
        <v>1602</v>
      </c>
      <c r="B958" t="str">
        <f t="shared" si="16"/>
        <v>z is not available</v>
      </c>
    </row>
    <row r="959" spans="1:2" x14ac:dyDescent="0.3">
      <c r="A959" t="s">
        <v>1603</v>
      </c>
      <c r="B959" t="str">
        <f t="shared" si="16"/>
        <v>z is not available</v>
      </c>
    </row>
    <row r="960" spans="1:2" x14ac:dyDescent="0.3">
      <c r="A960" t="s">
        <v>1604</v>
      </c>
      <c r="B960" t="str">
        <f t="shared" si="16"/>
        <v>z is not available</v>
      </c>
    </row>
    <row r="961" spans="1:2" x14ac:dyDescent="0.3">
      <c r="A961" t="s">
        <v>1605</v>
      </c>
      <c r="B961" t="str">
        <f t="shared" si="16"/>
        <v>z is not available</v>
      </c>
    </row>
    <row r="962" spans="1:2" x14ac:dyDescent="0.3">
      <c r="A962" t="s">
        <v>1606</v>
      </c>
      <c r="B962" t="str">
        <f t="shared" si="16"/>
        <v>z is not available</v>
      </c>
    </row>
    <row r="963" spans="1:2" x14ac:dyDescent="0.3">
      <c r="A963" t="s">
        <v>1607</v>
      </c>
      <c r="B963" t="str">
        <f t="shared" ref="B963:B1026" si="17">IFERROR(FIND("z",A963),"z is not available")</f>
        <v>z is not available</v>
      </c>
    </row>
    <row r="964" spans="1:2" x14ac:dyDescent="0.3">
      <c r="A964" t="s">
        <v>1608</v>
      </c>
      <c r="B964" t="str">
        <f t="shared" si="17"/>
        <v>z is not available</v>
      </c>
    </row>
    <row r="965" spans="1:2" x14ac:dyDescent="0.3">
      <c r="A965" t="s">
        <v>1609</v>
      </c>
      <c r="B965" t="str">
        <f t="shared" si="17"/>
        <v>z is not available</v>
      </c>
    </row>
    <row r="966" spans="1:2" x14ac:dyDescent="0.3">
      <c r="A966" t="s">
        <v>1610</v>
      </c>
      <c r="B966" t="str">
        <f t="shared" si="17"/>
        <v>z is not available</v>
      </c>
    </row>
    <row r="967" spans="1:2" x14ac:dyDescent="0.3">
      <c r="A967" t="s">
        <v>1611</v>
      </c>
      <c r="B967" t="str">
        <f t="shared" si="17"/>
        <v>z is not available</v>
      </c>
    </row>
    <row r="968" spans="1:2" x14ac:dyDescent="0.3">
      <c r="A968" t="s">
        <v>1612</v>
      </c>
      <c r="B968" t="str">
        <f t="shared" si="17"/>
        <v>z is not available</v>
      </c>
    </row>
    <row r="969" spans="1:2" x14ac:dyDescent="0.3">
      <c r="A969" t="s">
        <v>1613</v>
      </c>
      <c r="B969" t="str">
        <f t="shared" si="17"/>
        <v>z is not available</v>
      </c>
    </row>
    <row r="970" spans="1:2" x14ac:dyDescent="0.3">
      <c r="A970" t="s">
        <v>1614</v>
      </c>
      <c r="B970" t="str">
        <f t="shared" si="17"/>
        <v>z is not available</v>
      </c>
    </row>
    <row r="971" spans="1:2" x14ac:dyDescent="0.3">
      <c r="A971" t="s">
        <v>1615</v>
      </c>
      <c r="B971" t="str">
        <f t="shared" si="17"/>
        <v>z is not available</v>
      </c>
    </row>
    <row r="972" spans="1:2" x14ac:dyDescent="0.3">
      <c r="A972" t="s">
        <v>1616</v>
      </c>
      <c r="B972" t="str">
        <f t="shared" si="17"/>
        <v>z is not available</v>
      </c>
    </row>
    <row r="973" spans="1:2" x14ac:dyDescent="0.3">
      <c r="A973" t="s">
        <v>1617</v>
      </c>
      <c r="B973" t="str">
        <f t="shared" si="17"/>
        <v>z is not available</v>
      </c>
    </row>
    <row r="974" spans="1:2" x14ac:dyDescent="0.3">
      <c r="A974" t="s">
        <v>1618</v>
      </c>
      <c r="B974" t="str">
        <f t="shared" si="17"/>
        <v>z is not available</v>
      </c>
    </row>
    <row r="975" spans="1:2" x14ac:dyDescent="0.3">
      <c r="A975" t="s">
        <v>1619</v>
      </c>
      <c r="B975" t="str">
        <f t="shared" si="17"/>
        <v>z is not available</v>
      </c>
    </row>
    <row r="976" spans="1:2" x14ac:dyDescent="0.3">
      <c r="A976" t="s">
        <v>1620</v>
      </c>
      <c r="B976" t="str">
        <f t="shared" si="17"/>
        <v>z is not available</v>
      </c>
    </row>
    <row r="977" spans="1:2" x14ac:dyDescent="0.3">
      <c r="A977" t="s">
        <v>1621</v>
      </c>
      <c r="B977" t="str">
        <f t="shared" si="17"/>
        <v>z is not available</v>
      </c>
    </row>
    <row r="978" spans="1:2" x14ac:dyDescent="0.3">
      <c r="A978" t="s">
        <v>1622</v>
      </c>
      <c r="B978" t="str">
        <f t="shared" si="17"/>
        <v>z is not available</v>
      </c>
    </row>
    <row r="979" spans="1:2" x14ac:dyDescent="0.3">
      <c r="A979" t="s">
        <v>1623</v>
      </c>
      <c r="B979" t="str">
        <f t="shared" si="17"/>
        <v>z is not available</v>
      </c>
    </row>
    <row r="980" spans="1:2" x14ac:dyDescent="0.3">
      <c r="A980" t="s">
        <v>1624</v>
      </c>
      <c r="B980" t="str">
        <f t="shared" si="17"/>
        <v>z is not available</v>
      </c>
    </row>
    <row r="981" spans="1:2" x14ac:dyDescent="0.3">
      <c r="A981" t="s">
        <v>1625</v>
      </c>
      <c r="B981" t="str">
        <f t="shared" si="17"/>
        <v>z is not available</v>
      </c>
    </row>
    <row r="982" spans="1:2" x14ac:dyDescent="0.3">
      <c r="A982" t="s">
        <v>1626</v>
      </c>
      <c r="B982" t="str">
        <f t="shared" si="17"/>
        <v>z is not available</v>
      </c>
    </row>
    <row r="983" spans="1:2" x14ac:dyDescent="0.3">
      <c r="A983" t="s">
        <v>1627</v>
      </c>
      <c r="B983" t="str">
        <f t="shared" si="17"/>
        <v>z is not available</v>
      </c>
    </row>
    <row r="984" spans="1:2" x14ac:dyDescent="0.3">
      <c r="A984" t="s">
        <v>1628</v>
      </c>
      <c r="B984" t="str">
        <f t="shared" si="17"/>
        <v>z is not available</v>
      </c>
    </row>
    <row r="985" spans="1:2" x14ac:dyDescent="0.3">
      <c r="A985" t="s">
        <v>1629</v>
      </c>
      <c r="B985" t="str">
        <f t="shared" si="17"/>
        <v>z is not available</v>
      </c>
    </row>
    <row r="986" spans="1:2" x14ac:dyDescent="0.3">
      <c r="A986" t="s">
        <v>1630</v>
      </c>
      <c r="B986" t="str">
        <f t="shared" si="17"/>
        <v>z is not available</v>
      </c>
    </row>
    <row r="987" spans="1:2" x14ac:dyDescent="0.3">
      <c r="A987" t="s">
        <v>1631</v>
      </c>
      <c r="B987" t="str">
        <f t="shared" si="17"/>
        <v>z is not available</v>
      </c>
    </row>
    <row r="988" spans="1:2" x14ac:dyDescent="0.3">
      <c r="A988" t="s">
        <v>1632</v>
      </c>
      <c r="B988" t="str">
        <f t="shared" si="17"/>
        <v>z is not available</v>
      </c>
    </row>
    <row r="989" spans="1:2" x14ac:dyDescent="0.3">
      <c r="A989" t="s">
        <v>1633</v>
      </c>
      <c r="B989" t="str">
        <f t="shared" si="17"/>
        <v>z is not available</v>
      </c>
    </row>
    <row r="990" spans="1:2" x14ac:dyDescent="0.3">
      <c r="A990" t="s">
        <v>1634</v>
      </c>
      <c r="B990" t="str">
        <f t="shared" si="17"/>
        <v>z is not available</v>
      </c>
    </row>
    <row r="991" spans="1:2" x14ac:dyDescent="0.3">
      <c r="A991" t="s">
        <v>1635</v>
      </c>
      <c r="B991" t="str">
        <f t="shared" si="17"/>
        <v>z is not available</v>
      </c>
    </row>
    <row r="992" spans="1:2" x14ac:dyDescent="0.3">
      <c r="A992" t="s">
        <v>1636</v>
      </c>
      <c r="B992" t="str">
        <f t="shared" si="17"/>
        <v>z is not available</v>
      </c>
    </row>
    <row r="993" spans="1:2" x14ac:dyDescent="0.3">
      <c r="A993" t="s">
        <v>1637</v>
      </c>
      <c r="B993" t="str">
        <f t="shared" si="17"/>
        <v>z is not available</v>
      </c>
    </row>
    <row r="994" spans="1:2" x14ac:dyDescent="0.3">
      <c r="A994" t="s">
        <v>1638</v>
      </c>
      <c r="B994" t="str">
        <f t="shared" si="17"/>
        <v>z is not available</v>
      </c>
    </row>
    <row r="995" spans="1:2" x14ac:dyDescent="0.3">
      <c r="A995" t="s">
        <v>1639</v>
      </c>
      <c r="B995" t="str">
        <f t="shared" si="17"/>
        <v>z is not available</v>
      </c>
    </row>
    <row r="996" spans="1:2" x14ac:dyDescent="0.3">
      <c r="A996" t="s">
        <v>1640</v>
      </c>
      <c r="B996" t="str">
        <f t="shared" si="17"/>
        <v>z is not available</v>
      </c>
    </row>
    <row r="997" spans="1:2" x14ac:dyDescent="0.3">
      <c r="A997" t="s">
        <v>1641</v>
      </c>
      <c r="B997" t="str">
        <f t="shared" si="17"/>
        <v>z is not available</v>
      </c>
    </row>
    <row r="998" spans="1:2" x14ac:dyDescent="0.3">
      <c r="A998" t="s">
        <v>1642</v>
      </c>
      <c r="B998" t="str">
        <f t="shared" si="17"/>
        <v>z is not available</v>
      </c>
    </row>
    <row r="999" spans="1:2" x14ac:dyDescent="0.3">
      <c r="A999" t="s">
        <v>1643</v>
      </c>
      <c r="B999" t="str">
        <f t="shared" si="17"/>
        <v>z is not available</v>
      </c>
    </row>
    <row r="1000" spans="1:2" x14ac:dyDescent="0.3">
      <c r="A1000" t="s">
        <v>1644</v>
      </c>
      <c r="B1000" t="str">
        <f t="shared" si="17"/>
        <v>z is not available</v>
      </c>
    </row>
    <row r="1001" spans="1:2" x14ac:dyDescent="0.3">
      <c r="A1001" t="s">
        <v>1645</v>
      </c>
      <c r="B1001" t="str">
        <f t="shared" si="17"/>
        <v>z is not available</v>
      </c>
    </row>
    <row r="1002" spans="1:2" x14ac:dyDescent="0.3">
      <c r="A1002" t="s">
        <v>1646</v>
      </c>
      <c r="B1002" t="str">
        <f t="shared" si="17"/>
        <v>z is not available</v>
      </c>
    </row>
    <row r="1003" spans="1:2" x14ac:dyDescent="0.3">
      <c r="A1003" t="s">
        <v>1647</v>
      </c>
      <c r="B1003" t="str">
        <f t="shared" si="17"/>
        <v>z is not available</v>
      </c>
    </row>
    <row r="1004" spans="1:2" x14ac:dyDescent="0.3">
      <c r="A1004" t="s">
        <v>1648</v>
      </c>
      <c r="B1004" t="str">
        <f t="shared" si="17"/>
        <v>z is not available</v>
      </c>
    </row>
    <row r="1005" spans="1:2" x14ac:dyDescent="0.3">
      <c r="A1005" t="s">
        <v>1649</v>
      </c>
      <c r="B1005" t="str">
        <f t="shared" si="17"/>
        <v>z is not available</v>
      </c>
    </row>
    <row r="1006" spans="1:2" x14ac:dyDescent="0.3">
      <c r="A1006" t="s">
        <v>1650</v>
      </c>
      <c r="B1006" t="str">
        <f t="shared" si="17"/>
        <v>z is not available</v>
      </c>
    </row>
    <row r="1007" spans="1:2" x14ac:dyDescent="0.3">
      <c r="A1007" t="s">
        <v>1651</v>
      </c>
      <c r="B1007" t="str">
        <f t="shared" si="17"/>
        <v>z is not available</v>
      </c>
    </row>
    <row r="1008" spans="1:2" x14ac:dyDescent="0.3">
      <c r="A1008" t="s">
        <v>1652</v>
      </c>
      <c r="B1008" t="str">
        <f t="shared" si="17"/>
        <v>z is not available</v>
      </c>
    </row>
    <row r="1009" spans="1:2" x14ac:dyDescent="0.3">
      <c r="A1009" t="s">
        <v>1653</v>
      </c>
      <c r="B1009" t="str">
        <f t="shared" si="17"/>
        <v>z is not available</v>
      </c>
    </row>
    <row r="1010" spans="1:2" x14ac:dyDescent="0.3">
      <c r="A1010" t="s">
        <v>1654</v>
      </c>
      <c r="B1010" t="str">
        <f t="shared" si="17"/>
        <v>z is not available</v>
      </c>
    </row>
    <row r="1011" spans="1:2" x14ac:dyDescent="0.3">
      <c r="A1011" t="s">
        <v>1655</v>
      </c>
      <c r="B1011" t="str">
        <f t="shared" si="17"/>
        <v>z is not available</v>
      </c>
    </row>
    <row r="1012" spans="1:2" x14ac:dyDescent="0.3">
      <c r="A1012" t="s">
        <v>1656</v>
      </c>
      <c r="B1012" t="str">
        <f t="shared" si="17"/>
        <v>z is not available</v>
      </c>
    </row>
    <row r="1013" spans="1:2" x14ac:dyDescent="0.3">
      <c r="A1013" t="s">
        <v>1657</v>
      </c>
      <c r="B1013" t="str">
        <f t="shared" si="17"/>
        <v>z is not available</v>
      </c>
    </row>
    <row r="1014" spans="1:2" x14ac:dyDescent="0.3">
      <c r="A1014" t="s">
        <v>1658</v>
      </c>
      <c r="B1014" t="str">
        <f t="shared" si="17"/>
        <v>z is not available</v>
      </c>
    </row>
    <row r="1015" spans="1:2" x14ac:dyDescent="0.3">
      <c r="A1015" t="s">
        <v>1659</v>
      </c>
      <c r="B1015" t="str">
        <f t="shared" si="17"/>
        <v>z is not available</v>
      </c>
    </row>
    <row r="1016" spans="1:2" x14ac:dyDescent="0.3">
      <c r="A1016" t="s">
        <v>1660</v>
      </c>
      <c r="B1016" t="str">
        <f t="shared" si="17"/>
        <v>z is not available</v>
      </c>
    </row>
    <row r="1017" spans="1:2" x14ac:dyDescent="0.3">
      <c r="A1017" t="s">
        <v>1661</v>
      </c>
      <c r="B1017" t="str">
        <f t="shared" si="17"/>
        <v>z is not available</v>
      </c>
    </row>
    <row r="1018" spans="1:2" x14ac:dyDescent="0.3">
      <c r="A1018" t="s">
        <v>1662</v>
      </c>
      <c r="B1018" t="str">
        <f t="shared" si="17"/>
        <v>z is not available</v>
      </c>
    </row>
    <row r="1019" spans="1:2" x14ac:dyDescent="0.3">
      <c r="A1019" t="s">
        <v>1663</v>
      </c>
      <c r="B1019" t="str">
        <f t="shared" si="17"/>
        <v>z is not available</v>
      </c>
    </row>
    <row r="1020" spans="1:2" x14ac:dyDescent="0.3">
      <c r="A1020" t="s">
        <v>1664</v>
      </c>
      <c r="B1020" t="str">
        <f t="shared" si="17"/>
        <v>z is not available</v>
      </c>
    </row>
    <row r="1021" spans="1:2" x14ac:dyDescent="0.3">
      <c r="A1021" t="s">
        <v>1665</v>
      </c>
      <c r="B1021" t="str">
        <f t="shared" si="17"/>
        <v>z is not available</v>
      </c>
    </row>
    <row r="1022" spans="1:2" x14ac:dyDescent="0.3">
      <c r="A1022" t="s">
        <v>1666</v>
      </c>
      <c r="B1022" t="str">
        <f t="shared" si="17"/>
        <v>z is not available</v>
      </c>
    </row>
    <row r="1023" spans="1:2" x14ac:dyDescent="0.3">
      <c r="A1023" t="s">
        <v>1667</v>
      </c>
      <c r="B1023" t="str">
        <f t="shared" si="17"/>
        <v>z is not available</v>
      </c>
    </row>
    <row r="1024" spans="1:2" x14ac:dyDescent="0.3">
      <c r="A1024" t="s">
        <v>1668</v>
      </c>
      <c r="B1024" t="str">
        <f t="shared" si="17"/>
        <v>z is not available</v>
      </c>
    </row>
    <row r="1025" spans="1:2" x14ac:dyDescent="0.3">
      <c r="A1025" t="s">
        <v>1669</v>
      </c>
      <c r="B1025" t="str">
        <f t="shared" si="17"/>
        <v>z is not available</v>
      </c>
    </row>
    <row r="1026" spans="1:2" x14ac:dyDescent="0.3">
      <c r="A1026" t="s">
        <v>1670</v>
      </c>
      <c r="B1026" t="str">
        <f t="shared" si="17"/>
        <v>z is not available</v>
      </c>
    </row>
    <row r="1027" spans="1:2" x14ac:dyDescent="0.3">
      <c r="A1027" t="s">
        <v>1671</v>
      </c>
      <c r="B1027" t="str">
        <f t="shared" ref="B1027:B1090" si="18">IFERROR(FIND("z",A1027),"z is not available")</f>
        <v>z is not available</v>
      </c>
    </row>
    <row r="1028" spans="1:2" x14ac:dyDescent="0.3">
      <c r="A1028" t="s">
        <v>1672</v>
      </c>
      <c r="B1028" t="str">
        <f t="shared" si="18"/>
        <v>z is not available</v>
      </c>
    </row>
    <row r="1029" spans="1:2" x14ac:dyDescent="0.3">
      <c r="A1029" t="s">
        <v>1673</v>
      </c>
      <c r="B1029" t="str">
        <f t="shared" si="18"/>
        <v>z is not available</v>
      </c>
    </row>
    <row r="1030" spans="1:2" x14ac:dyDescent="0.3">
      <c r="A1030" t="s">
        <v>1674</v>
      </c>
      <c r="B1030" t="str">
        <f t="shared" si="18"/>
        <v>z is not available</v>
      </c>
    </row>
    <row r="1031" spans="1:2" x14ac:dyDescent="0.3">
      <c r="A1031" t="s">
        <v>1675</v>
      </c>
      <c r="B1031" t="str">
        <f t="shared" si="18"/>
        <v>z is not available</v>
      </c>
    </row>
    <row r="1032" spans="1:2" x14ac:dyDescent="0.3">
      <c r="A1032" t="s">
        <v>1676</v>
      </c>
      <c r="B1032" t="str">
        <f t="shared" si="18"/>
        <v>z is not available</v>
      </c>
    </row>
    <row r="1033" spans="1:2" x14ac:dyDescent="0.3">
      <c r="A1033" t="s">
        <v>1677</v>
      </c>
      <c r="B1033" t="str">
        <f t="shared" si="18"/>
        <v>z is not available</v>
      </c>
    </row>
    <row r="1034" spans="1:2" x14ac:dyDescent="0.3">
      <c r="A1034" t="s">
        <v>1678</v>
      </c>
      <c r="B1034" t="str">
        <f t="shared" si="18"/>
        <v>z is not available</v>
      </c>
    </row>
    <row r="1035" spans="1:2" x14ac:dyDescent="0.3">
      <c r="A1035" t="s">
        <v>1679</v>
      </c>
      <c r="B1035" t="str">
        <f t="shared" si="18"/>
        <v>z is not available</v>
      </c>
    </row>
    <row r="1036" spans="1:2" x14ac:dyDescent="0.3">
      <c r="A1036" t="s">
        <v>1680</v>
      </c>
      <c r="B1036" t="str">
        <f t="shared" si="18"/>
        <v>z is not available</v>
      </c>
    </row>
    <row r="1037" spans="1:2" x14ac:dyDescent="0.3">
      <c r="A1037" t="s">
        <v>1681</v>
      </c>
      <c r="B1037" t="str">
        <f t="shared" si="18"/>
        <v>z is not available</v>
      </c>
    </row>
    <row r="1038" spans="1:2" x14ac:dyDescent="0.3">
      <c r="A1038" t="s">
        <v>1682</v>
      </c>
      <c r="B1038" t="str">
        <f t="shared" si="18"/>
        <v>z is not available</v>
      </c>
    </row>
    <row r="1039" spans="1:2" x14ac:dyDescent="0.3">
      <c r="A1039" t="s">
        <v>1683</v>
      </c>
      <c r="B1039" t="str">
        <f t="shared" si="18"/>
        <v>z is not available</v>
      </c>
    </row>
    <row r="1040" spans="1:2" x14ac:dyDescent="0.3">
      <c r="A1040" t="s">
        <v>1684</v>
      </c>
      <c r="B1040" t="str">
        <f t="shared" si="18"/>
        <v>z is not available</v>
      </c>
    </row>
    <row r="1041" spans="1:2" x14ac:dyDescent="0.3">
      <c r="A1041" t="s">
        <v>1685</v>
      </c>
      <c r="B1041" t="str">
        <f t="shared" si="18"/>
        <v>z is not available</v>
      </c>
    </row>
    <row r="1042" spans="1:2" x14ac:dyDescent="0.3">
      <c r="A1042" t="s">
        <v>1686</v>
      </c>
      <c r="B1042" t="str">
        <f t="shared" si="18"/>
        <v>z is not available</v>
      </c>
    </row>
    <row r="1043" spans="1:2" x14ac:dyDescent="0.3">
      <c r="A1043" t="s">
        <v>1687</v>
      </c>
      <c r="B1043" t="str">
        <f t="shared" si="18"/>
        <v>z is not available</v>
      </c>
    </row>
    <row r="1044" spans="1:2" x14ac:dyDescent="0.3">
      <c r="A1044" t="s">
        <v>1688</v>
      </c>
      <c r="B1044">
        <f t="shared" si="18"/>
        <v>50</v>
      </c>
    </row>
    <row r="1045" spans="1:2" x14ac:dyDescent="0.3">
      <c r="A1045" t="s">
        <v>1689</v>
      </c>
      <c r="B1045" t="str">
        <f t="shared" si="18"/>
        <v>z is not available</v>
      </c>
    </row>
    <row r="1046" spans="1:2" x14ac:dyDescent="0.3">
      <c r="A1046" t="s">
        <v>1690</v>
      </c>
      <c r="B1046" t="str">
        <f t="shared" si="18"/>
        <v>z is not available</v>
      </c>
    </row>
    <row r="1047" spans="1:2" x14ac:dyDescent="0.3">
      <c r="A1047" t="s">
        <v>1691</v>
      </c>
      <c r="B1047" t="str">
        <f t="shared" si="18"/>
        <v>z is not available</v>
      </c>
    </row>
    <row r="1048" spans="1:2" x14ac:dyDescent="0.3">
      <c r="A1048" t="s">
        <v>1692</v>
      </c>
      <c r="B1048" t="str">
        <f t="shared" si="18"/>
        <v>z is not available</v>
      </c>
    </row>
    <row r="1049" spans="1:2" x14ac:dyDescent="0.3">
      <c r="A1049" t="s">
        <v>1693</v>
      </c>
      <c r="B1049" t="str">
        <f t="shared" si="18"/>
        <v>z is not available</v>
      </c>
    </row>
    <row r="1050" spans="1:2" x14ac:dyDescent="0.3">
      <c r="A1050" t="s">
        <v>1694</v>
      </c>
      <c r="B1050" t="str">
        <f t="shared" si="18"/>
        <v>z is not available</v>
      </c>
    </row>
    <row r="1051" spans="1:2" x14ac:dyDescent="0.3">
      <c r="A1051" t="s">
        <v>1695</v>
      </c>
      <c r="B1051" t="str">
        <f t="shared" si="18"/>
        <v>z is not available</v>
      </c>
    </row>
    <row r="1052" spans="1:2" x14ac:dyDescent="0.3">
      <c r="A1052" t="s">
        <v>1696</v>
      </c>
      <c r="B1052" t="str">
        <f t="shared" si="18"/>
        <v>z is not available</v>
      </c>
    </row>
    <row r="1053" spans="1:2" x14ac:dyDescent="0.3">
      <c r="A1053" t="s">
        <v>1697</v>
      </c>
      <c r="B1053" t="str">
        <f t="shared" si="18"/>
        <v>z is not available</v>
      </c>
    </row>
    <row r="1054" spans="1:2" x14ac:dyDescent="0.3">
      <c r="A1054" t="s">
        <v>1698</v>
      </c>
      <c r="B1054" t="str">
        <f t="shared" si="18"/>
        <v>z is not available</v>
      </c>
    </row>
    <row r="1055" spans="1:2" x14ac:dyDescent="0.3">
      <c r="A1055" t="s">
        <v>1699</v>
      </c>
      <c r="B1055" t="str">
        <f t="shared" si="18"/>
        <v>z is not available</v>
      </c>
    </row>
    <row r="1056" spans="1:2" x14ac:dyDescent="0.3">
      <c r="A1056" t="s">
        <v>1700</v>
      </c>
      <c r="B1056" t="str">
        <f t="shared" si="18"/>
        <v>z is not available</v>
      </c>
    </row>
    <row r="1057" spans="1:2" x14ac:dyDescent="0.3">
      <c r="A1057" t="s">
        <v>1701</v>
      </c>
      <c r="B1057" t="str">
        <f t="shared" si="18"/>
        <v>z is not available</v>
      </c>
    </row>
    <row r="1058" spans="1:2" x14ac:dyDescent="0.3">
      <c r="A1058" t="s">
        <v>1702</v>
      </c>
      <c r="B1058" t="str">
        <f t="shared" si="18"/>
        <v>z is not available</v>
      </c>
    </row>
    <row r="1059" spans="1:2" x14ac:dyDescent="0.3">
      <c r="A1059" t="s">
        <v>1703</v>
      </c>
      <c r="B1059" t="str">
        <f t="shared" si="18"/>
        <v>z is not available</v>
      </c>
    </row>
    <row r="1060" spans="1:2" x14ac:dyDescent="0.3">
      <c r="A1060" t="s">
        <v>1704</v>
      </c>
      <c r="B1060" t="str">
        <f t="shared" si="18"/>
        <v>z is not available</v>
      </c>
    </row>
    <row r="1061" spans="1:2" x14ac:dyDescent="0.3">
      <c r="A1061" t="s">
        <v>1705</v>
      </c>
      <c r="B1061" t="str">
        <f t="shared" si="18"/>
        <v>z is not available</v>
      </c>
    </row>
    <row r="1062" spans="1:2" x14ac:dyDescent="0.3">
      <c r="A1062" t="s">
        <v>1706</v>
      </c>
      <c r="B1062" t="str">
        <f t="shared" si="18"/>
        <v>z is not available</v>
      </c>
    </row>
    <row r="1063" spans="1:2" x14ac:dyDescent="0.3">
      <c r="A1063" t="s">
        <v>1707</v>
      </c>
      <c r="B1063" t="str">
        <f t="shared" si="18"/>
        <v>z is not available</v>
      </c>
    </row>
    <row r="1064" spans="1:2" x14ac:dyDescent="0.3">
      <c r="A1064" t="s">
        <v>1708</v>
      </c>
      <c r="B1064" t="str">
        <f t="shared" si="18"/>
        <v>z is not available</v>
      </c>
    </row>
    <row r="1065" spans="1:2" x14ac:dyDescent="0.3">
      <c r="A1065" t="s">
        <v>1709</v>
      </c>
      <c r="B1065" t="str">
        <f t="shared" si="18"/>
        <v>z is not available</v>
      </c>
    </row>
    <row r="1066" spans="1:2" x14ac:dyDescent="0.3">
      <c r="A1066" t="s">
        <v>1710</v>
      </c>
      <c r="B1066" t="str">
        <f t="shared" si="18"/>
        <v>z is not available</v>
      </c>
    </row>
    <row r="1067" spans="1:2" x14ac:dyDescent="0.3">
      <c r="A1067" t="s">
        <v>1711</v>
      </c>
      <c r="B1067" t="str">
        <f t="shared" si="18"/>
        <v>z is not available</v>
      </c>
    </row>
    <row r="1068" spans="1:2" x14ac:dyDescent="0.3">
      <c r="A1068" t="s">
        <v>1712</v>
      </c>
      <c r="B1068" t="str">
        <f t="shared" si="18"/>
        <v>z is not available</v>
      </c>
    </row>
    <row r="1069" spans="1:2" x14ac:dyDescent="0.3">
      <c r="A1069" t="s">
        <v>1713</v>
      </c>
      <c r="B1069" t="str">
        <f t="shared" si="18"/>
        <v>z is not available</v>
      </c>
    </row>
    <row r="1070" spans="1:2" x14ac:dyDescent="0.3">
      <c r="A1070" t="s">
        <v>1714</v>
      </c>
      <c r="B1070" t="str">
        <f t="shared" si="18"/>
        <v>z is not available</v>
      </c>
    </row>
    <row r="1071" spans="1:2" x14ac:dyDescent="0.3">
      <c r="A1071" t="s">
        <v>1715</v>
      </c>
      <c r="B1071">
        <f t="shared" si="18"/>
        <v>29</v>
      </c>
    </row>
    <row r="1072" spans="1:2" x14ac:dyDescent="0.3">
      <c r="A1072" t="s">
        <v>1716</v>
      </c>
      <c r="B1072" t="str">
        <f t="shared" si="18"/>
        <v>z is not available</v>
      </c>
    </row>
    <row r="1073" spans="1:2" x14ac:dyDescent="0.3">
      <c r="A1073" t="s">
        <v>1717</v>
      </c>
      <c r="B1073" t="str">
        <f t="shared" si="18"/>
        <v>z is not available</v>
      </c>
    </row>
    <row r="1074" spans="1:2" x14ac:dyDescent="0.3">
      <c r="A1074" t="s">
        <v>1718</v>
      </c>
      <c r="B1074" t="str">
        <f t="shared" si="18"/>
        <v>z is not available</v>
      </c>
    </row>
    <row r="1075" spans="1:2" x14ac:dyDescent="0.3">
      <c r="A1075" t="s">
        <v>1719</v>
      </c>
      <c r="B1075" t="str">
        <f t="shared" si="18"/>
        <v>z is not available</v>
      </c>
    </row>
    <row r="1076" spans="1:2" x14ac:dyDescent="0.3">
      <c r="A1076" t="s">
        <v>1720</v>
      </c>
      <c r="B1076" t="str">
        <f t="shared" si="18"/>
        <v>z is not available</v>
      </c>
    </row>
    <row r="1077" spans="1:2" x14ac:dyDescent="0.3">
      <c r="A1077" t="s">
        <v>1721</v>
      </c>
      <c r="B1077" t="str">
        <f t="shared" si="18"/>
        <v>z is not available</v>
      </c>
    </row>
    <row r="1078" spans="1:2" x14ac:dyDescent="0.3">
      <c r="A1078" t="s">
        <v>1722</v>
      </c>
      <c r="B1078" t="str">
        <f t="shared" si="18"/>
        <v>z is not available</v>
      </c>
    </row>
    <row r="1079" spans="1:2" x14ac:dyDescent="0.3">
      <c r="A1079" t="s">
        <v>1723</v>
      </c>
      <c r="B1079" t="str">
        <f t="shared" si="18"/>
        <v>z is not available</v>
      </c>
    </row>
    <row r="1080" spans="1:2" x14ac:dyDescent="0.3">
      <c r="A1080" t="s">
        <v>1724</v>
      </c>
      <c r="B1080" t="str">
        <f t="shared" si="18"/>
        <v>z is not available</v>
      </c>
    </row>
    <row r="1081" spans="1:2" x14ac:dyDescent="0.3">
      <c r="A1081" t="s">
        <v>1725</v>
      </c>
      <c r="B1081" t="str">
        <f t="shared" si="18"/>
        <v>z is not available</v>
      </c>
    </row>
    <row r="1082" spans="1:2" x14ac:dyDescent="0.3">
      <c r="A1082" t="s">
        <v>1726</v>
      </c>
      <c r="B1082" t="str">
        <f t="shared" si="18"/>
        <v>z is not available</v>
      </c>
    </row>
    <row r="1083" spans="1:2" x14ac:dyDescent="0.3">
      <c r="A1083" t="s">
        <v>1727</v>
      </c>
      <c r="B1083" t="str">
        <f t="shared" si="18"/>
        <v>z is not available</v>
      </c>
    </row>
    <row r="1084" spans="1:2" x14ac:dyDescent="0.3">
      <c r="A1084" t="s">
        <v>1728</v>
      </c>
      <c r="B1084" t="str">
        <f t="shared" si="18"/>
        <v>z is not available</v>
      </c>
    </row>
    <row r="1085" spans="1:2" x14ac:dyDescent="0.3">
      <c r="A1085" t="s">
        <v>1729</v>
      </c>
      <c r="B1085" t="str">
        <f t="shared" si="18"/>
        <v>z is not available</v>
      </c>
    </row>
    <row r="1086" spans="1:2" x14ac:dyDescent="0.3">
      <c r="A1086" t="s">
        <v>1730</v>
      </c>
      <c r="B1086" t="str">
        <f t="shared" si="18"/>
        <v>z is not available</v>
      </c>
    </row>
    <row r="1087" spans="1:2" x14ac:dyDescent="0.3">
      <c r="A1087" t="s">
        <v>1731</v>
      </c>
      <c r="B1087" t="str">
        <f t="shared" si="18"/>
        <v>z is not available</v>
      </c>
    </row>
    <row r="1088" spans="1:2" x14ac:dyDescent="0.3">
      <c r="A1088" t="s">
        <v>1732</v>
      </c>
      <c r="B1088" t="str">
        <f t="shared" si="18"/>
        <v>z is not available</v>
      </c>
    </row>
    <row r="1089" spans="1:2" x14ac:dyDescent="0.3">
      <c r="A1089" t="s">
        <v>1733</v>
      </c>
      <c r="B1089" t="str">
        <f t="shared" si="18"/>
        <v>z is not available</v>
      </c>
    </row>
    <row r="1090" spans="1:2" x14ac:dyDescent="0.3">
      <c r="A1090" t="s">
        <v>1734</v>
      </c>
      <c r="B1090" t="str">
        <f t="shared" si="18"/>
        <v>z is not available</v>
      </c>
    </row>
    <row r="1091" spans="1:2" x14ac:dyDescent="0.3">
      <c r="A1091" t="s">
        <v>1735</v>
      </c>
      <c r="B1091" t="str">
        <f t="shared" ref="B1091:B1154" si="19">IFERROR(FIND("z",A1091),"z is not available")</f>
        <v>z is not available</v>
      </c>
    </row>
    <row r="1092" spans="1:2" x14ac:dyDescent="0.3">
      <c r="A1092" t="s">
        <v>1736</v>
      </c>
      <c r="B1092" t="str">
        <f t="shared" si="19"/>
        <v>z is not available</v>
      </c>
    </row>
    <row r="1093" spans="1:2" x14ac:dyDescent="0.3">
      <c r="A1093" t="s">
        <v>1737</v>
      </c>
      <c r="B1093" t="str">
        <f t="shared" si="19"/>
        <v>z is not available</v>
      </c>
    </row>
    <row r="1094" spans="1:2" x14ac:dyDescent="0.3">
      <c r="A1094" t="s">
        <v>1738</v>
      </c>
      <c r="B1094" t="str">
        <f t="shared" si="19"/>
        <v>z is not available</v>
      </c>
    </row>
    <row r="1095" spans="1:2" x14ac:dyDescent="0.3">
      <c r="A1095" t="s">
        <v>1739</v>
      </c>
      <c r="B1095" t="str">
        <f t="shared" si="19"/>
        <v>z is not available</v>
      </c>
    </row>
    <row r="1096" spans="1:2" x14ac:dyDescent="0.3">
      <c r="A1096" t="s">
        <v>1740</v>
      </c>
      <c r="B1096" t="str">
        <f t="shared" si="19"/>
        <v>z is not available</v>
      </c>
    </row>
    <row r="1097" spans="1:2" x14ac:dyDescent="0.3">
      <c r="A1097" t="s">
        <v>1741</v>
      </c>
      <c r="B1097" t="str">
        <f t="shared" si="19"/>
        <v>z is not available</v>
      </c>
    </row>
    <row r="1098" spans="1:2" x14ac:dyDescent="0.3">
      <c r="A1098" t="s">
        <v>1742</v>
      </c>
      <c r="B1098" t="str">
        <f t="shared" si="19"/>
        <v>z is not available</v>
      </c>
    </row>
    <row r="1099" spans="1:2" x14ac:dyDescent="0.3">
      <c r="A1099" t="s">
        <v>1743</v>
      </c>
      <c r="B1099" t="str">
        <f t="shared" si="19"/>
        <v>z is not available</v>
      </c>
    </row>
    <row r="1100" spans="1:2" x14ac:dyDescent="0.3">
      <c r="A1100" t="s">
        <v>1744</v>
      </c>
      <c r="B1100" t="str">
        <f t="shared" si="19"/>
        <v>z is not available</v>
      </c>
    </row>
    <row r="1101" spans="1:2" x14ac:dyDescent="0.3">
      <c r="A1101" t="s">
        <v>1745</v>
      </c>
      <c r="B1101" t="str">
        <f t="shared" si="19"/>
        <v>z is not available</v>
      </c>
    </row>
    <row r="1102" spans="1:2" x14ac:dyDescent="0.3">
      <c r="A1102" t="s">
        <v>1746</v>
      </c>
      <c r="B1102" t="str">
        <f t="shared" si="19"/>
        <v>z is not available</v>
      </c>
    </row>
    <row r="1103" spans="1:2" x14ac:dyDescent="0.3">
      <c r="A1103" t="s">
        <v>1747</v>
      </c>
      <c r="B1103" t="str">
        <f t="shared" si="19"/>
        <v>z is not available</v>
      </c>
    </row>
    <row r="1104" spans="1:2" x14ac:dyDescent="0.3">
      <c r="A1104" t="s">
        <v>1748</v>
      </c>
      <c r="B1104" t="str">
        <f t="shared" si="19"/>
        <v>z is not available</v>
      </c>
    </row>
    <row r="1105" spans="1:2" x14ac:dyDescent="0.3">
      <c r="A1105" t="s">
        <v>1749</v>
      </c>
      <c r="B1105" t="str">
        <f t="shared" si="19"/>
        <v>z is not available</v>
      </c>
    </row>
    <row r="1106" spans="1:2" x14ac:dyDescent="0.3">
      <c r="A1106" t="s">
        <v>1750</v>
      </c>
      <c r="B1106" t="str">
        <f t="shared" si="19"/>
        <v>z is not available</v>
      </c>
    </row>
    <row r="1107" spans="1:2" x14ac:dyDescent="0.3">
      <c r="A1107" t="s">
        <v>1751</v>
      </c>
      <c r="B1107" t="str">
        <f t="shared" si="19"/>
        <v>z is not available</v>
      </c>
    </row>
    <row r="1108" spans="1:2" x14ac:dyDescent="0.3">
      <c r="A1108" t="s">
        <v>1752</v>
      </c>
      <c r="B1108" t="str">
        <f t="shared" si="19"/>
        <v>z is not available</v>
      </c>
    </row>
    <row r="1109" spans="1:2" x14ac:dyDescent="0.3">
      <c r="A1109" t="s">
        <v>1753</v>
      </c>
      <c r="B1109" t="str">
        <f t="shared" si="19"/>
        <v>z is not available</v>
      </c>
    </row>
    <row r="1110" spans="1:2" x14ac:dyDescent="0.3">
      <c r="A1110" t="s">
        <v>1754</v>
      </c>
      <c r="B1110" t="str">
        <f t="shared" si="19"/>
        <v>z is not available</v>
      </c>
    </row>
    <row r="1111" spans="1:2" x14ac:dyDescent="0.3">
      <c r="A1111" t="s">
        <v>1755</v>
      </c>
      <c r="B1111" t="str">
        <f t="shared" si="19"/>
        <v>z is not available</v>
      </c>
    </row>
    <row r="1112" spans="1:2" x14ac:dyDescent="0.3">
      <c r="A1112" t="s">
        <v>1756</v>
      </c>
      <c r="B1112" t="str">
        <f t="shared" si="19"/>
        <v>z is not available</v>
      </c>
    </row>
    <row r="1113" spans="1:2" x14ac:dyDescent="0.3">
      <c r="A1113" t="s">
        <v>1757</v>
      </c>
      <c r="B1113" t="str">
        <f t="shared" si="19"/>
        <v>z is not available</v>
      </c>
    </row>
    <row r="1114" spans="1:2" x14ac:dyDescent="0.3">
      <c r="A1114" t="s">
        <v>1758</v>
      </c>
      <c r="B1114" t="str">
        <f t="shared" si="19"/>
        <v>z is not available</v>
      </c>
    </row>
    <row r="1115" spans="1:2" x14ac:dyDescent="0.3">
      <c r="A1115" t="s">
        <v>1759</v>
      </c>
      <c r="B1115" t="str">
        <f t="shared" si="19"/>
        <v>z is not available</v>
      </c>
    </row>
    <row r="1116" spans="1:2" x14ac:dyDescent="0.3">
      <c r="A1116" t="s">
        <v>1760</v>
      </c>
      <c r="B1116" t="str">
        <f t="shared" si="19"/>
        <v>z is not available</v>
      </c>
    </row>
    <row r="1117" spans="1:2" x14ac:dyDescent="0.3">
      <c r="A1117" t="s">
        <v>1761</v>
      </c>
      <c r="B1117" t="str">
        <f t="shared" si="19"/>
        <v>z is not available</v>
      </c>
    </row>
    <row r="1118" spans="1:2" x14ac:dyDescent="0.3">
      <c r="A1118" t="s">
        <v>1762</v>
      </c>
      <c r="B1118" t="str">
        <f t="shared" si="19"/>
        <v>z is not available</v>
      </c>
    </row>
    <row r="1119" spans="1:2" x14ac:dyDescent="0.3">
      <c r="A1119" t="s">
        <v>1763</v>
      </c>
      <c r="B1119" t="str">
        <f t="shared" si="19"/>
        <v>z is not available</v>
      </c>
    </row>
    <row r="1120" spans="1:2" x14ac:dyDescent="0.3">
      <c r="A1120" t="s">
        <v>1764</v>
      </c>
      <c r="B1120" t="str">
        <f t="shared" si="19"/>
        <v>z is not available</v>
      </c>
    </row>
    <row r="1121" spans="1:2" x14ac:dyDescent="0.3">
      <c r="A1121" t="s">
        <v>1765</v>
      </c>
      <c r="B1121" t="str">
        <f t="shared" si="19"/>
        <v>z is not available</v>
      </c>
    </row>
    <row r="1122" spans="1:2" x14ac:dyDescent="0.3">
      <c r="A1122" t="s">
        <v>1766</v>
      </c>
      <c r="B1122" t="str">
        <f t="shared" si="19"/>
        <v>z is not available</v>
      </c>
    </row>
    <row r="1123" spans="1:2" x14ac:dyDescent="0.3">
      <c r="A1123" t="s">
        <v>1767</v>
      </c>
      <c r="B1123" t="str">
        <f t="shared" si="19"/>
        <v>z is not available</v>
      </c>
    </row>
    <row r="1124" spans="1:2" x14ac:dyDescent="0.3">
      <c r="A1124" t="s">
        <v>1768</v>
      </c>
      <c r="B1124">
        <f t="shared" si="19"/>
        <v>57</v>
      </c>
    </row>
    <row r="1125" spans="1:2" x14ac:dyDescent="0.3">
      <c r="A1125" t="s">
        <v>1769</v>
      </c>
      <c r="B1125" t="str">
        <f t="shared" si="19"/>
        <v>z is not available</v>
      </c>
    </row>
    <row r="1126" spans="1:2" x14ac:dyDescent="0.3">
      <c r="A1126" t="s">
        <v>1770</v>
      </c>
      <c r="B1126" t="str">
        <f t="shared" si="19"/>
        <v>z is not available</v>
      </c>
    </row>
    <row r="1127" spans="1:2" x14ac:dyDescent="0.3">
      <c r="A1127" t="s">
        <v>1771</v>
      </c>
      <c r="B1127" t="str">
        <f t="shared" si="19"/>
        <v>z is not available</v>
      </c>
    </row>
    <row r="1128" spans="1:2" x14ac:dyDescent="0.3">
      <c r="A1128" t="s">
        <v>1772</v>
      </c>
      <c r="B1128" t="str">
        <f t="shared" si="19"/>
        <v>z is not available</v>
      </c>
    </row>
    <row r="1129" spans="1:2" x14ac:dyDescent="0.3">
      <c r="A1129" t="s">
        <v>1773</v>
      </c>
      <c r="B1129" t="str">
        <f t="shared" si="19"/>
        <v>z is not available</v>
      </c>
    </row>
    <row r="1130" spans="1:2" x14ac:dyDescent="0.3">
      <c r="A1130" t="s">
        <v>1774</v>
      </c>
      <c r="B1130" t="str">
        <f t="shared" si="19"/>
        <v>z is not available</v>
      </c>
    </row>
    <row r="1131" spans="1:2" x14ac:dyDescent="0.3">
      <c r="A1131" t="s">
        <v>1775</v>
      </c>
      <c r="B1131" t="str">
        <f t="shared" si="19"/>
        <v>z is not available</v>
      </c>
    </row>
    <row r="1132" spans="1:2" x14ac:dyDescent="0.3">
      <c r="A1132" t="s">
        <v>1776</v>
      </c>
      <c r="B1132" t="str">
        <f t="shared" si="19"/>
        <v>z is not available</v>
      </c>
    </row>
    <row r="1133" spans="1:2" x14ac:dyDescent="0.3">
      <c r="A1133" t="s">
        <v>1777</v>
      </c>
      <c r="B1133" t="str">
        <f t="shared" si="19"/>
        <v>z is not available</v>
      </c>
    </row>
    <row r="1134" spans="1:2" x14ac:dyDescent="0.3">
      <c r="A1134" t="s">
        <v>1778</v>
      </c>
      <c r="B1134" t="str">
        <f t="shared" si="19"/>
        <v>z is not available</v>
      </c>
    </row>
    <row r="1135" spans="1:2" x14ac:dyDescent="0.3">
      <c r="A1135" t="s">
        <v>1779</v>
      </c>
      <c r="B1135" t="str">
        <f t="shared" si="19"/>
        <v>z is not available</v>
      </c>
    </row>
    <row r="1136" spans="1:2" x14ac:dyDescent="0.3">
      <c r="A1136" t="s">
        <v>1780</v>
      </c>
      <c r="B1136" t="str">
        <f t="shared" si="19"/>
        <v>z is not available</v>
      </c>
    </row>
    <row r="1137" spans="1:2" x14ac:dyDescent="0.3">
      <c r="A1137" t="s">
        <v>1781</v>
      </c>
      <c r="B1137" t="str">
        <f t="shared" si="19"/>
        <v>z is not available</v>
      </c>
    </row>
    <row r="1138" spans="1:2" x14ac:dyDescent="0.3">
      <c r="A1138" t="s">
        <v>1782</v>
      </c>
      <c r="B1138" t="str">
        <f t="shared" si="19"/>
        <v>z is not available</v>
      </c>
    </row>
    <row r="1139" spans="1:2" x14ac:dyDescent="0.3">
      <c r="A1139" t="s">
        <v>1783</v>
      </c>
      <c r="B1139" t="str">
        <f t="shared" si="19"/>
        <v>z is not available</v>
      </c>
    </row>
    <row r="1140" spans="1:2" x14ac:dyDescent="0.3">
      <c r="A1140" t="s">
        <v>1784</v>
      </c>
      <c r="B1140" t="str">
        <f t="shared" si="19"/>
        <v>z is not available</v>
      </c>
    </row>
    <row r="1141" spans="1:2" x14ac:dyDescent="0.3">
      <c r="A1141" t="s">
        <v>1785</v>
      </c>
      <c r="B1141" t="str">
        <f t="shared" si="19"/>
        <v>z is not available</v>
      </c>
    </row>
    <row r="1142" spans="1:2" x14ac:dyDescent="0.3">
      <c r="A1142" t="s">
        <v>1786</v>
      </c>
      <c r="B1142" t="str">
        <f t="shared" si="19"/>
        <v>z is not available</v>
      </c>
    </row>
    <row r="1143" spans="1:2" x14ac:dyDescent="0.3">
      <c r="A1143" t="s">
        <v>1787</v>
      </c>
      <c r="B1143" t="str">
        <f t="shared" si="19"/>
        <v>z is not available</v>
      </c>
    </row>
    <row r="1144" spans="1:2" x14ac:dyDescent="0.3">
      <c r="A1144" t="s">
        <v>1788</v>
      </c>
      <c r="B1144" t="str">
        <f t="shared" si="19"/>
        <v>z is not available</v>
      </c>
    </row>
    <row r="1145" spans="1:2" x14ac:dyDescent="0.3">
      <c r="A1145" t="s">
        <v>1789</v>
      </c>
      <c r="B1145" t="str">
        <f t="shared" si="19"/>
        <v>z is not available</v>
      </c>
    </row>
    <row r="1146" spans="1:2" x14ac:dyDescent="0.3">
      <c r="A1146" t="s">
        <v>1790</v>
      </c>
      <c r="B1146" t="str">
        <f t="shared" si="19"/>
        <v>z is not available</v>
      </c>
    </row>
    <row r="1147" spans="1:2" x14ac:dyDescent="0.3">
      <c r="A1147" t="s">
        <v>1791</v>
      </c>
      <c r="B1147" t="str">
        <f t="shared" si="19"/>
        <v>z is not available</v>
      </c>
    </row>
    <row r="1148" spans="1:2" x14ac:dyDescent="0.3">
      <c r="A1148" t="s">
        <v>1792</v>
      </c>
      <c r="B1148" t="str">
        <f t="shared" si="19"/>
        <v>z is not available</v>
      </c>
    </row>
    <row r="1149" spans="1:2" x14ac:dyDescent="0.3">
      <c r="A1149" t="s">
        <v>1793</v>
      </c>
      <c r="B1149" t="str">
        <f t="shared" si="19"/>
        <v>z is not available</v>
      </c>
    </row>
    <row r="1150" spans="1:2" x14ac:dyDescent="0.3">
      <c r="A1150" t="s">
        <v>1794</v>
      </c>
      <c r="B1150" t="str">
        <f t="shared" si="19"/>
        <v>z is not available</v>
      </c>
    </row>
    <row r="1151" spans="1:2" x14ac:dyDescent="0.3">
      <c r="A1151" t="s">
        <v>1795</v>
      </c>
      <c r="B1151" t="str">
        <f t="shared" si="19"/>
        <v>z is not available</v>
      </c>
    </row>
    <row r="1152" spans="1:2" x14ac:dyDescent="0.3">
      <c r="A1152" t="s">
        <v>1796</v>
      </c>
      <c r="B1152" t="str">
        <f t="shared" si="19"/>
        <v>z is not available</v>
      </c>
    </row>
    <row r="1153" spans="1:2" x14ac:dyDescent="0.3">
      <c r="A1153" t="s">
        <v>1797</v>
      </c>
      <c r="B1153" t="str">
        <f t="shared" si="19"/>
        <v>z is not available</v>
      </c>
    </row>
    <row r="1154" spans="1:2" x14ac:dyDescent="0.3">
      <c r="A1154" t="s">
        <v>1798</v>
      </c>
      <c r="B1154" t="str">
        <f t="shared" si="19"/>
        <v>z is not available</v>
      </c>
    </row>
    <row r="1155" spans="1:2" x14ac:dyDescent="0.3">
      <c r="A1155" t="s">
        <v>1799</v>
      </c>
      <c r="B1155" t="str">
        <f t="shared" ref="B1155:B1218" si="20">IFERROR(FIND("z",A1155),"z is not available")</f>
        <v>z is not available</v>
      </c>
    </row>
    <row r="1156" spans="1:2" x14ac:dyDescent="0.3">
      <c r="A1156" t="s">
        <v>1800</v>
      </c>
      <c r="B1156" t="str">
        <f t="shared" si="20"/>
        <v>z is not available</v>
      </c>
    </row>
    <row r="1157" spans="1:2" x14ac:dyDescent="0.3">
      <c r="A1157" t="s">
        <v>1801</v>
      </c>
      <c r="B1157" t="str">
        <f t="shared" si="20"/>
        <v>z is not available</v>
      </c>
    </row>
    <row r="1158" spans="1:2" x14ac:dyDescent="0.3">
      <c r="A1158" t="s">
        <v>1802</v>
      </c>
      <c r="B1158" t="str">
        <f t="shared" si="20"/>
        <v>z is not available</v>
      </c>
    </row>
    <row r="1159" spans="1:2" x14ac:dyDescent="0.3">
      <c r="A1159" t="s">
        <v>1803</v>
      </c>
      <c r="B1159" t="str">
        <f t="shared" si="20"/>
        <v>z is not available</v>
      </c>
    </row>
    <row r="1160" spans="1:2" x14ac:dyDescent="0.3">
      <c r="A1160" t="s">
        <v>1804</v>
      </c>
      <c r="B1160" t="str">
        <f t="shared" si="20"/>
        <v>z is not available</v>
      </c>
    </row>
    <row r="1161" spans="1:2" x14ac:dyDescent="0.3">
      <c r="A1161" t="s">
        <v>1805</v>
      </c>
      <c r="B1161" t="str">
        <f t="shared" si="20"/>
        <v>z is not available</v>
      </c>
    </row>
    <row r="1162" spans="1:2" x14ac:dyDescent="0.3">
      <c r="A1162" t="s">
        <v>1806</v>
      </c>
      <c r="B1162" t="str">
        <f t="shared" si="20"/>
        <v>z is not available</v>
      </c>
    </row>
    <row r="1163" spans="1:2" x14ac:dyDescent="0.3">
      <c r="A1163" t="s">
        <v>1807</v>
      </c>
      <c r="B1163" t="str">
        <f t="shared" si="20"/>
        <v>z is not available</v>
      </c>
    </row>
    <row r="1164" spans="1:2" x14ac:dyDescent="0.3">
      <c r="A1164" t="s">
        <v>1808</v>
      </c>
      <c r="B1164" t="str">
        <f t="shared" si="20"/>
        <v>z is not available</v>
      </c>
    </row>
    <row r="1165" spans="1:2" x14ac:dyDescent="0.3">
      <c r="A1165" t="s">
        <v>1809</v>
      </c>
      <c r="B1165" t="str">
        <f t="shared" si="20"/>
        <v>z is not available</v>
      </c>
    </row>
    <row r="1166" spans="1:2" x14ac:dyDescent="0.3">
      <c r="A1166" t="s">
        <v>1810</v>
      </c>
      <c r="B1166" t="str">
        <f t="shared" si="20"/>
        <v>z is not available</v>
      </c>
    </row>
    <row r="1167" spans="1:2" x14ac:dyDescent="0.3">
      <c r="A1167" t="s">
        <v>1811</v>
      </c>
      <c r="B1167" t="str">
        <f t="shared" si="20"/>
        <v>z is not available</v>
      </c>
    </row>
    <row r="1168" spans="1:2" x14ac:dyDescent="0.3">
      <c r="A1168" t="s">
        <v>1812</v>
      </c>
      <c r="B1168" t="str">
        <f t="shared" si="20"/>
        <v>z is not available</v>
      </c>
    </row>
    <row r="1169" spans="1:2" x14ac:dyDescent="0.3">
      <c r="A1169" t="s">
        <v>1813</v>
      </c>
      <c r="B1169" t="str">
        <f t="shared" si="20"/>
        <v>z is not available</v>
      </c>
    </row>
    <row r="1170" spans="1:2" x14ac:dyDescent="0.3">
      <c r="A1170" t="s">
        <v>1814</v>
      </c>
      <c r="B1170" t="str">
        <f t="shared" si="20"/>
        <v>z is not available</v>
      </c>
    </row>
    <row r="1171" spans="1:2" x14ac:dyDescent="0.3">
      <c r="A1171" t="s">
        <v>1815</v>
      </c>
      <c r="B1171" t="str">
        <f t="shared" si="20"/>
        <v>z is not available</v>
      </c>
    </row>
    <row r="1172" spans="1:2" x14ac:dyDescent="0.3">
      <c r="A1172" t="s">
        <v>1816</v>
      </c>
      <c r="B1172" t="str">
        <f t="shared" si="20"/>
        <v>z is not available</v>
      </c>
    </row>
    <row r="1173" spans="1:2" x14ac:dyDescent="0.3">
      <c r="A1173" t="s">
        <v>1817</v>
      </c>
      <c r="B1173" t="str">
        <f t="shared" si="20"/>
        <v>z is not available</v>
      </c>
    </row>
    <row r="1174" spans="1:2" x14ac:dyDescent="0.3">
      <c r="A1174" t="s">
        <v>1818</v>
      </c>
      <c r="B1174" t="str">
        <f t="shared" si="20"/>
        <v>z is not available</v>
      </c>
    </row>
    <row r="1175" spans="1:2" x14ac:dyDescent="0.3">
      <c r="A1175" t="s">
        <v>1819</v>
      </c>
      <c r="B1175" t="str">
        <f t="shared" si="20"/>
        <v>z is not available</v>
      </c>
    </row>
    <row r="1176" spans="1:2" x14ac:dyDescent="0.3">
      <c r="A1176" t="s">
        <v>1820</v>
      </c>
      <c r="B1176" t="str">
        <f t="shared" si="20"/>
        <v>z is not available</v>
      </c>
    </row>
    <row r="1177" spans="1:2" x14ac:dyDescent="0.3">
      <c r="A1177" t="s">
        <v>1821</v>
      </c>
      <c r="B1177" t="str">
        <f t="shared" si="20"/>
        <v>z is not available</v>
      </c>
    </row>
    <row r="1178" spans="1:2" x14ac:dyDescent="0.3">
      <c r="A1178" t="s">
        <v>1822</v>
      </c>
      <c r="B1178" t="str">
        <f t="shared" si="20"/>
        <v>z is not available</v>
      </c>
    </row>
    <row r="1179" spans="1:2" x14ac:dyDescent="0.3">
      <c r="A1179" t="s">
        <v>1823</v>
      </c>
      <c r="B1179" t="str">
        <f t="shared" si="20"/>
        <v>z is not available</v>
      </c>
    </row>
    <row r="1180" spans="1:2" x14ac:dyDescent="0.3">
      <c r="A1180" t="s">
        <v>1824</v>
      </c>
      <c r="B1180" t="str">
        <f t="shared" si="20"/>
        <v>z is not available</v>
      </c>
    </row>
    <row r="1181" spans="1:2" x14ac:dyDescent="0.3">
      <c r="A1181" t="s">
        <v>1825</v>
      </c>
      <c r="B1181" t="str">
        <f t="shared" si="20"/>
        <v>z is not available</v>
      </c>
    </row>
    <row r="1182" spans="1:2" x14ac:dyDescent="0.3">
      <c r="A1182" t="s">
        <v>1826</v>
      </c>
      <c r="B1182" t="str">
        <f t="shared" si="20"/>
        <v>z is not available</v>
      </c>
    </row>
    <row r="1183" spans="1:2" x14ac:dyDescent="0.3">
      <c r="A1183" t="s">
        <v>1827</v>
      </c>
      <c r="B1183" t="str">
        <f t="shared" si="20"/>
        <v>z is not available</v>
      </c>
    </row>
    <row r="1184" spans="1:2" x14ac:dyDescent="0.3">
      <c r="A1184" t="s">
        <v>1828</v>
      </c>
      <c r="B1184" t="str">
        <f t="shared" si="20"/>
        <v>z is not available</v>
      </c>
    </row>
    <row r="1185" spans="1:2" x14ac:dyDescent="0.3">
      <c r="A1185" t="s">
        <v>1829</v>
      </c>
      <c r="B1185" t="str">
        <f t="shared" si="20"/>
        <v>z is not available</v>
      </c>
    </row>
    <row r="1186" spans="1:2" x14ac:dyDescent="0.3">
      <c r="A1186" t="s">
        <v>1830</v>
      </c>
      <c r="B1186" t="str">
        <f t="shared" si="20"/>
        <v>z is not available</v>
      </c>
    </row>
    <row r="1187" spans="1:2" x14ac:dyDescent="0.3">
      <c r="A1187" t="s">
        <v>1831</v>
      </c>
      <c r="B1187" t="str">
        <f t="shared" si="20"/>
        <v>z is not available</v>
      </c>
    </row>
    <row r="1188" spans="1:2" x14ac:dyDescent="0.3">
      <c r="A1188" t="s">
        <v>1832</v>
      </c>
      <c r="B1188" t="str">
        <f t="shared" si="20"/>
        <v>z is not available</v>
      </c>
    </row>
    <row r="1189" spans="1:2" x14ac:dyDescent="0.3">
      <c r="A1189" t="s">
        <v>1833</v>
      </c>
      <c r="B1189" t="str">
        <f t="shared" si="20"/>
        <v>z is not available</v>
      </c>
    </row>
    <row r="1190" spans="1:2" x14ac:dyDescent="0.3">
      <c r="A1190" t="s">
        <v>1834</v>
      </c>
      <c r="B1190">
        <f t="shared" si="20"/>
        <v>43</v>
      </c>
    </row>
    <row r="1191" spans="1:2" x14ac:dyDescent="0.3">
      <c r="A1191" t="s">
        <v>1835</v>
      </c>
      <c r="B1191" t="str">
        <f t="shared" si="20"/>
        <v>z is not available</v>
      </c>
    </row>
    <row r="1192" spans="1:2" x14ac:dyDescent="0.3">
      <c r="A1192" t="s">
        <v>1836</v>
      </c>
      <c r="B1192" t="str">
        <f t="shared" si="20"/>
        <v>z is not available</v>
      </c>
    </row>
    <row r="1193" spans="1:2" x14ac:dyDescent="0.3">
      <c r="A1193" t="s">
        <v>1837</v>
      </c>
      <c r="B1193" t="str">
        <f t="shared" si="20"/>
        <v>z is not available</v>
      </c>
    </row>
    <row r="1194" spans="1:2" x14ac:dyDescent="0.3">
      <c r="A1194" t="s">
        <v>1838</v>
      </c>
      <c r="B1194" t="str">
        <f t="shared" si="20"/>
        <v>z is not available</v>
      </c>
    </row>
    <row r="1195" spans="1:2" x14ac:dyDescent="0.3">
      <c r="A1195" t="s">
        <v>1839</v>
      </c>
      <c r="B1195" t="str">
        <f t="shared" si="20"/>
        <v>z is not available</v>
      </c>
    </row>
    <row r="1196" spans="1:2" x14ac:dyDescent="0.3">
      <c r="A1196" t="s">
        <v>1840</v>
      </c>
      <c r="B1196" t="str">
        <f t="shared" si="20"/>
        <v>z is not available</v>
      </c>
    </row>
    <row r="1197" spans="1:2" x14ac:dyDescent="0.3">
      <c r="A1197" t="s">
        <v>1841</v>
      </c>
      <c r="B1197" t="str">
        <f t="shared" si="20"/>
        <v>z is not available</v>
      </c>
    </row>
    <row r="1198" spans="1:2" x14ac:dyDescent="0.3">
      <c r="A1198" t="s">
        <v>1842</v>
      </c>
      <c r="B1198" t="str">
        <f t="shared" si="20"/>
        <v>z is not available</v>
      </c>
    </row>
    <row r="1199" spans="1:2" x14ac:dyDescent="0.3">
      <c r="A1199" t="s">
        <v>1843</v>
      </c>
      <c r="B1199" t="str">
        <f t="shared" si="20"/>
        <v>z is not available</v>
      </c>
    </row>
    <row r="1200" spans="1:2" x14ac:dyDescent="0.3">
      <c r="A1200" t="s">
        <v>1844</v>
      </c>
      <c r="B1200" t="str">
        <f t="shared" si="20"/>
        <v>z is not available</v>
      </c>
    </row>
    <row r="1201" spans="1:2" x14ac:dyDescent="0.3">
      <c r="A1201" t="s">
        <v>1845</v>
      </c>
      <c r="B1201" t="str">
        <f t="shared" si="20"/>
        <v>z is not available</v>
      </c>
    </row>
    <row r="1202" spans="1:2" x14ac:dyDescent="0.3">
      <c r="A1202" t="s">
        <v>1846</v>
      </c>
      <c r="B1202" t="str">
        <f t="shared" si="20"/>
        <v>z is not available</v>
      </c>
    </row>
    <row r="1203" spans="1:2" x14ac:dyDescent="0.3">
      <c r="A1203" t="s">
        <v>1847</v>
      </c>
      <c r="B1203" t="str">
        <f t="shared" si="20"/>
        <v>z is not available</v>
      </c>
    </row>
    <row r="1204" spans="1:2" x14ac:dyDescent="0.3">
      <c r="A1204" t="s">
        <v>1848</v>
      </c>
      <c r="B1204" t="str">
        <f t="shared" si="20"/>
        <v>z is not available</v>
      </c>
    </row>
    <row r="1205" spans="1:2" x14ac:dyDescent="0.3">
      <c r="A1205" t="s">
        <v>1849</v>
      </c>
      <c r="B1205" t="str">
        <f t="shared" si="20"/>
        <v>z is not available</v>
      </c>
    </row>
    <row r="1206" spans="1:2" x14ac:dyDescent="0.3">
      <c r="A1206" t="s">
        <v>1850</v>
      </c>
      <c r="B1206">
        <f t="shared" si="20"/>
        <v>62</v>
      </c>
    </row>
    <row r="1207" spans="1:2" x14ac:dyDescent="0.3">
      <c r="A1207" t="s">
        <v>1851</v>
      </c>
      <c r="B1207" t="str">
        <f t="shared" si="20"/>
        <v>z is not available</v>
      </c>
    </row>
    <row r="1208" spans="1:2" x14ac:dyDescent="0.3">
      <c r="A1208" t="s">
        <v>1852</v>
      </c>
      <c r="B1208" t="str">
        <f t="shared" si="20"/>
        <v>z is not available</v>
      </c>
    </row>
    <row r="1209" spans="1:2" x14ac:dyDescent="0.3">
      <c r="A1209" t="s">
        <v>1853</v>
      </c>
      <c r="B1209" t="str">
        <f t="shared" si="20"/>
        <v>z is not available</v>
      </c>
    </row>
    <row r="1210" spans="1:2" x14ac:dyDescent="0.3">
      <c r="A1210" t="s">
        <v>1854</v>
      </c>
      <c r="B1210" t="str">
        <f t="shared" si="20"/>
        <v>z is not available</v>
      </c>
    </row>
    <row r="1211" spans="1:2" x14ac:dyDescent="0.3">
      <c r="A1211" t="s">
        <v>1855</v>
      </c>
      <c r="B1211" t="str">
        <f t="shared" si="20"/>
        <v>z is not available</v>
      </c>
    </row>
    <row r="1212" spans="1:2" x14ac:dyDescent="0.3">
      <c r="A1212" t="s">
        <v>1856</v>
      </c>
      <c r="B1212" t="str">
        <f t="shared" si="20"/>
        <v>z is not available</v>
      </c>
    </row>
    <row r="1213" spans="1:2" x14ac:dyDescent="0.3">
      <c r="A1213" t="s">
        <v>1857</v>
      </c>
      <c r="B1213" t="str">
        <f t="shared" si="20"/>
        <v>z is not available</v>
      </c>
    </row>
    <row r="1214" spans="1:2" x14ac:dyDescent="0.3">
      <c r="A1214" t="s">
        <v>1858</v>
      </c>
      <c r="B1214" t="str">
        <f t="shared" si="20"/>
        <v>z is not available</v>
      </c>
    </row>
    <row r="1215" spans="1:2" x14ac:dyDescent="0.3">
      <c r="A1215" t="s">
        <v>1859</v>
      </c>
      <c r="B1215" t="str">
        <f t="shared" si="20"/>
        <v>z is not available</v>
      </c>
    </row>
    <row r="1216" spans="1:2" x14ac:dyDescent="0.3">
      <c r="A1216" t="s">
        <v>1860</v>
      </c>
      <c r="B1216" t="str">
        <f t="shared" si="20"/>
        <v>z is not available</v>
      </c>
    </row>
    <row r="1217" spans="1:2" x14ac:dyDescent="0.3">
      <c r="A1217" t="s">
        <v>1861</v>
      </c>
      <c r="B1217" t="str">
        <f t="shared" si="20"/>
        <v>z is not available</v>
      </c>
    </row>
    <row r="1218" spans="1:2" x14ac:dyDescent="0.3">
      <c r="A1218" t="s">
        <v>1862</v>
      </c>
      <c r="B1218" t="str">
        <f t="shared" si="20"/>
        <v>z is not available</v>
      </c>
    </row>
    <row r="1219" spans="1:2" x14ac:dyDescent="0.3">
      <c r="A1219" t="s">
        <v>1863</v>
      </c>
      <c r="B1219" t="str">
        <f t="shared" ref="B1219:B1282" si="21">IFERROR(FIND("z",A1219),"z is not available")</f>
        <v>z is not available</v>
      </c>
    </row>
    <row r="1220" spans="1:2" x14ac:dyDescent="0.3">
      <c r="A1220" t="s">
        <v>1864</v>
      </c>
      <c r="B1220" t="str">
        <f t="shared" si="21"/>
        <v>z is not available</v>
      </c>
    </row>
    <row r="1221" spans="1:2" x14ac:dyDescent="0.3">
      <c r="A1221" t="s">
        <v>1865</v>
      </c>
      <c r="B1221" t="str">
        <f t="shared" si="21"/>
        <v>z is not available</v>
      </c>
    </row>
    <row r="1222" spans="1:2" x14ac:dyDescent="0.3">
      <c r="A1222" t="s">
        <v>1866</v>
      </c>
      <c r="B1222" t="str">
        <f t="shared" si="21"/>
        <v>z is not available</v>
      </c>
    </row>
    <row r="1223" spans="1:2" x14ac:dyDescent="0.3">
      <c r="A1223" t="s">
        <v>1867</v>
      </c>
      <c r="B1223" t="str">
        <f t="shared" si="21"/>
        <v>z is not available</v>
      </c>
    </row>
    <row r="1224" spans="1:2" x14ac:dyDescent="0.3">
      <c r="A1224" t="s">
        <v>1868</v>
      </c>
      <c r="B1224" t="str">
        <f t="shared" si="21"/>
        <v>z is not available</v>
      </c>
    </row>
    <row r="1225" spans="1:2" x14ac:dyDescent="0.3">
      <c r="A1225" t="s">
        <v>1869</v>
      </c>
      <c r="B1225" t="str">
        <f t="shared" si="21"/>
        <v>z is not available</v>
      </c>
    </row>
    <row r="1226" spans="1:2" x14ac:dyDescent="0.3">
      <c r="A1226" t="s">
        <v>1870</v>
      </c>
      <c r="B1226" t="str">
        <f t="shared" si="21"/>
        <v>z is not available</v>
      </c>
    </row>
    <row r="1227" spans="1:2" x14ac:dyDescent="0.3">
      <c r="A1227" t="s">
        <v>1871</v>
      </c>
      <c r="B1227" t="str">
        <f t="shared" si="21"/>
        <v>z is not available</v>
      </c>
    </row>
    <row r="1228" spans="1:2" x14ac:dyDescent="0.3">
      <c r="A1228" t="s">
        <v>1872</v>
      </c>
      <c r="B1228">
        <f t="shared" si="21"/>
        <v>19</v>
      </c>
    </row>
    <row r="1229" spans="1:2" x14ac:dyDescent="0.3">
      <c r="A1229" t="s">
        <v>1873</v>
      </c>
      <c r="B1229" t="str">
        <f t="shared" si="21"/>
        <v>z is not available</v>
      </c>
    </row>
    <row r="1230" spans="1:2" x14ac:dyDescent="0.3">
      <c r="A1230" t="s">
        <v>1874</v>
      </c>
      <c r="B1230" t="str">
        <f t="shared" si="21"/>
        <v>z is not available</v>
      </c>
    </row>
    <row r="1231" spans="1:2" x14ac:dyDescent="0.3">
      <c r="A1231" t="s">
        <v>1875</v>
      </c>
      <c r="B1231" t="str">
        <f t="shared" si="21"/>
        <v>z is not available</v>
      </c>
    </row>
    <row r="1232" spans="1:2" x14ac:dyDescent="0.3">
      <c r="A1232" t="s">
        <v>1876</v>
      </c>
      <c r="B1232" t="str">
        <f t="shared" si="21"/>
        <v>z is not available</v>
      </c>
    </row>
    <row r="1233" spans="1:2" x14ac:dyDescent="0.3">
      <c r="A1233" t="s">
        <v>1877</v>
      </c>
      <c r="B1233" t="str">
        <f t="shared" si="21"/>
        <v>z is not available</v>
      </c>
    </row>
    <row r="1234" spans="1:2" x14ac:dyDescent="0.3">
      <c r="A1234" t="s">
        <v>1878</v>
      </c>
      <c r="B1234" t="str">
        <f t="shared" si="21"/>
        <v>z is not available</v>
      </c>
    </row>
    <row r="1235" spans="1:2" x14ac:dyDescent="0.3">
      <c r="A1235" t="s">
        <v>1879</v>
      </c>
      <c r="B1235" t="str">
        <f t="shared" si="21"/>
        <v>z is not available</v>
      </c>
    </row>
    <row r="1236" spans="1:2" x14ac:dyDescent="0.3">
      <c r="A1236" t="s">
        <v>1880</v>
      </c>
      <c r="B1236" t="str">
        <f t="shared" si="21"/>
        <v>z is not available</v>
      </c>
    </row>
    <row r="1237" spans="1:2" x14ac:dyDescent="0.3">
      <c r="A1237" t="s">
        <v>1881</v>
      </c>
      <c r="B1237" t="str">
        <f t="shared" si="21"/>
        <v>z is not available</v>
      </c>
    </row>
    <row r="1238" spans="1:2" x14ac:dyDescent="0.3">
      <c r="A1238" t="s">
        <v>1882</v>
      </c>
      <c r="B1238" t="str">
        <f t="shared" si="21"/>
        <v>z is not available</v>
      </c>
    </row>
    <row r="1239" spans="1:2" x14ac:dyDescent="0.3">
      <c r="A1239" t="s">
        <v>1883</v>
      </c>
      <c r="B1239" t="str">
        <f t="shared" si="21"/>
        <v>z is not available</v>
      </c>
    </row>
    <row r="1240" spans="1:2" x14ac:dyDescent="0.3">
      <c r="A1240" t="s">
        <v>1884</v>
      </c>
      <c r="B1240" t="str">
        <f t="shared" si="21"/>
        <v>z is not available</v>
      </c>
    </row>
    <row r="1241" spans="1:2" x14ac:dyDescent="0.3">
      <c r="A1241" t="s">
        <v>1885</v>
      </c>
      <c r="B1241" t="str">
        <f t="shared" si="21"/>
        <v>z is not available</v>
      </c>
    </row>
    <row r="1242" spans="1:2" x14ac:dyDescent="0.3">
      <c r="A1242" t="s">
        <v>1886</v>
      </c>
      <c r="B1242" t="str">
        <f t="shared" si="21"/>
        <v>z is not available</v>
      </c>
    </row>
    <row r="1243" spans="1:2" x14ac:dyDescent="0.3">
      <c r="A1243" t="s">
        <v>1887</v>
      </c>
      <c r="B1243" t="str">
        <f t="shared" si="21"/>
        <v>z is not available</v>
      </c>
    </row>
    <row r="1244" spans="1:2" x14ac:dyDescent="0.3">
      <c r="A1244" t="s">
        <v>1888</v>
      </c>
      <c r="B1244" t="str">
        <f t="shared" si="21"/>
        <v>z is not available</v>
      </c>
    </row>
    <row r="1245" spans="1:2" x14ac:dyDescent="0.3">
      <c r="A1245" t="s">
        <v>1889</v>
      </c>
      <c r="B1245" t="str">
        <f t="shared" si="21"/>
        <v>z is not available</v>
      </c>
    </row>
    <row r="1246" spans="1:2" x14ac:dyDescent="0.3">
      <c r="A1246" t="s">
        <v>1890</v>
      </c>
      <c r="B1246" t="str">
        <f t="shared" si="21"/>
        <v>z is not available</v>
      </c>
    </row>
    <row r="1247" spans="1:2" x14ac:dyDescent="0.3">
      <c r="A1247" t="s">
        <v>1891</v>
      </c>
      <c r="B1247" t="str">
        <f t="shared" si="21"/>
        <v>z is not available</v>
      </c>
    </row>
    <row r="1248" spans="1:2" x14ac:dyDescent="0.3">
      <c r="A1248" t="s">
        <v>1892</v>
      </c>
      <c r="B1248" t="str">
        <f t="shared" si="21"/>
        <v>z is not available</v>
      </c>
    </row>
    <row r="1249" spans="1:2" x14ac:dyDescent="0.3">
      <c r="A1249" t="s">
        <v>1893</v>
      </c>
      <c r="B1249" t="str">
        <f t="shared" si="21"/>
        <v>z is not available</v>
      </c>
    </row>
    <row r="1250" spans="1:2" x14ac:dyDescent="0.3">
      <c r="A1250" t="s">
        <v>1894</v>
      </c>
      <c r="B1250" t="str">
        <f t="shared" si="21"/>
        <v>z is not available</v>
      </c>
    </row>
    <row r="1251" spans="1:2" x14ac:dyDescent="0.3">
      <c r="A1251" t="s">
        <v>1895</v>
      </c>
      <c r="B1251" t="str">
        <f t="shared" si="21"/>
        <v>z is not available</v>
      </c>
    </row>
    <row r="1252" spans="1:2" x14ac:dyDescent="0.3">
      <c r="A1252" t="s">
        <v>1896</v>
      </c>
      <c r="B1252" t="str">
        <f t="shared" si="21"/>
        <v>z is not available</v>
      </c>
    </row>
    <row r="1253" spans="1:2" x14ac:dyDescent="0.3">
      <c r="A1253" t="s">
        <v>1897</v>
      </c>
      <c r="B1253" t="str">
        <f t="shared" si="21"/>
        <v>z is not available</v>
      </c>
    </row>
    <row r="1254" spans="1:2" x14ac:dyDescent="0.3">
      <c r="A1254" t="s">
        <v>1898</v>
      </c>
      <c r="B1254" t="str">
        <f t="shared" si="21"/>
        <v>z is not available</v>
      </c>
    </row>
    <row r="1255" spans="1:2" x14ac:dyDescent="0.3">
      <c r="A1255" t="s">
        <v>1899</v>
      </c>
      <c r="B1255" t="str">
        <f t="shared" si="21"/>
        <v>z is not available</v>
      </c>
    </row>
    <row r="1256" spans="1:2" x14ac:dyDescent="0.3">
      <c r="A1256" t="s">
        <v>1900</v>
      </c>
      <c r="B1256" t="str">
        <f t="shared" si="21"/>
        <v>z is not available</v>
      </c>
    </row>
    <row r="1257" spans="1:2" x14ac:dyDescent="0.3">
      <c r="A1257" t="s">
        <v>1901</v>
      </c>
      <c r="B1257" t="str">
        <f t="shared" si="21"/>
        <v>z is not available</v>
      </c>
    </row>
    <row r="1258" spans="1:2" x14ac:dyDescent="0.3">
      <c r="A1258" t="s">
        <v>1902</v>
      </c>
      <c r="B1258" t="str">
        <f t="shared" si="21"/>
        <v>z is not available</v>
      </c>
    </row>
    <row r="1259" spans="1:2" x14ac:dyDescent="0.3">
      <c r="A1259" t="s">
        <v>1903</v>
      </c>
      <c r="B1259" t="str">
        <f t="shared" si="21"/>
        <v>z is not available</v>
      </c>
    </row>
    <row r="1260" spans="1:2" x14ac:dyDescent="0.3">
      <c r="A1260" t="s">
        <v>1904</v>
      </c>
      <c r="B1260" t="str">
        <f t="shared" si="21"/>
        <v>z is not available</v>
      </c>
    </row>
    <row r="1261" spans="1:2" x14ac:dyDescent="0.3">
      <c r="A1261" t="s">
        <v>1905</v>
      </c>
      <c r="B1261" t="str">
        <f t="shared" si="21"/>
        <v>z is not available</v>
      </c>
    </row>
    <row r="1262" spans="1:2" x14ac:dyDescent="0.3">
      <c r="A1262" t="s">
        <v>1906</v>
      </c>
      <c r="B1262" t="str">
        <f t="shared" si="21"/>
        <v>z is not available</v>
      </c>
    </row>
    <row r="1263" spans="1:2" x14ac:dyDescent="0.3">
      <c r="A1263" t="s">
        <v>1907</v>
      </c>
      <c r="B1263" t="str">
        <f t="shared" si="21"/>
        <v>z is not available</v>
      </c>
    </row>
    <row r="1264" spans="1:2" x14ac:dyDescent="0.3">
      <c r="A1264" t="s">
        <v>1908</v>
      </c>
      <c r="B1264" t="str">
        <f t="shared" si="21"/>
        <v>z is not available</v>
      </c>
    </row>
    <row r="1265" spans="1:2" x14ac:dyDescent="0.3">
      <c r="A1265" t="s">
        <v>1909</v>
      </c>
      <c r="B1265" t="str">
        <f t="shared" si="21"/>
        <v>z is not available</v>
      </c>
    </row>
    <row r="1266" spans="1:2" x14ac:dyDescent="0.3">
      <c r="A1266" t="s">
        <v>1910</v>
      </c>
      <c r="B1266" t="str">
        <f t="shared" si="21"/>
        <v>z is not available</v>
      </c>
    </row>
    <row r="1267" spans="1:2" x14ac:dyDescent="0.3">
      <c r="A1267" t="s">
        <v>1911</v>
      </c>
      <c r="B1267" t="str">
        <f t="shared" si="21"/>
        <v>z is not available</v>
      </c>
    </row>
    <row r="1268" spans="1:2" x14ac:dyDescent="0.3">
      <c r="A1268" t="s">
        <v>1912</v>
      </c>
      <c r="B1268" t="str">
        <f t="shared" si="21"/>
        <v>z is not available</v>
      </c>
    </row>
    <row r="1269" spans="1:2" x14ac:dyDescent="0.3">
      <c r="A1269" t="s">
        <v>1913</v>
      </c>
      <c r="B1269" t="str">
        <f t="shared" si="21"/>
        <v>z is not available</v>
      </c>
    </row>
    <row r="1270" spans="1:2" x14ac:dyDescent="0.3">
      <c r="A1270" t="s">
        <v>1914</v>
      </c>
      <c r="B1270" t="str">
        <f t="shared" si="21"/>
        <v>z is not available</v>
      </c>
    </row>
    <row r="1271" spans="1:2" x14ac:dyDescent="0.3">
      <c r="A1271" t="s">
        <v>1915</v>
      </c>
      <c r="B1271" t="str">
        <f t="shared" si="21"/>
        <v>z is not available</v>
      </c>
    </row>
    <row r="1272" spans="1:2" x14ac:dyDescent="0.3">
      <c r="A1272" t="s">
        <v>1916</v>
      </c>
      <c r="B1272" t="str">
        <f t="shared" si="21"/>
        <v>z is not available</v>
      </c>
    </row>
    <row r="1273" spans="1:2" x14ac:dyDescent="0.3">
      <c r="A1273" t="s">
        <v>1917</v>
      </c>
      <c r="B1273">
        <f t="shared" si="21"/>
        <v>7</v>
      </c>
    </row>
    <row r="1274" spans="1:2" x14ac:dyDescent="0.3">
      <c r="A1274" t="s">
        <v>1918</v>
      </c>
      <c r="B1274" t="str">
        <f t="shared" si="21"/>
        <v>z is not available</v>
      </c>
    </row>
    <row r="1275" spans="1:2" x14ac:dyDescent="0.3">
      <c r="A1275" t="s">
        <v>1919</v>
      </c>
      <c r="B1275" t="str">
        <f t="shared" si="21"/>
        <v>z is not available</v>
      </c>
    </row>
    <row r="1276" spans="1:2" x14ac:dyDescent="0.3">
      <c r="A1276" t="s">
        <v>1920</v>
      </c>
      <c r="B1276" t="str">
        <f t="shared" si="21"/>
        <v>z is not available</v>
      </c>
    </row>
    <row r="1277" spans="1:2" x14ac:dyDescent="0.3">
      <c r="A1277" t="s">
        <v>1921</v>
      </c>
      <c r="B1277" t="str">
        <f t="shared" si="21"/>
        <v>z is not available</v>
      </c>
    </row>
    <row r="1278" spans="1:2" x14ac:dyDescent="0.3">
      <c r="A1278" t="s">
        <v>1922</v>
      </c>
      <c r="B1278" t="str">
        <f t="shared" si="21"/>
        <v>z is not available</v>
      </c>
    </row>
    <row r="1279" spans="1:2" x14ac:dyDescent="0.3">
      <c r="A1279" t="s">
        <v>1923</v>
      </c>
      <c r="B1279" t="str">
        <f t="shared" si="21"/>
        <v>z is not available</v>
      </c>
    </row>
    <row r="1280" spans="1:2" x14ac:dyDescent="0.3">
      <c r="A1280" t="s">
        <v>1924</v>
      </c>
      <c r="B1280" t="str">
        <f t="shared" si="21"/>
        <v>z is not available</v>
      </c>
    </row>
    <row r="1281" spans="1:2" x14ac:dyDescent="0.3">
      <c r="A1281" t="s">
        <v>1925</v>
      </c>
      <c r="B1281" t="str">
        <f t="shared" si="21"/>
        <v>z is not available</v>
      </c>
    </row>
    <row r="1282" spans="1:2" x14ac:dyDescent="0.3">
      <c r="A1282" t="s">
        <v>1926</v>
      </c>
      <c r="B1282" t="str">
        <f t="shared" si="21"/>
        <v>z is not available</v>
      </c>
    </row>
    <row r="1283" spans="1:2" x14ac:dyDescent="0.3">
      <c r="A1283" t="s">
        <v>1927</v>
      </c>
      <c r="B1283" t="str">
        <f t="shared" ref="B1283:B1346" si="22">IFERROR(FIND("z",A1283),"z is not available")</f>
        <v>z is not available</v>
      </c>
    </row>
    <row r="1284" spans="1:2" x14ac:dyDescent="0.3">
      <c r="A1284" t="s">
        <v>1928</v>
      </c>
      <c r="B1284" t="str">
        <f t="shared" si="22"/>
        <v>z is not available</v>
      </c>
    </row>
    <row r="1285" spans="1:2" x14ac:dyDescent="0.3">
      <c r="A1285" t="s">
        <v>1929</v>
      </c>
      <c r="B1285" t="str">
        <f t="shared" si="22"/>
        <v>z is not available</v>
      </c>
    </row>
    <row r="1286" spans="1:2" x14ac:dyDescent="0.3">
      <c r="A1286" t="s">
        <v>1930</v>
      </c>
      <c r="B1286" t="str">
        <f t="shared" si="22"/>
        <v>z is not available</v>
      </c>
    </row>
    <row r="1287" spans="1:2" x14ac:dyDescent="0.3">
      <c r="A1287" t="s">
        <v>1931</v>
      </c>
      <c r="B1287" t="str">
        <f t="shared" si="22"/>
        <v>z is not available</v>
      </c>
    </row>
    <row r="1288" spans="1:2" x14ac:dyDescent="0.3">
      <c r="A1288" t="s">
        <v>1932</v>
      </c>
      <c r="B1288" t="str">
        <f t="shared" si="22"/>
        <v>z is not available</v>
      </c>
    </row>
    <row r="1289" spans="1:2" x14ac:dyDescent="0.3">
      <c r="A1289" t="s">
        <v>1933</v>
      </c>
      <c r="B1289" t="str">
        <f t="shared" si="22"/>
        <v>z is not available</v>
      </c>
    </row>
    <row r="1290" spans="1:2" x14ac:dyDescent="0.3">
      <c r="A1290" t="s">
        <v>1934</v>
      </c>
      <c r="B1290" t="str">
        <f t="shared" si="22"/>
        <v>z is not available</v>
      </c>
    </row>
    <row r="1291" spans="1:2" x14ac:dyDescent="0.3">
      <c r="A1291" t="s">
        <v>1935</v>
      </c>
      <c r="B1291" t="str">
        <f t="shared" si="22"/>
        <v>z is not available</v>
      </c>
    </row>
    <row r="1292" spans="1:2" x14ac:dyDescent="0.3">
      <c r="A1292" t="s">
        <v>1936</v>
      </c>
      <c r="B1292" t="str">
        <f t="shared" si="22"/>
        <v>z is not available</v>
      </c>
    </row>
    <row r="1293" spans="1:2" x14ac:dyDescent="0.3">
      <c r="A1293" t="s">
        <v>1937</v>
      </c>
      <c r="B1293" t="str">
        <f t="shared" si="22"/>
        <v>z is not available</v>
      </c>
    </row>
    <row r="1294" spans="1:2" x14ac:dyDescent="0.3">
      <c r="A1294" t="s">
        <v>1938</v>
      </c>
      <c r="B1294" t="str">
        <f t="shared" si="22"/>
        <v>z is not available</v>
      </c>
    </row>
    <row r="1295" spans="1:2" x14ac:dyDescent="0.3">
      <c r="A1295" t="s">
        <v>1939</v>
      </c>
      <c r="B1295" t="str">
        <f t="shared" si="22"/>
        <v>z is not available</v>
      </c>
    </row>
    <row r="1296" spans="1:2" x14ac:dyDescent="0.3">
      <c r="A1296" t="s">
        <v>1940</v>
      </c>
      <c r="B1296" t="str">
        <f t="shared" si="22"/>
        <v>z is not available</v>
      </c>
    </row>
    <row r="1297" spans="1:2" x14ac:dyDescent="0.3">
      <c r="A1297" t="s">
        <v>1941</v>
      </c>
      <c r="B1297" t="str">
        <f t="shared" si="22"/>
        <v>z is not available</v>
      </c>
    </row>
    <row r="1298" spans="1:2" x14ac:dyDescent="0.3">
      <c r="A1298" t="s">
        <v>1942</v>
      </c>
      <c r="B1298" t="str">
        <f t="shared" si="22"/>
        <v>z is not available</v>
      </c>
    </row>
    <row r="1299" spans="1:2" x14ac:dyDescent="0.3">
      <c r="A1299" t="s">
        <v>1943</v>
      </c>
      <c r="B1299" t="str">
        <f t="shared" si="22"/>
        <v>z is not available</v>
      </c>
    </row>
    <row r="1300" spans="1:2" x14ac:dyDescent="0.3">
      <c r="A1300" t="s">
        <v>1944</v>
      </c>
      <c r="B1300" t="str">
        <f t="shared" si="22"/>
        <v>z is not available</v>
      </c>
    </row>
    <row r="1301" spans="1:2" x14ac:dyDescent="0.3">
      <c r="A1301" t="s">
        <v>1945</v>
      </c>
      <c r="B1301" t="str">
        <f t="shared" si="22"/>
        <v>z is not available</v>
      </c>
    </row>
    <row r="1302" spans="1:2" x14ac:dyDescent="0.3">
      <c r="A1302" t="s">
        <v>1946</v>
      </c>
      <c r="B1302" t="str">
        <f t="shared" si="22"/>
        <v>z is not available</v>
      </c>
    </row>
    <row r="1303" spans="1:2" x14ac:dyDescent="0.3">
      <c r="A1303" t="s">
        <v>1947</v>
      </c>
      <c r="B1303" t="str">
        <f t="shared" si="22"/>
        <v>z is not available</v>
      </c>
    </row>
    <row r="1304" spans="1:2" x14ac:dyDescent="0.3">
      <c r="A1304" t="s">
        <v>1948</v>
      </c>
      <c r="B1304" t="str">
        <f t="shared" si="22"/>
        <v>z is not available</v>
      </c>
    </row>
    <row r="1305" spans="1:2" x14ac:dyDescent="0.3">
      <c r="A1305" t="s">
        <v>1949</v>
      </c>
      <c r="B1305" t="str">
        <f t="shared" si="22"/>
        <v>z is not available</v>
      </c>
    </row>
    <row r="1306" spans="1:2" x14ac:dyDescent="0.3">
      <c r="A1306" t="s">
        <v>1950</v>
      </c>
      <c r="B1306" t="str">
        <f t="shared" si="22"/>
        <v>z is not available</v>
      </c>
    </row>
    <row r="1307" spans="1:2" x14ac:dyDescent="0.3">
      <c r="A1307" t="s">
        <v>1951</v>
      </c>
      <c r="B1307">
        <f t="shared" si="22"/>
        <v>40</v>
      </c>
    </row>
    <row r="1308" spans="1:2" x14ac:dyDescent="0.3">
      <c r="A1308" t="s">
        <v>1952</v>
      </c>
      <c r="B1308" t="str">
        <f t="shared" si="22"/>
        <v>z is not available</v>
      </c>
    </row>
    <row r="1309" spans="1:2" x14ac:dyDescent="0.3">
      <c r="A1309" t="s">
        <v>1953</v>
      </c>
      <c r="B1309" t="str">
        <f t="shared" si="22"/>
        <v>z is not available</v>
      </c>
    </row>
    <row r="1310" spans="1:2" x14ac:dyDescent="0.3">
      <c r="A1310" t="s">
        <v>1954</v>
      </c>
      <c r="B1310" t="str">
        <f t="shared" si="22"/>
        <v>z is not available</v>
      </c>
    </row>
    <row r="1311" spans="1:2" x14ac:dyDescent="0.3">
      <c r="A1311" t="s">
        <v>1955</v>
      </c>
      <c r="B1311" t="str">
        <f t="shared" si="22"/>
        <v>z is not available</v>
      </c>
    </row>
    <row r="1312" spans="1:2" x14ac:dyDescent="0.3">
      <c r="A1312" t="s">
        <v>1956</v>
      </c>
      <c r="B1312" t="str">
        <f t="shared" si="22"/>
        <v>z is not available</v>
      </c>
    </row>
    <row r="1313" spans="1:2" x14ac:dyDescent="0.3">
      <c r="A1313" t="s">
        <v>1957</v>
      </c>
      <c r="B1313" t="str">
        <f t="shared" si="22"/>
        <v>z is not available</v>
      </c>
    </row>
    <row r="1314" spans="1:2" x14ac:dyDescent="0.3">
      <c r="A1314" t="s">
        <v>1958</v>
      </c>
      <c r="B1314" t="str">
        <f t="shared" si="22"/>
        <v>z is not available</v>
      </c>
    </row>
    <row r="1315" spans="1:2" x14ac:dyDescent="0.3">
      <c r="A1315" t="s">
        <v>1959</v>
      </c>
      <c r="B1315" t="str">
        <f t="shared" si="22"/>
        <v>z is not available</v>
      </c>
    </row>
    <row r="1316" spans="1:2" x14ac:dyDescent="0.3">
      <c r="A1316" t="s">
        <v>1960</v>
      </c>
      <c r="B1316" t="str">
        <f t="shared" si="22"/>
        <v>z is not available</v>
      </c>
    </row>
    <row r="1317" spans="1:2" x14ac:dyDescent="0.3">
      <c r="A1317" t="s">
        <v>1961</v>
      </c>
      <c r="B1317" t="str">
        <f t="shared" si="22"/>
        <v>z is not available</v>
      </c>
    </row>
    <row r="1318" spans="1:2" x14ac:dyDescent="0.3">
      <c r="A1318" t="s">
        <v>1962</v>
      </c>
      <c r="B1318" t="str">
        <f t="shared" si="22"/>
        <v>z is not available</v>
      </c>
    </row>
    <row r="1319" spans="1:2" x14ac:dyDescent="0.3">
      <c r="A1319" t="s">
        <v>1963</v>
      </c>
      <c r="B1319" t="str">
        <f t="shared" si="22"/>
        <v>z is not available</v>
      </c>
    </row>
    <row r="1320" spans="1:2" x14ac:dyDescent="0.3">
      <c r="A1320" t="s">
        <v>1964</v>
      </c>
      <c r="B1320" t="str">
        <f t="shared" si="22"/>
        <v>z is not available</v>
      </c>
    </row>
    <row r="1321" spans="1:2" x14ac:dyDescent="0.3">
      <c r="A1321" t="s">
        <v>1965</v>
      </c>
      <c r="B1321" t="str">
        <f t="shared" si="22"/>
        <v>z is not available</v>
      </c>
    </row>
    <row r="1322" spans="1:2" x14ac:dyDescent="0.3">
      <c r="A1322" t="s">
        <v>1966</v>
      </c>
      <c r="B1322" t="str">
        <f t="shared" si="22"/>
        <v>z is not available</v>
      </c>
    </row>
    <row r="1323" spans="1:2" x14ac:dyDescent="0.3">
      <c r="A1323" t="s">
        <v>1967</v>
      </c>
      <c r="B1323">
        <f t="shared" si="22"/>
        <v>3</v>
      </c>
    </row>
    <row r="1324" spans="1:2" x14ac:dyDescent="0.3">
      <c r="A1324" t="s">
        <v>1968</v>
      </c>
      <c r="B1324" t="str">
        <f t="shared" si="22"/>
        <v>z is not available</v>
      </c>
    </row>
    <row r="1325" spans="1:2" x14ac:dyDescent="0.3">
      <c r="A1325" t="s">
        <v>1969</v>
      </c>
      <c r="B1325" t="str">
        <f t="shared" si="22"/>
        <v>z is not available</v>
      </c>
    </row>
    <row r="1326" spans="1:2" x14ac:dyDescent="0.3">
      <c r="A1326" t="s">
        <v>1970</v>
      </c>
      <c r="B1326" t="str">
        <f t="shared" si="22"/>
        <v>z is not available</v>
      </c>
    </row>
    <row r="1327" spans="1:2" x14ac:dyDescent="0.3">
      <c r="A1327" t="s">
        <v>1971</v>
      </c>
      <c r="B1327" t="str">
        <f t="shared" si="22"/>
        <v>z is not available</v>
      </c>
    </row>
    <row r="1328" spans="1:2" x14ac:dyDescent="0.3">
      <c r="A1328" t="s">
        <v>1972</v>
      </c>
      <c r="B1328" t="str">
        <f t="shared" si="22"/>
        <v>z is not available</v>
      </c>
    </row>
    <row r="1329" spans="1:2" x14ac:dyDescent="0.3">
      <c r="A1329" t="s">
        <v>1973</v>
      </c>
      <c r="B1329" t="str">
        <f t="shared" si="22"/>
        <v>z is not available</v>
      </c>
    </row>
    <row r="1330" spans="1:2" x14ac:dyDescent="0.3">
      <c r="A1330" t="s">
        <v>1974</v>
      </c>
      <c r="B1330" t="str">
        <f t="shared" si="22"/>
        <v>z is not available</v>
      </c>
    </row>
    <row r="1331" spans="1:2" x14ac:dyDescent="0.3">
      <c r="A1331" t="s">
        <v>1975</v>
      </c>
      <c r="B1331" t="str">
        <f t="shared" si="22"/>
        <v>z is not available</v>
      </c>
    </row>
    <row r="1332" spans="1:2" x14ac:dyDescent="0.3">
      <c r="A1332" t="s">
        <v>1976</v>
      </c>
      <c r="B1332" t="str">
        <f t="shared" si="22"/>
        <v>z is not available</v>
      </c>
    </row>
    <row r="1333" spans="1:2" x14ac:dyDescent="0.3">
      <c r="A1333" t="s">
        <v>1977</v>
      </c>
      <c r="B1333" t="str">
        <f t="shared" si="22"/>
        <v>z is not available</v>
      </c>
    </row>
    <row r="1334" spans="1:2" x14ac:dyDescent="0.3">
      <c r="A1334" t="s">
        <v>1978</v>
      </c>
      <c r="B1334" t="str">
        <f t="shared" si="22"/>
        <v>z is not available</v>
      </c>
    </row>
    <row r="1335" spans="1:2" x14ac:dyDescent="0.3">
      <c r="A1335" t="s">
        <v>1979</v>
      </c>
      <c r="B1335">
        <f t="shared" si="22"/>
        <v>9</v>
      </c>
    </row>
    <row r="1336" spans="1:2" x14ac:dyDescent="0.3">
      <c r="A1336" t="s">
        <v>1980</v>
      </c>
      <c r="B1336" t="str">
        <f t="shared" si="22"/>
        <v>z is not available</v>
      </c>
    </row>
    <row r="1337" spans="1:2" x14ac:dyDescent="0.3">
      <c r="A1337" t="s">
        <v>1981</v>
      </c>
      <c r="B1337" t="str">
        <f t="shared" si="22"/>
        <v>z is not available</v>
      </c>
    </row>
    <row r="1338" spans="1:2" x14ac:dyDescent="0.3">
      <c r="A1338" t="s">
        <v>1982</v>
      </c>
      <c r="B1338" t="str">
        <f t="shared" si="22"/>
        <v>z is not available</v>
      </c>
    </row>
    <row r="1339" spans="1:2" x14ac:dyDescent="0.3">
      <c r="A1339" t="s">
        <v>1983</v>
      </c>
      <c r="B1339" t="str">
        <f t="shared" si="22"/>
        <v>z is not available</v>
      </c>
    </row>
    <row r="1340" spans="1:2" x14ac:dyDescent="0.3">
      <c r="A1340" t="s">
        <v>1984</v>
      </c>
      <c r="B1340" t="str">
        <f t="shared" si="22"/>
        <v>z is not available</v>
      </c>
    </row>
    <row r="1341" spans="1:2" x14ac:dyDescent="0.3">
      <c r="A1341" t="s">
        <v>1985</v>
      </c>
      <c r="B1341" t="str">
        <f t="shared" si="22"/>
        <v>z is not available</v>
      </c>
    </row>
    <row r="1342" spans="1:2" x14ac:dyDescent="0.3">
      <c r="A1342" t="s">
        <v>1986</v>
      </c>
      <c r="B1342" t="str">
        <f t="shared" si="22"/>
        <v>z is not available</v>
      </c>
    </row>
    <row r="1343" spans="1:2" x14ac:dyDescent="0.3">
      <c r="A1343" t="s">
        <v>1987</v>
      </c>
      <c r="B1343" t="str">
        <f t="shared" si="22"/>
        <v>z is not available</v>
      </c>
    </row>
    <row r="1344" spans="1:2" x14ac:dyDescent="0.3">
      <c r="A1344" t="s">
        <v>1988</v>
      </c>
      <c r="B1344" t="str">
        <f t="shared" si="22"/>
        <v>z is not available</v>
      </c>
    </row>
    <row r="1345" spans="1:2" x14ac:dyDescent="0.3">
      <c r="A1345" t="s">
        <v>1989</v>
      </c>
      <c r="B1345" t="str">
        <f t="shared" si="22"/>
        <v>z is not available</v>
      </c>
    </row>
    <row r="1346" spans="1:2" x14ac:dyDescent="0.3">
      <c r="A1346" t="s">
        <v>1990</v>
      </c>
      <c r="B1346" t="str">
        <f t="shared" si="22"/>
        <v>z is not available</v>
      </c>
    </row>
    <row r="1347" spans="1:2" x14ac:dyDescent="0.3">
      <c r="A1347" t="s">
        <v>1991</v>
      </c>
      <c r="B1347" t="str">
        <f t="shared" ref="B1347:B1410" si="23">IFERROR(FIND("z",A1347),"z is not available")</f>
        <v>z is not available</v>
      </c>
    </row>
    <row r="1348" spans="1:2" x14ac:dyDescent="0.3">
      <c r="A1348" t="s">
        <v>1992</v>
      </c>
      <c r="B1348" t="str">
        <f t="shared" si="23"/>
        <v>z is not available</v>
      </c>
    </row>
    <row r="1349" spans="1:2" x14ac:dyDescent="0.3">
      <c r="A1349" t="s">
        <v>1993</v>
      </c>
      <c r="B1349" t="str">
        <f t="shared" si="23"/>
        <v>z is not available</v>
      </c>
    </row>
    <row r="1350" spans="1:2" x14ac:dyDescent="0.3">
      <c r="A1350" t="s">
        <v>1994</v>
      </c>
      <c r="B1350" t="str">
        <f t="shared" si="23"/>
        <v>z is not available</v>
      </c>
    </row>
    <row r="1351" spans="1:2" x14ac:dyDescent="0.3">
      <c r="A1351" t="s">
        <v>1995</v>
      </c>
      <c r="B1351" t="str">
        <f t="shared" si="23"/>
        <v>z is not available</v>
      </c>
    </row>
    <row r="1352" spans="1:2" x14ac:dyDescent="0.3">
      <c r="A1352" t="s">
        <v>1996</v>
      </c>
      <c r="B1352" t="str">
        <f t="shared" si="23"/>
        <v>z is not available</v>
      </c>
    </row>
    <row r="1353" spans="1:2" x14ac:dyDescent="0.3">
      <c r="A1353" t="s">
        <v>1997</v>
      </c>
      <c r="B1353" t="str">
        <f t="shared" si="23"/>
        <v>z is not available</v>
      </c>
    </row>
    <row r="1354" spans="1:2" x14ac:dyDescent="0.3">
      <c r="A1354" t="s">
        <v>1998</v>
      </c>
      <c r="B1354" t="str">
        <f t="shared" si="23"/>
        <v>z is not available</v>
      </c>
    </row>
    <row r="1355" spans="1:2" x14ac:dyDescent="0.3">
      <c r="A1355" t="s">
        <v>1999</v>
      </c>
      <c r="B1355" t="str">
        <f t="shared" si="23"/>
        <v>z is not available</v>
      </c>
    </row>
    <row r="1356" spans="1:2" x14ac:dyDescent="0.3">
      <c r="A1356" t="s">
        <v>2000</v>
      </c>
      <c r="B1356">
        <f t="shared" si="23"/>
        <v>10</v>
      </c>
    </row>
    <row r="1357" spans="1:2" x14ac:dyDescent="0.3">
      <c r="A1357" t="s">
        <v>2001</v>
      </c>
      <c r="B1357" t="str">
        <f t="shared" si="23"/>
        <v>z is not available</v>
      </c>
    </row>
    <row r="1358" spans="1:2" x14ac:dyDescent="0.3">
      <c r="A1358" t="s">
        <v>2002</v>
      </c>
      <c r="B1358" t="str">
        <f t="shared" si="23"/>
        <v>z is not available</v>
      </c>
    </row>
    <row r="1359" spans="1:2" x14ac:dyDescent="0.3">
      <c r="A1359" t="s">
        <v>2003</v>
      </c>
      <c r="B1359" t="str">
        <f t="shared" si="23"/>
        <v>z is not available</v>
      </c>
    </row>
    <row r="1360" spans="1:2" x14ac:dyDescent="0.3">
      <c r="A1360" t="s">
        <v>2004</v>
      </c>
      <c r="B1360" t="str">
        <f t="shared" si="23"/>
        <v>z is not available</v>
      </c>
    </row>
    <row r="1361" spans="1:2" x14ac:dyDescent="0.3">
      <c r="A1361" t="s">
        <v>2005</v>
      </c>
      <c r="B1361" t="str">
        <f t="shared" si="23"/>
        <v>z is not available</v>
      </c>
    </row>
    <row r="1362" spans="1:2" x14ac:dyDescent="0.3">
      <c r="A1362" t="s">
        <v>2006</v>
      </c>
      <c r="B1362" t="str">
        <f t="shared" si="23"/>
        <v>z is not available</v>
      </c>
    </row>
    <row r="1363" spans="1:2" x14ac:dyDescent="0.3">
      <c r="A1363" t="s">
        <v>2007</v>
      </c>
      <c r="B1363" t="str">
        <f t="shared" si="23"/>
        <v>z is not available</v>
      </c>
    </row>
    <row r="1364" spans="1:2" x14ac:dyDescent="0.3">
      <c r="A1364" t="s">
        <v>2008</v>
      </c>
      <c r="B1364" t="str">
        <f t="shared" si="23"/>
        <v>z is not available</v>
      </c>
    </row>
    <row r="1365" spans="1:2" x14ac:dyDescent="0.3">
      <c r="A1365" t="s">
        <v>2009</v>
      </c>
      <c r="B1365" t="str">
        <f t="shared" si="23"/>
        <v>z is not available</v>
      </c>
    </row>
    <row r="1366" spans="1:2" x14ac:dyDescent="0.3">
      <c r="A1366" t="s">
        <v>2010</v>
      </c>
      <c r="B1366" t="str">
        <f t="shared" si="23"/>
        <v>z is not available</v>
      </c>
    </row>
    <row r="1367" spans="1:2" x14ac:dyDescent="0.3">
      <c r="A1367" t="s">
        <v>2011</v>
      </c>
      <c r="B1367" t="str">
        <f t="shared" si="23"/>
        <v>z is not available</v>
      </c>
    </row>
    <row r="1368" spans="1:2" x14ac:dyDescent="0.3">
      <c r="A1368" t="s">
        <v>2012</v>
      </c>
      <c r="B1368" t="str">
        <f t="shared" si="23"/>
        <v>z is not available</v>
      </c>
    </row>
    <row r="1369" spans="1:2" x14ac:dyDescent="0.3">
      <c r="A1369" t="s">
        <v>2013</v>
      </c>
      <c r="B1369" t="str">
        <f t="shared" si="23"/>
        <v>z is not available</v>
      </c>
    </row>
    <row r="1370" spans="1:2" x14ac:dyDescent="0.3">
      <c r="A1370" t="s">
        <v>2014</v>
      </c>
      <c r="B1370" t="str">
        <f t="shared" si="23"/>
        <v>z is not available</v>
      </c>
    </row>
    <row r="1371" spans="1:2" x14ac:dyDescent="0.3">
      <c r="A1371" t="s">
        <v>2015</v>
      </c>
      <c r="B1371" t="str">
        <f t="shared" si="23"/>
        <v>z is not available</v>
      </c>
    </row>
    <row r="1372" spans="1:2" x14ac:dyDescent="0.3">
      <c r="A1372" t="s">
        <v>2016</v>
      </c>
      <c r="B1372" t="str">
        <f t="shared" si="23"/>
        <v>z is not available</v>
      </c>
    </row>
    <row r="1373" spans="1:2" x14ac:dyDescent="0.3">
      <c r="A1373" t="s">
        <v>2017</v>
      </c>
      <c r="B1373" t="str">
        <f t="shared" si="23"/>
        <v>z is not available</v>
      </c>
    </row>
    <row r="1374" spans="1:2" x14ac:dyDescent="0.3">
      <c r="A1374" t="s">
        <v>2018</v>
      </c>
      <c r="B1374" t="str">
        <f t="shared" si="23"/>
        <v>z is not available</v>
      </c>
    </row>
    <row r="1375" spans="1:2" x14ac:dyDescent="0.3">
      <c r="A1375" t="s">
        <v>2019</v>
      </c>
      <c r="B1375" t="str">
        <f t="shared" si="23"/>
        <v>z is not available</v>
      </c>
    </row>
    <row r="1376" spans="1:2" x14ac:dyDescent="0.3">
      <c r="A1376" t="s">
        <v>2020</v>
      </c>
      <c r="B1376" t="str">
        <f t="shared" si="23"/>
        <v>z is not available</v>
      </c>
    </row>
    <row r="1377" spans="1:2" x14ac:dyDescent="0.3">
      <c r="A1377" t="s">
        <v>2021</v>
      </c>
      <c r="B1377" t="str">
        <f t="shared" si="23"/>
        <v>z is not available</v>
      </c>
    </row>
    <row r="1378" spans="1:2" x14ac:dyDescent="0.3">
      <c r="A1378" t="s">
        <v>2022</v>
      </c>
      <c r="B1378" t="str">
        <f t="shared" si="23"/>
        <v>z is not available</v>
      </c>
    </row>
    <row r="1379" spans="1:2" x14ac:dyDescent="0.3">
      <c r="A1379" t="s">
        <v>2023</v>
      </c>
      <c r="B1379" t="str">
        <f t="shared" si="23"/>
        <v>z is not available</v>
      </c>
    </row>
    <row r="1380" spans="1:2" x14ac:dyDescent="0.3">
      <c r="A1380" t="s">
        <v>2024</v>
      </c>
      <c r="B1380" t="str">
        <f t="shared" si="23"/>
        <v>z is not available</v>
      </c>
    </row>
    <row r="1381" spans="1:2" x14ac:dyDescent="0.3">
      <c r="A1381" t="s">
        <v>2025</v>
      </c>
      <c r="B1381" t="str">
        <f t="shared" si="23"/>
        <v>z is not available</v>
      </c>
    </row>
    <row r="1382" spans="1:2" x14ac:dyDescent="0.3">
      <c r="A1382" t="s">
        <v>2026</v>
      </c>
      <c r="B1382" t="str">
        <f t="shared" si="23"/>
        <v>z is not available</v>
      </c>
    </row>
    <row r="1383" spans="1:2" x14ac:dyDescent="0.3">
      <c r="A1383" t="s">
        <v>2027</v>
      </c>
      <c r="B1383" t="str">
        <f t="shared" si="23"/>
        <v>z is not available</v>
      </c>
    </row>
    <row r="1384" spans="1:2" x14ac:dyDescent="0.3">
      <c r="A1384" t="s">
        <v>2028</v>
      </c>
      <c r="B1384" t="str">
        <f t="shared" si="23"/>
        <v>z is not available</v>
      </c>
    </row>
    <row r="1385" spans="1:2" x14ac:dyDescent="0.3">
      <c r="A1385" t="s">
        <v>2029</v>
      </c>
      <c r="B1385" t="str">
        <f t="shared" si="23"/>
        <v>z is not available</v>
      </c>
    </row>
    <row r="1386" spans="1:2" x14ac:dyDescent="0.3">
      <c r="A1386" t="s">
        <v>2030</v>
      </c>
      <c r="B1386" t="str">
        <f t="shared" si="23"/>
        <v>z is not available</v>
      </c>
    </row>
    <row r="1387" spans="1:2" x14ac:dyDescent="0.3">
      <c r="A1387" t="s">
        <v>2031</v>
      </c>
      <c r="B1387" t="str">
        <f t="shared" si="23"/>
        <v>z is not available</v>
      </c>
    </row>
    <row r="1388" spans="1:2" x14ac:dyDescent="0.3">
      <c r="A1388" t="s">
        <v>2032</v>
      </c>
      <c r="B1388" t="str">
        <f t="shared" si="23"/>
        <v>z is not available</v>
      </c>
    </row>
    <row r="1389" spans="1:2" x14ac:dyDescent="0.3">
      <c r="A1389" t="s">
        <v>2033</v>
      </c>
      <c r="B1389" t="str">
        <f t="shared" si="23"/>
        <v>z is not available</v>
      </c>
    </row>
    <row r="1390" spans="1:2" x14ac:dyDescent="0.3">
      <c r="A1390" t="s">
        <v>2034</v>
      </c>
      <c r="B1390" t="str">
        <f t="shared" si="23"/>
        <v>z is not available</v>
      </c>
    </row>
    <row r="1391" spans="1:2" x14ac:dyDescent="0.3">
      <c r="A1391" t="s">
        <v>2035</v>
      </c>
      <c r="B1391" t="str">
        <f t="shared" si="23"/>
        <v>z is not available</v>
      </c>
    </row>
    <row r="1392" spans="1:2" x14ac:dyDescent="0.3">
      <c r="A1392" t="s">
        <v>2036</v>
      </c>
      <c r="B1392" t="str">
        <f t="shared" si="23"/>
        <v>z is not available</v>
      </c>
    </row>
    <row r="1393" spans="1:2" x14ac:dyDescent="0.3">
      <c r="A1393" t="s">
        <v>2037</v>
      </c>
      <c r="B1393" t="str">
        <f t="shared" si="23"/>
        <v>z is not available</v>
      </c>
    </row>
    <row r="1394" spans="1:2" x14ac:dyDescent="0.3">
      <c r="A1394" t="s">
        <v>2038</v>
      </c>
      <c r="B1394">
        <f t="shared" si="23"/>
        <v>25</v>
      </c>
    </row>
    <row r="1395" spans="1:2" x14ac:dyDescent="0.3">
      <c r="A1395" t="s">
        <v>2039</v>
      </c>
      <c r="B1395" t="str">
        <f t="shared" si="23"/>
        <v>z is not available</v>
      </c>
    </row>
    <row r="1396" spans="1:2" x14ac:dyDescent="0.3">
      <c r="A1396" t="s">
        <v>2040</v>
      </c>
      <c r="B1396" t="str">
        <f t="shared" si="23"/>
        <v>z is not available</v>
      </c>
    </row>
    <row r="1397" spans="1:2" x14ac:dyDescent="0.3">
      <c r="A1397" t="s">
        <v>2041</v>
      </c>
      <c r="B1397" t="str">
        <f t="shared" si="23"/>
        <v>z is not available</v>
      </c>
    </row>
    <row r="1398" spans="1:2" x14ac:dyDescent="0.3">
      <c r="A1398" t="s">
        <v>2042</v>
      </c>
      <c r="B1398" t="str">
        <f t="shared" si="23"/>
        <v>z is not available</v>
      </c>
    </row>
    <row r="1399" spans="1:2" x14ac:dyDescent="0.3">
      <c r="A1399" t="s">
        <v>2043</v>
      </c>
      <c r="B1399" t="str">
        <f t="shared" si="23"/>
        <v>z is not available</v>
      </c>
    </row>
    <row r="1400" spans="1:2" x14ac:dyDescent="0.3">
      <c r="A1400" t="s">
        <v>2044</v>
      </c>
      <c r="B1400" t="str">
        <f t="shared" si="23"/>
        <v>z is not available</v>
      </c>
    </row>
    <row r="1401" spans="1:2" x14ac:dyDescent="0.3">
      <c r="A1401" t="s">
        <v>2045</v>
      </c>
      <c r="B1401" t="str">
        <f t="shared" si="23"/>
        <v>z is not available</v>
      </c>
    </row>
    <row r="1402" spans="1:2" x14ac:dyDescent="0.3">
      <c r="A1402" t="s">
        <v>2046</v>
      </c>
      <c r="B1402" t="str">
        <f t="shared" si="23"/>
        <v>z is not available</v>
      </c>
    </row>
    <row r="1403" spans="1:2" x14ac:dyDescent="0.3">
      <c r="A1403" t="s">
        <v>2047</v>
      </c>
      <c r="B1403" t="str">
        <f t="shared" si="23"/>
        <v>z is not available</v>
      </c>
    </row>
    <row r="1404" spans="1:2" x14ac:dyDescent="0.3">
      <c r="A1404" t="s">
        <v>2048</v>
      </c>
      <c r="B1404" t="str">
        <f t="shared" si="23"/>
        <v>z is not available</v>
      </c>
    </row>
    <row r="1405" spans="1:2" x14ac:dyDescent="0.3">
      <c r="A1405" t="s">
        <v>2049</v>
      </c>
      <c r="B1405" t="str">
        <f t="shared" si="23"/>
        <v>z is not available</v>
      </c>
    </row>
    <row r="1406" spans="1:2" x14ac:dyDescent="0.3">
      <c r="A1406" t="s">
        <v>2050</v>
      </c>
      <c r="B1406" t="str">
        <f t="shared" si="23"/>
        <v>z is not available</v>
      </c>
    </row>
    <row r="1407" spans="1:2" x14ac:dyDescent="0.3">
      <c r="A1407" t="s">
        <v>2051</v>
      </c>
      <c r="B1407" t="str">
        <f t="shared" si="23"/>
        <v>z is not available</v>
      </c>
    </row>
    <row r="1408" spans="1:2" x14ac:dyDescent="0.3">
      <c r="A1408" t="s">
        <v>2052</v>
      </c>
      <c r="B1408" t="str">
        <f t="shared" si="23"/>
        <v>z is not available</v>
      </c>
    </row>
    <row r="1409" spans="1:2" x14ac:dyDescent="0.3">
      <c r="A1409" t="s">
        <v>2053</v>
      </c>
      <c r="B1409" t="str">
        <f t="shared" si="23"/>
        <v>z is not available</v>
      </c>
    </row>
    <row r="1410" spans="1:2" x14ac:dyDescent="0.3">
      <c r="A1410" t="s">
        <v>2054</v>
      </c>
      <c r="B1410" t="str">
        <f t="shared" si="23"/>
        <v>z is not available</v>
      </c>
    </row>
    <row r="1411" spans="1:2" x14ac:dyDescent="0.3">
      <c r="A1411" t="s">
        <v>2055</v>
      </c>
      <c r="B1411" t="str">
        <f t="shared" ref="B1411:B1474" si="24">IFERROR(FIND("z",A1411),"z is not available")</f>
        <v>z is not available</v>
      </c>
    </row>
    <row r="1412" spans="1:2" x14ac:dyDescent="0.3">
      <c r="A1412" t="s">
        <v>2056</v>
      </c>
      <c r="B1412">
        <f t="shared" si="24"/>
        <v>12</v>
      </c>
    </row>
    <row r="1413" spans="1:2" x14ac:dyDescent="0.3">
      <c r="A1413" t="s">
        <v>2057</v>
      </c>
      <c r="B1413" t="str">
        <f t="shared" si="24"/>
        <v>z is not available</v>
      </c>
    </row>
    <row r="1414" spans="1:2" x14ac:dyDescent="0.3">
      <c r="A1414" t="s">
        <v>2058</v>
      </c>
      <c r="B1414">
        <f t="shared" si="24"/>
        <v>31</v>
      </c>
    </row>
    <row r="1415" spans="1:2" x14ac:dyDescent="0.3">
      <c r="A1415" t="s">
        <v>2059</v>
      </c>
      <c r="B1415" t="str">
        <f t="shared" si="24"/>
        <v>z is not available</v>
      </c>
    </row>
    <row r="1416" spans="1:2" x14ac:dyDescent="0.3">
      <c r="A1416" t="s">
        <v>2060</v>
      </c>
      <c r="B1416" t="str">
        <f t="shared" si="24"/>
        <v>z is not available</v>
      </c>
    </row>
    <row r="1417" spans="1:2" x14ac:dyDescent="0.3">
      <c r="A1417" t="s">
        <v>2061</v>
      </c>
      <c r="B1417" t="str">
        <f t="shared" si="24"/>
        <v>z is not available</v>
      </c>
    </row>
    <row r="1418" spans="1:2" x14ac:dyDescent="0.3">
      <c r="A1418" t="s">
        <v>2062</v>
      </c>
      <c r="B1418" t="str">
        <f t="shared" si="24"/>
        <v>z is not available</v>
      </c>
    </row>
    <row r="1419" spans="1:2" x14ac:dyDescent="0.3">
      <c r="A1419" t="s">
        <v>2063</v>
      </c>
      <c r="B1419" t="str">
        <f t="shared" si="24"/>
        <v>z is not available</v>
      </c>
    </row>
    <row r="1420" spans="1:2" x14ac:dyDescent="0.3">
      <c r="A1420" t="s">
        <v>2064</v>
      </c>
      <c r="B1420" t="str">
        <f t="shared" si="24"/>
        <v>z is not available</v>
      </c>
    </row>
    <row r="1421" spans="1:2" x14ac:dyDescent="0.3">
      <c r="A1421" t="s">
        <v>2065</v>
      </c>
      <c r="B1421" t="str">
        <f t="shared" si="24"/>
        <v>z is not available</v>
      </c>
    </row>
    <row r="1422" spans="1:2" x14ac:dyDescent="0.3">
      <c r="A1422" t="s">
        <v>2066</v>
      </c>
      <c r="B1422" t="str">
        <f t="shared" si="24"/>
        <v>z is not available</v>
      </c>
    </row>
    <row r="1423" spans="1:2" x14ac:dyDescent="0.3">
      <c r="A1423" t="s">
        <v>2067</v>
      </c>
      <c r="B1423" t="str">
        <f t="shared" si="24"/>
        <v>z is not available</v>
      </c>
    </row>
    <row r="1424" spans="1:2" x14ac:dyDescent="0.3">
      <c r="A1424" t="s">
        <v>2068</v>
      </c>
      <c r="B1424" t="str">
        <f t="shared" si="24"/>
        <v>z is not available</v>
      </c>
    </row>
    <row r="1425" spans="1:2" x14ac:dyDescent="0.3">
      <c r="A1425" t="s">
        <v>2069</v>
      </c>
      <c r="B1425" t="str">
        <f t="shared" si="24"/>
        <v>z is not available</v>
      </c>
    </row>
    <row r="1426" spans="1:2" x14ac:dyDescent="0.3">
      <c r="A1426" t="s">
        <v>2070</v>
      </c>
      <c r="B1426" t="str">
        <f t="shared" si="24"/>
        <v>z is not available</v>
      </c>
    </row>
    <row r="1427" spans="1:2" x14ac:dyDescent="0.3">
      <c r="A1427" t="s">
        <v>2071</v>
      </c>
      <c r="B1427" t="str">
        <f t="shared" si="24"/>
        <v>z is not available</v>
      </c>
    </row>
    <row r="1428" spans="1:2" x14ac:dyDescent="0.3">
      <c r="A1428" t="s">
        <v>2072</v>
      </c>
      <c r="B1428" t="str">
        <f t="shared" si="24"/>
        <v>z is not available</v>
      </c>
    </row>
    <row r="1429" spans="1:2" x14ac:dyDescent="0.3">
      <c r="A1429" t="s">
        <v>2073</v>
      </c>
      <c r="B1429" t="str">
        <f t="shared" si="24"/>
        <v>z is not available</v>
      </c>
    </row>
    <row r="1430" spans="1:2" x14ac:dyDescent="0.3">
      <c r="A1430" t="s">
        <v>2074</v>
      </c>
      <c r="B1430" t="str">
        <f t="shared" si="24"/>
        <v>z is not available</v>
      </c>
    </row>
    <row r="1431" spans="1:2" x14ac:dyDescent="0.3">
      <c r="A1431" t="s">
        <v>2075</v>
      </c>
      <c r="B1431" t="str">
        <f t="shared" si="24"/>
        <v>z is not available</v>
      </c>
    </row>
    <row r="1432" spans="1:2" x14ac:dyDescent="0.3">
      <c r="A1432" t="s">
        <v>2076</v>
      </c>
      <c r="B1432" t="str">
        <f t="shared" si="24"/>
        <v>z is not available</v>
      </c>
    </row>
    <row r="1433" spans="1:2" x14ac:dyDescent="0.3">
      <c r="A1433" t="s">
        <v>2077</v>
      </c>
      <c r="B1433" t="str">
        <f t="shared" si="24"/>
        <v>z is not available</v>
      </c>
    </row>
    <row r="1434" spans="1:2" x14ac:dyDescent="0.3">
      <c r="A1434" t="s">
        <v>2078</v>
      </c>
      <c r="B1434" t="str">
        <f t="shared" si="24"/>
        <v>z is not available</v>
      </c>
    </row>
    <row r="1435" spans="1:2" x14ac:dyDescent="0.3">
      <c r="A1435" t="s">
        <v>2079</v>
      </c>
      <c r="B1435" t="str">
        <f t="shared" si="24"/>
        <v>z is not available</v>
      </c>
    </row>
    <row r="1436" spans="1:2" x14ac:dyDescent="0.3">
      <c r="A1436" t="s">
        <v>2080</v>
      </c>
      <c r="B1436" t="str">
        <f t="shared" si="24"/>
        <v>z is not available</v>
      </c>
    </row>
    <row r="1437" spans="1:2" x14ac:dyDescent="0.3">
      <c r="A1437" t="s">
        <v>2081</v>
      </c>
      <c r="B1437" t="str">
        <f t="shared" si="24"/>
        <v>z is not available</v>
      </c>
    </row>
    <row r="1438" spans="1:2" x14ac:dyDescent="0.3">
      <c r="A1438" t="s">
        <v>2082</v>
      </c>
      <c r="B1438" t="str">
        <f t="shared" si="24"/>
        <v>z is not available</v>
      </c>
    </row>
    <row r="1439" spans="1:2" x14ac:dyDescent="0.3">
      <c r="A1439" t="s">
        <v>2083</v>
      </c>
      <c r="B1439" t="str">
        <f t="shared" si="24"/>
        <v>z is not available</v>
      </c>
    </row>
    <row r="1440" spans="1:2" x14ac:dyDescent="0.3">
      <c r="A1440" t="s">
        <v>2084</v>
      </c>
      <c r="B1440" t="str">
        <f t="shared" si="24"/>
        <v>z is not available</v>
      </c>
    </row>
    <row r="1441" spans="1:2" x14ac:dyDescent="0.3">
      <c r="A1441" t="s">
        <v>2085</v>
      </c>
      <c r="B1441" t="str">
        <f t="shared" si="24"/>
        <v>z is not available</v>
      </c>
    </row>
    <row r="1442" spans="1:2" x14ac:dyDescent="0.3">
      <c r="A1442" t="s">
        <v>2086</v>
      </c>
      <c r="B1442" t="str">
        <f t="shared" si="24"/>
        <v>z is not available</v>
      </c>
    </row>
    <row r="1443" spans="1:2" x14ac:dyDescent="0.3">
      <c r="A1443" t="s">
        <v>2087</v>
      </c>
      <c r="B1443" t="str">
        <f t="shared" si="24"/>
        <v>z is not available</v>
      </c>
    </row>
    <row r="1444" spans="1:2" x14ac:dyDescent="0.3">
      <c r="A1444" t="s">
        <v>2088</v>
      </c>
      <c r="B1444" t="str">
        <f t="shared" si="24"/>
        <v>z is not available</v>
      </c>
    </row>
    <row r="1445" spans="1:2" x14ac:dyDescent="0.3">
      <c r="A1445" t="s">
        <v>2089</v>
      </c>
      <c r="B1445" t="str">
        <f t="shared" si="24"/>
        <v>z is not available</v>
      </c>
    </row>
    <row r="1446" spans="1:2" x14ac:dyDescent="0.3">
      <c r="A1446" t="s">
        <v>2090</v>
      </c>
      <c r="B1446" t="str">
        <f t="shared" si="24"/>
        <v>z is not available</v>
      </c>
    </row>
    <row r="1447" spans="1:2" x14ac:dyDescent="0.3">
      <c r="A1447" t="s">
        <v>2091</v>
      </c>
      <c r="B1447" t="str">
        <f t="shared" si="24"/>
        <v>z is not available</v>
      </c>
    </row>
    <row r="1448" spans="1:2" x14ac:dyDescent="0.3">
      <c r="A1448" t="s">
        <v>2092</v>
      </c>
      <c r="B1448" t="str">
        <f t="shared" si="24"/>
        <v>z is not available</v>
      </c>
    </row>
    <row r="1449" spans="1:2" x14ac:dyDescent="0.3">
      <c r="A1449" t="s">
        <v>2093</v>
      </c>
      <c r="B1449" t="str">
        <f t="shared" si="24"/>
        <v>z is not available</v>
      </c>
    </row>
    <row r="1450" spans="1:2" x14ac:dyDescent="0.3">
      <c r="A1450" t="s">
        <v>2094</v>
      </c>
      <c r="B1450" t="str">
        <f t="shared" si="24"/>
        <v>z is not available</v>
      </c>
    </row>
    <row r="1451" spans="1:2" x14ac:dyDescent="0.3">
      <c r="A1451" t="s">
        <v>2095</v>
      </c>
      <c r="B1451" t="str">
        <f t="shared" si="24"/>
        <v>z is not available</v>
      </c>
    </row>
    <row r="1452" spans="1:2" x14ac:dyDescent="0.3">
      <c r="A1452" t="s">
        <v>2096</v>
      </c>
      <c r="B1452" t="str">
        <f t="shared" si="24"/>
        <v>z is not available</v>
      </c>
    </row>
    <row r="1453" spans="1:2" x14ac:dyDescent="0.3">
      <c r="A1453" t="s">
        <v>2097</v>
      </c>
      <c r="B1453" t="str">
        <f t="shared" si="24"/>
        <v>z is not available</v>
      </c>
    </row>
    <row r="1454" spans="1:2" x14ac:dyDescent="0.3">
      <c r="A1454" t="s">
        <v>2098</v>
      </c>
      <c r="B1454" t="str">
        <f t="shared" si="24"/>
        <v>z is not available</v>
      </c>
    </row>
    <row r="1455" spans="1:2" x14ac:dyDescent="0.3">
      <c r="A1455" t="s">
        <v>2099</v>
      </c>
      <c r="B1455" t="str">
        <f t="shared" si="24"/>
        <v>z is not available</v>
      </c>
    </row>
    <row r="1456" spans="1:2" x14ac:dyDescent="0.3">
      <c r="A1456" t="s">
        <v>2100</v>
      </c>
      <c r="B1456" t="str">
        <f t="shared" si="24"/>
        <v>z is not available</v>
      </c>
    </row>
    <row r="1457" spans="1:2" x14ac:dyDescent="0.3">
      <c r="A1457" t="s">
        <v>2101</v>
      </c>
      <c r="B1457" t="str">
        <f t="shared" si="24"/>
        <v>z is not available</v>
      </c>
    </row>
    <row r="1458" spans="1:2" x14ac:dyDescent="0.3">
      <c r="A1458" t="s">
        <v>2102</v>
      </c>
      <c r="B1458" t="str">
        <f t="shared" si="24"/>
        <v>z is not available</v>
      </c>
    </row>
    <row r="1459" spans="1:2" x14ac:dyDescent="0.3">
      <c r="A1459" t="s">
        <v>2103</v>
      </c>
      <c r="B1459" t="str">
        <f t="shared" si="24"/>
        <v>z is not available</v>
      </c>
    </row>
    <row r="1460" spans="1:2" x14ac:dyDescent="0.3">
      <c r="A1460" t="s">
        <v>2104</v>
      </c>
      <c r="B1460" t="str">
        <f t="shared" si="24"/>
        <v>z is not available</v>
      </c>
    </row>
    <row r="1461" spans="1:2" x14ac:dyDescent="0.3">
      <c r="A1461" t="s">
        <v>2105</v>
      </c>
      <c r="B1461" t="str">
        <f t="shared" si="24"/>
        <v>z is not available</v>
      </c>
    </row>
    <row r="1462" spans="1:2" x14ac:dyDescent="0.3">
      <c r="A1462" t="s">
        <v>2106</v>
      </c>
      <c r="B1462" t="str">
        <f t="shared" si="24"/>
        <v>z is not available</v>
      </c>
    </row>
    <row r="1463" spans="1:2" x14ac:dyDescent="0.3">
      <c r="A1463" t="s">
        <v>2107</v>
      </c>
      <c r="B1463" t="str">
        <f t="shared" si="24"/>
        <v>z is not available</v>
      </c>
    </row>
    <row r="1464" spans="1:2" x14ac:dyDescent="0.3">
      <c r="A1464" t="s">
        <v>2108</v>
      </c>
      <c r="B1464" t="str">
        <f t="shared" si="24"/>
        <v>z is not available</v>
      </c>
    </row>
    <row r="1465" spans="1:2" x14ac:dyDescent="0.3">
      <c r="A1465" t="s">
        <v>2109</v>
      </c>
      <c r="B1465" t="str">
        <f t="shared" si="24"/>
        <v>z is not available</v>
      </c>
    </row>
    <row r="1466" spans="1:2" x14ac:dyDescent="0.3">
      <c r="A1466" t="s">
        <v>2110</v>
      </c>
      <c r="B1466" t="str">
        <f t="shared" si="24"/>
        <v>z is not available</v>
      </c>
    </row>
    <row r="1467" spans="1:2" x14ac:dyDescent="0.3">
      <c r="A1467" t="s">
        <v>2111</v>
      </c>
      <c r="B1467" t="str">
        <f t="shared" si="24"/>
        <v>z is not available</v>
      </c>
    </row>
    <row r="1468" spans="1:2" x14ac:dyDescent="0.3">
      <c r="A1468" t="s">
        <v>2112</v>
      </c>
      <c r="B1468" t="str">
        <f t="shared" si="24"/>
        <v>z is not available</v>
      </c>
    </row>
    <row r="1469" spans="1:2" x14ac:dyDescent="0.3">
      <c r="A1469" t="s">
        <v>2113</v>
      </c>
      <c r="B1469" t="str">
        <f t="shared" si="24"/>
        <v>z is not available</v>
      </c>
    </row>
    <row r="1470" spans="1:2" x14ac:dyDescent="0.3">
      <c r="A1470" t="s">
        <v>2114</v>
      </c>
      <c r="B1470" t="str">
        <f t="shared" si="24"/>
        <v>z is not available</v>
      </c>
    </row>
    <row r="1471" spans="1:2" x14ac:dyDescent="0.3">
      <c r="A1471" t="s">
        <v>2115</v>
      </c>
      <c r="B1471" t="str">
        <f t="shared" si="24"/>
        <v>z is not available</v>
      </c>
    </row>
    <row r="1472" spans="1:2" x14ac:dyDescent="0.3">
      <c r="A1472" t="s">
        <v>2116</v>
      </c>
      <c r="B1472" t="str">
        <f t="shared" si="24"/>
        <v>z is not available</v>
      </c>
    </row>
    <row r="1473" spans="1:2" x14ac:dyDescent="0.3">
      <c r="A1473" t="s">
        <v>2117</v>
      </c>
      <c r="B1473" t="str">
        <f t="shared" si="24"/>
        <v>z is not available</v>
      </c>
    </row>
    <row r="1474" spans="1:2" x14ac:dyDescent="0.3">
      <c r="A1474" t="s">
        <v>2118</v>
      </c>
      <c r="B1474" t="str">
        <f t="shared" si="24"/>
        <v>z is not available</v>
      </c>
    </row>
    <row r="1475" spans="1:2" x14ac:dyDescent="0.3">
      <c r="A1475" t="s">
        <v>2119</v>
      </c>
      <c r="B1475" t="str">
        <f t="shared" ref="B1475:B1538" si="25">IFERROR(FIND("z",A1475),"z is not available")</f>
        <v>z is not available</v>
      </c>
    </row>
    <row r="1476" spans="1:2" x14ac:dyDescent="0.3">
      <c r="A1476" t="s">
        <v>2120</v>
      </c>
      <c r="B1476" t="str">
        <f t="shared" si="25"/>
        <v>z is not available</v>
      </c>
    </row>
    <row r="1477" spans="1:2" x14ac:dyDescent="0.3">
      <c r="A1477" t="s">
        <v>2121</v>
      </c>
      <c r="B1477">
        <f t="shared" si="25"/>
        <v>64</v>
      </c>
    </row>
    <row r="1478" spans="1:2" x14ac:dyDescent="0.3">
      <c r="A1478" t="s">
        <v>2122</v>
      </c>
      <c r="B1478" t="str">
        <f t="shared" si="25"/>
        <v>z is not available</v>
      </c>
    </row>
    <row r="1479" spans="1:2" x14ac:dyDescent="0.3">
      <c r="A1479" t="s">
        <v>2123</v>
      </c>
      <c r="B1479" t="str">
        <f t="shared" si="25"/>
        <v>z is not available</v>
      </c>
    </row>
    <row r="1480" spans="1:2" x14ac:dyDescent="0.3">
      <c r="A1480" t="s">
        <v>2124</v>
      </c>
      <c r="B1480" t="str">
        <f t="shared" si="25"/>
        <v>z is not available</v>
      </c>
    </row>
    <row r="1481" spans="1:2" x14ac:dyDescent="0.3">
      <c r="A1481" t="s">
        <v>2125</v>
      </c>
      <c r="B1481" t="str">
        <f t="shared" si="25"/>
        <v>z is not available</v>
      </c>
    </row>
    <row r="1482" spans="1:2" x14ac:dyDescent="0.3">
      <c r="A1482" t="s">
        <v>2126</v>
      </c>
      <c r="B1482" t="str">
        <f t="shared" si="25"/>
        <v>z is not available</v>
      </c>
    </row>
    <row r="1483" spans="1:2" x14ac:dyDescent="0.3">
      <c r="A1483" t="s">
        <v>2127</v>
      </c>
      <c r="B1483" t="str">
        <f t="shared" si="25"/>
        <v>z is not available</v>
      </c>
    </row>
    <row r="1484" spans="1:2" x14ac:dyDescent="0.3">
      <c r="A1484" t="s">
        <v>2128</v>
      </c>
      <c r="B1484" t="str">
        <f t="shared" si="25"/>
        <v>z is not available</v>
      </c>
    </row>
    <row r="1485" spans="1:2" x14ac:dyDescent="0.3">
      <c r="A1485" t="s">
        <v>2129</v>
      </c>
      <c r="B1485" t="str">
        <f t="shared" si="25"/>
        <v>z is not available</v>
      </c>
    </row>
    <row r="1486" spans="1:2" x14ac:dyDescent="0.3">
      <c r="A1486" t="s">
        <v>2130</v>
      </c>
      <c r="B1486" t="str">
        <f t="shared" si="25"/>
        <v>z is not available</v>
      </c>
    </row>
    <row r="1487" spans="1:2" x14ac:dyDescent="0.3">
      <c r="A1487" t="s">
        <v>2131</v>
      </c>
      <c r="B1487" t="str">
        <f t="shared" si="25"/>
        <v>z is not available</v>
      </c>
    </row>
    <row r="1488" spans="1:2" x14ac:dyDescent="0.3">
      <c r="A1488" t="s">
        <v>2132</v>
      </c>
      <c r="B1488" t="str">
        <f t="shared" si="25"/>
        <v>z is not available</v>
      </c>
    </row>
    <row r="1489" spans="1:2" x14ac:dyDescent="0.3">
      <c r="A1489" t="s">
        <v>2133</v>
      </c>
      <c r="B1489" t="str">
        <f t="shared" si="25"/>
        <v>z is not available</v>
      </c>
    </row>
    <row r="1490" spans="1:2" x14ac:dyDescent="0.3">
      <c r="A1490" t="s">
        <v>2134</v>
      </c>
      <c r="B1490" t="str">
        <f t="shared" si="25"/>
        <v>z is not available</v>
      </c>
    </row>
    <row r="1491" spans="1:2" x14ac:dyDescent="0.3">
      <c r="A1491" t="s">
        <v>2135</v>
      </c>
      <c r="B1491" t="str">
        <f t="shared" si="25"/>
        <v>z is not available</v>
      </c>
    </row>
    <row r="1492" spans="1:2" x14ac:dyDescent="0.3">
      <c r="A1492" t="s">
        <v>2136</v>
      </c>
      <c r="B1492" t="str">
        <f t="shared" si="25"/>
        <v>z is not available</v>
      </c>
    </row>
    <row r="1493" spans="1:2" x14ac:dyDescent="0.3">
      <c r="A1493" t="s">
        <v>2137</v>
      </c>
      <c r="B1493" t="str">
        <f t="shared" si="25"/>
        <v>z is not available</v>
      </c>
    </row>
    <row r="1494" spans="1:2" x14ac:dyDescent="0.3">
      <c r="A1494" t="s">
        <v>2138</v>
      </c>
      <c r="B1494" t="str">
        <f t="shared" si="25"/>
        <v>z is not available</v>
      </c>
    </row>
    <row r="1495" spans="1:2" x14ac:dyDescent="0.3">
      <c r="A1495" t="s">
        <v>2139</v>
      </c>
      <c r="B1495">
        <f t="shared" si="25"/>
        <v>18</v>
      </c>
    </row>
    <row r="1496" spans="1:2" x14ac:dyDescent="0.3">
      <c r="A1496" t="s">
        <v>2140</v>
      </c>
      <c r="B1496" t="str">
        <f t="shared" si="25"/>
        <v>z is not available</v>
      </c>
    </row>
    <row r="1497" spans="1:2" x14ac:dyDescent="0.3">
      <c r="A1497" t="s">
        <v>2141</v>
      </c>
      <c r="B1497" t="str">
        <f t="shared" si="25"/>
        <v>z is not available</v>
      </c>
    </row>
    <row r="1498" spans="1:2" x14ac:dyDescent="0.3">
      <c r="A1498" t="s">
        <v>2142</v>
      </c>
      <c r="B1498" t="str">
        <f t="shared" si="25"/>
        <v>z is not available</v>
      </c>
    </row>
    <row r="1499" spans="1:2" x14ac:dyDescent="0.3">
      <c r="A1499" t="s">
        <v>2143</v>
      </c>
      <c r="B1499">
        <f t="shared" si="25"/>
        <v>19</v>
      </c>
    </row>
    <row r="1500" spans="1:2" x14ac:dyDescent="0.3">
      <c r="A1500" t="s">
        <v>2144</v>
      </c>
      <c r="B1500" t="str">
        <f t="shared" si="25"/>
        <v>z is not available</v>
      </c>
    </row>
    <row r="1501" spans="1:2" x14ac:dyDescent="0.3">
      <c r="A1501" t="s">
        <v>2145</v>
      </c>
      <c r="B1501" t="str">
        <f t="shared" si="25"/>
        <v>z is not available</v>
      </c>
    </row>
    <row r="1502" spans="1:2" x14ac:dyDescent="0.3">
      <c r="A1502" t="s">
        <v>2146</v>
      </c>
      <c r="B1502" t="str">
        <f t="shared" si="25"/>
        <v>z is not available</v>
      </c>
    </row>
    <row r="1503" spans="1:2" x14ac:dyDescent="0.3">
      <c r="A1503" t="s">
        <v>2147</v>
      </c>
      <c r="B1503" t="str">
        <f t="shared" si="25"/>
        <v>z is not available</v>
      </c>
    </row>
    <row r="1504" spans="1:2" x14ac:dyDescent="0.3">
      <c r="A1504" t="s">
        <v>2148</v>
      </c>
      <c r="B1504" t="str">
        <f t="shared" si="25"/>
        <v>z is not available</v>
      </c>
    </row>
    <row r="1505" spans="1:2" x14ac:dyDescent="0.3">
      <c r="A1505" t="s">
        <v>2149</v>
      </c>
      <c r="B1505" t="str">
        <f t="shared" si="25"/>
        <v>z is not available</v>
      </c>
    </row>
    <row r="1506" spans="1:2" x14ac:dyDescent="0.3">
      <c r="A1506" t="s">
        <v>2150</v>
      </c>
      <c r="B1506" t="str">
        <f t="shared" si="25"/>
        <v>z is not available</v>
      </c>
    </row>
    <row r="1507" spans="1:2" x14ac:dyDescent="0.3">
      <c r="A1507" t="s">
        <v>2151</v>
      </c>
      <c r="B1507" t="str">
        <f t="shared" si="25"/>
        <v>z is not available</v>
      </c>
    </row>
    <row r="1508" spans="1:2" x14ac:dyDescent="0.3">
      <c r="A1508" t="s">
        <v>2152</v>
      </c>
      <c r="B1508" t="str">
        <f t="shared" si="25"/>
        <v>z is not available</v>
      </c>
    </row>
    <row r="1509" spans="1:2" x14ac:dyDescent="0.3">
      <c r="A1509" t="s">
        <v>2153</v>
      </c>
      <c r="B1509" t="str">
        <f t="shared" si="25"/>
        <v>z is not available</v>
      </c>
    </row>
    <row r="1510" spans="1:2" x14ac:dyDescent="0.3">
      <c r="A1510" t="s">
        <v>2154</v>
      </c>
      <c r="B1510" t="str">
        <f t="shared" si="25"/>
        <v>z is not available</v>
      </c>
    </row>
    <row r="1511" spans="1:2" x14ac:dyDescent="0.3">
      <c r="A1511" t="s">
        <v>2155</v>
      </c>
      <c r="B1511" t="str">
        <f t="shared" si="25"/>
        <v>z is not available</v>
      </c>
    </row>
    <row r="1512" spans="1:2" x14ac:dyDescent="0.3">
      <c r="A1512" t="s">
        <v>2156</v>
      </c>
      <c r="B1512" t="str">
        <f t="shared" si="25"/>
        <v>z is not available</v>
      </c>
    </row>
    <row r="1513" spans="1:2" x14ac:dyDescent="0.3">
      <c r="A1513" t="s">
        <v>2157</v>
      </c>
      <c r="B1513" t="str">
        <f t="shared" si="25"/>
        <v>z is not available</v>
      </c>
    </row>
    <row r="1514" spans="1:2" x14ac:dyDescent="0.3">
      <c r="A1514" t="s">
        <v>2158</v>
      </c>
      <c r="B1514" t="str">
        <f t="shared" si="25"/>
        <v>z is not available</v>
      </c>
    </row>
    <row r="1515" spans="1:2" x14ac:dyDescent="0.3">
      <c r="A1515" t="s">
        <v>2159</v>
      </c>
      <c r="B1515" t="str">
        <f t="shared" si="25"/>
        <v>z is not available</v>
      </c>
    </row>
    <row r="1516" spans="1:2" x14ac:dyDescent="0.3">
      <c r="A1516" t="s">
        <v>2160</v>
      </c>
      <c r="B1516" t="str">
        <f t="shared" si="25"/>
        <v>z is not available</v>
      </c>
    </row>
    <row r="1517" spans="1:2" x14ac:dyDescent="0.3">
      <c r="A1517" t="s">
        <v>2161</v>
      </c>
      <c r="B1517" t="str">
        <f t="shared" si="25"/>
        <v>z is not available</v>
      </c>
    </row>
    <row r="1518" spans="1:2" x14ac:dyDescent="0.3">
      <c r="A1518" t="s">
        <v>2162</v>
      </c>
      <c r="B1518" t="str">
        <f t="shared" si="25"/>
        <v>z is not available</v>
      </c>
    </row>
    <row r="1519" spans="1:2" x14ac:dyDescent="0.3">
      <c r="A1519" t="s">
        <v>2163</v>
      </c>
      <c r="B1519" t="str">
        <f t="shared" si="25"/>
        <v>z is not available</v>
      </c>
    </row>
    <row r="1520" spans="1:2" x14ac:dyDescent="0.3">
      <c r="A1520" t="s">
        <v>2164</v>
      </c>
      <c r="B1520" t="str">
        <f t="shared" si="25"/>
        <v>z is not available</v>
      </c>
    </row>
    <row r="1521" spans="1:2" x14ac:dyDescent="0.3">
      <c r="A1521" t="s">
        <v>2165</v>
      </c>
      <c r="B1521" t="str">
        <f t="shared" si="25"/>
        <v>z is not available</v>
      </c>
    </row>
    <row r="1522" spans="1:2" x14ac:dyDescent="0.3">
      <c r="A1522" t="s">
        <v>2166</v>
      </c>
      <c r="B1522" t="str">
        <f t="shared" si="25"/>
        <v>z is not available</v>
      </c>
    </row>
    <row r="1523" spans="1:2" x14ac:dyDescent="0.3">
      <c r="A1523" t="s">
        <v>2167</v>
      </c>
      <c r="B1523" t="str">
        <f t="shared" si="25"/>
        <v>z is not available</v>
      </c>
    </row>
    <row r="1524" spans="1:2" x14ac:dyDescent="0.3">
      <c r="A1524" t="s">
        <v>2168</v>
      </c>
      <c r="B1524" t="str">
        <f t="shared" si="25"/>
        <v>z is not available</v>
      </c>
    </row>
    <row r="1525" spans="1:2" x14ac:dyDescent="0.3">
      <c r="A1525" t="s">
        <v>2169</v>
      </c>
      <c r="B1525" t="str">
        <f t="shared" si="25"/>
        <v>z is not available</v>
      </c>
    </row>
    <row r="1526" spans="1:2" x14ac:dyDescent="0.3">
      <c r="A1526" t="s">
        <v>2170</v>
      </c>
      <c r="B1526" t="str">
        <f t="shared" si="25"/>
        <v>z is not available</v>
      </c>
    </row>
    <row r="1527" spans="1:2" x14ac:dyDescent="0.3">
      <c r="A1527" t="s">
        <v>2171</v>
      </c>
      <c r="B1527" t="str">
        <f t="shared" si="25"/>
        <v>z is not available</v>
      </c>
    </row>
    <row r="1528" spans="1:2" x14ac:dyDescent="0.3">
      <c r="A1528" t="s">
        <v>2172</v>
      </c>
      <c r="B1528" t="str">
        <f t="shared" si="25"/>
        <v>z is not available</v>
      </c>
    </row>
    <row r="1529" spans="1:2" x14ac:dyDescent="0.3">
      <c r="A1529" t="s">
        <v>2173</v>
      </c>
      <c r="B1529" t="str">
        <f t="shared" si="25"/>
        <v>z is not available</v>
      </c>
    </row>
    <row r="1530" spans="1:2" x14ac:dyDescent="0.3">
      <c r="A1530" t="s">
        <v>2174</v>
      </c>
      <c r="B1530" t="str">
        <f t="shared" si="25"/>
        <v>z is not available</v>
      </c>
    </row>
    <row r="1531" spans="1:2" x14ac:dyDescent="0.3">
      <c r="A1531" t="s">
        <v>2175</v>
      </c>
      <c r="B1531" t="str">
        <f t="shared" si="25"/>
        <v>z is not available</v>
      </c>
    </row>
    <row r="1532" spans="1:2" x14ac:dyDescent="0.3">
      <c r="A1532" t="s">
        <v>2176</v>
      </c>
      <c r="B1532" t="str">
        <f t="shared" si="25"/>
        <v>z is not available</v>
      </c>
    </row>
    <row r="1533" spans="1:2" x14ac:dyDescent="0.3">
      <c r="A1533" t="s">
        <v>2177</v>
      </c>
      <c r="B1533" t="str">
        <f t="shared" si="25"/>
        <v>z is not available</v>
      </c>
    </row>
    <row r="1534" spans="1:2" x14ac:dyDescent="0.3">
      <c r="A1534" t="s">
        <v>2178</v>
      </c>
      <c r="B1534" t="str">
        <f t="shared" si="25"/>
        <v>z is not available</v>
      </c>
    </row>
    <row r="1535" spans="1:2" x14ac:dyDescent="0.3">
      <c r="A1535" t="s">
        <v>2179</v>
      </c>
      <c r="B1535" t="str">
        <f t="shared" si="25"/>
        <v>z is not available</v>
      </c>
    </row>
    <row r="1536" spans="1:2" x14ac:dyDescent="0.3">
      <c r="A1536" t="s">
        <v>2180</v>
      </c>
      <c r="B1536" t="str">
        <f t="shared" si="25"/>
        <v>z is not available</v>
      </c>
    </row>
    <row r="1537" spans="1:2" x14ac:dyDescent="0.3">
      <c r="A1537" t="s">
        <v>2181</v>
      </c>
      <c r="B1537" t="str">
        <f t="shared" si="25"/>
        <v>z is not available</v>
      </c>
    </row>
    <row r="1538" spans="1:2" x14ac:dyDescent="0.3">
      <c r="A1538" t="s">
        <v>2182</v>
      </c>
      <c r="B1538" t="str">
        <f t="shared" si="25"/>
        <v>z is not available</v>
      </c>
    </row>
    <row r="1539" spans="1:2" x14ac:dyDescent="0.3">
      <c r="A1539" t="s">
        <v>2183</v>
      </c>
      <c r="B1539" t="str">
        <f t="shared" ref="B1539:B1602" si="26">IFERROR(FIND("z",A1539),"z is not available")</f>
        <v>z is not available</v>
      </c>
    </row>
    <row r="1540" spans="1:2" x14ac:dyDescent="0.3">
      <c r="A1540" t="s">
        <v>2184</v>
      </c>
      <c r="B1540" t="str">
        <f t="shared" si="26"/>
        <v>z is not available</v>
      </c>
    </row>
    <row r="1541" spans="1:2" x14ac:dyDescent="0.3">
      <c r="A1541" t="s">
        <v>2185</v>
      </c>
      <c r="B1541" t="str">
        <f t="shared" si="26"/>
        <v>z is not available</v>
      </c>
    </row>
    <row r="1542" spans="1:2" x14ac:dyDescent="0.3">
      <c r="A1542" t="s">
        <v>2186</v>
      </c>
      <c r="B1542" t="str">
        <f t="shared" si="26"/>
        <v>z is not available</v>
      </c>
    </row>
    <row r="1543" spans="1:2" x14ac:dyDescent="0.3">
      <c r="A1543" t="s">
        <v>2187</v>
      </c>
      <c r="B1543" t="str">
        <f t="shared" si="26"/>
        <v>z is not available</v>
      </c>
    </row>
    <row r="1544" spans="1:2" x14ac:dyDescent="0.3">
      <c r="A1544" t="s">
        <v>2188</v>
      </c>
      <c r="B1544" t="str">
        <f t="shared" si="26"/>
        <v>z is not available</v>
      </c>
    </row>
    <row r="1545" spans="1:2" x14ac:dyDescent="0.3">
      <c r="A1545" t="s">
        <v>2189</v>
      </c>
      <c r="B1545" t="str">
        <f t="shared" si="26"/>
        <v>z is not available</v>
      </c>
    </row>
    <row r="1546" spans="1:2" x14ac:dyDescent="0.3">
      <c r="A1546" t="s">
        <v>2190</v>
      </c>
      <c r="B1546" t="str">
        <f t="shared" si="26"/>
        <v>z is not available</v>
      </c>
    </row>
    <row r="1547" spans="1:2" x14ac:dyDescent="0.3">
      <c r="A1547" t="s">
        <v>2191</v>
      </c>
      <c r="B1547" t="str">
        <f t="shared" si="26"/>
        <v>z is not available</v>
      </c>
    </row>
    <row r="1548" spans="1:2" x14ac:dyDescent="0.3">
      <c r="A1548" t="s">
        <v>2192</v>
      </c>
      <c r="B1548" t="str">
        <f t="shared" si="26"/>
        <v>z is not available</v>
      </c>
    </row>
    <row r="1549" spans="1:2" x14ac:dyDescent="0.3">
      <c r="A1549" t="s">
        <v>2193</v>
      </c>
      <c r="B1549" t="str">
        <f t="shared" si="26"/>
        <v>z is not available</v>
      </c>
    </row>
    <row r="1550" spans="1:2" x14ac:dyDescent="0.3">
      <c r="A1550" t="s">
        <v>2194</v>
      </c>
      <c r="B1550" t="str">
        <f t="shared" si="26"/>
        <v>z is not available</v>
      </c>
    </row>
    <row r="1551" spans="1:2" x14ac:dyDescent="0.3">
      <c r="A1551" t="s">
        <v>2195</v>
      </c>
      <c r="B1551" t="str">
        <f t="shared" si="26"/>
        <v>z is not available</v>
      </c>
    </row>
    <row r="1552" spans="1:2" x14ac:dyDescent="0.3">
      <c r="A1552" t="s">
        <v>2196</v>
      </c>
      <c r="B1552" t="str">
        <f t="shared" si="26"/>
        <v>z is not available</v>
      </c>
    </row>
    <row r="1553" spans="1:2" x14ac:dyDescent="0.3">
      <c r="A1553" t="s">
        <v>2197</v>
      </c>
      <c r="B1553" t="str">
        <f t="shared" si="26"/>
        <v>z is not available</v>
      </c>
    </row>
    <row r="1554" spans="1:2" x14ac:dyDescent="0.3">
      <c r="A1554" t="s">
        <v>2198</v>
      </c>
      <c r="B1554" t="str">
        <f t="shared" si="26"/>
        <v>z is not available</v>
      </c>
    </row>
    <row r="1555" spans="1:2" x14ac:dyDescent="0.3">
      <c r="A1555" t="s">
        <v>2199</v>
      </c>
      <c r="B1555" t="str">
        <f t="shared" si="26"/>
        <v>z is not available</v>
      </c>
    </row>
    <row r="1556" spans="1:2" x14ac:dyDescent="0.3">
      <c r="A1556" t="s">
        <v>2200</v>
      </c>
      <c r="B1556" t="str">
        <f t="shared" si="26"/>
        <v>z is not available</v>
      </c>
    </row>
    <row r="1557" spans="1:2" x14ac:dyDescent="0.3">
      <c r="A1557" t="s">
        <v>2201</v>
      </c>
      <c r="B1557" t="str">
        <f t="shared" si="26"/>
        <v>z is not available</v>
      </c>
    </row>
    <row r="1558" spans="1:2" x14ac:dyDescent="0.3">
      <c r="A1558" t="s">
        <v>2202</v>
      </c>
      <c r="B1558" t="str">
        <f t="shared" si="26"/>
        <v>z is not available</v>
      </c>
    </row>
    <row r="1559" spans="1:2" x14ac:dyDescent="0.3">
      <c r="A1559" t="s">
        <v>2203</v>
      </c>
      <c r="B1559" t="str">
        <f t="shared" si="26"/>
        <v>z is not available</v>
      </c>
    </row>
    <row r="1560" spans="1:2" x14ac:dyDescent="0.3">
      <c r="A1560" t="s">
        <v>2204</v>
      </c>
      <c r="B1560" t="str">
        <f t="shared" si="26"/>
        <v>z is not available</v>
      </c>
    </row>
    <row r="1561" spans="1:2" x14ac:dyDescent="0.3">
      <c r="A1561" t="s">
        <v>2205</v>
      </c>
      <c r="B1561" t="str">
        <f t="shared" si="26"/>
        <v>z is not available</v>
      </c>
    </row>
    <row r="1562" spans="1:2" x14ac:dyDescent="0.3">
      <c r="A1562" t="s">
        <v>2206</v>
      </c>
      <c r="B1562" t="str">
        <f t="shared" si="26"/>
        <v>z is not available</v>
      </c>
    </row>
    <row r="1563" spans="1:2" x14ac:dyDescent="0.3">
      <c r="A1563" t="s">
        <v>2207</v>
      </c>
      <c r="B1563" t="str">
        <f t="shared" si="26"/>
        <v>z is not available</v>
      </c>
    </row>
    <row r="1564" spans="1:2" x14ac:dyDescent="0.3">
      <c r="A1564" t="s">
        <v>2208</v>
      </c>
      <c r="B1564" t="str">
        <f t="shared" si="26"/>
        <v>z is not available</v>
      </c>
    </row>
    <row r="1565" spans="1:2" x14ac:dyDescent="0.3">
      <c r="A1565" t="s">
        <v>2209</v>
      </c>
      <c r="B1565" t="str">
        <f t="shared" si="26"/>
        <v>z is not available</v>
      </c>
    </row>
    <row r="1566" spans="1:2" x14ac:dyDescent="0.3">
      <c r="A1566" t="s">
        <v>2210</v>
      </c>
      <c r="B1566" t="str">
        <f t="shared" si="26"/>
        <v>z is not available</v>
      </c>
    </row>
    <row r="1567" spans="1:2" x14ac:dyDescent="0.3">
      <c r="A1567" t="s">
        <v>2211</v>
      </c>
      <c r="B1567" t="str">
        <f t="shared" si="26"/>
        <v>z is not available</v>
      </c>
    </row>
    <row r="1568" spans="1:2" x14ac:dyDescent="0.3">
      <c r="A1568" t="s">
        <v>2212</v>
      </c>
      <c r="B1568" t="str">
        <f t="shared" si="26"/>
        <v>z is not available</v>
      </c>
    </row>
    <row r="1569" spans="1:2" x14ac:dyDescent="0.3">
      <c r="A1569" t="s">
        <v>2213</v>
      </c>
      <c r="B1569" t="str">
        <f t="shared" si="26"/>
        <v>z is not available</v>
      </c>
    </row>
    <row r="1570" spans="1:2" x14ac:dyDescent="0.3">
      <c r="A1570" t="s">
        <v>2214</v>
      </c>
      <c r="B1570" t="str">
        <f t="shared" si="26"/>
        <v>z is not available</v>
      </c>
    </row>
    <row r="1571" spans="1:2" x14ac:dyDescent="0.3">
      <c r="A1571" t="s">
        <v>2215</v>
      </c>
      <c r="B1571" t="str">
        <f t="shared" si="26"/>
        <v>z is not available</v>
      </c>
    </row>
    <row r="1572" spans="1:2" x14ac:dyDescent="0.3">
      <c r="A1572" t="s">
        <v>2216</v>
      </c>
      <c r="B1572" t="str">
        <f t="shared" si="26"/>
        <v>z is not available</v>
      </c>
    </row>
    <row r="1573" spans="1:2" x14ac:dyDescent="0.3">
      <c r="A1573" t="s">
        <v>2217</v>
      </c>
      <c r="B1573" t="str">
        <f t="shared" si="26"/>
        <v>z is not available</v>
      </c>
    </row>
    <row r="1574" spans="1:2" x14ac:dyDescent="0.3">
      <c r="A1574" t="s">
        <v>2218</v>
      </c>
      <c r="B1574" t="str">
        <f t="shared" si="26"/>
        <v>z is not available</v>
      </c>
    </row>
    <row r="1575" spans="1:2" x14ac:dyDescent="0.3">
      <c r="A1575" t="s">
        <v>2219</v>
      </c>
      <c r="B1575" t="str">
        <f t="shared" si="26"/>
        <v>z is not available</v>
      </c>
    </row>
    <row r="1576" spans="1:2" x14ac:dyDescent="0.3">
      <c r="A1576" t="s">
        <v>2220</v>
      </c>
      <c r="B1576" t="str">
        <f t="shared" si="26"/>
        <v>z is not available</v>
      </c>
    </row>
    <row r="1577" spans="1:2" x14ac:dyDescent="0.3">
      <c r="A1577" t="s">
        <v>2221</v>
      </c>
      <c r="B1577" t="str">
        <f t="shared" si="26"/>
        <v>z is not available</v>
      </c>
    </row>
    <row r="1578" spans="1:2" x14ac:dyDescent="0.3">
      <c r="A1578" t="s">
        <v>2222</v>
      </c>
      <c r="B1578" t="str">
        <f t="shared" si="26"/>
        <v>z is not available</v>
      </c>
    </row>
    <row r="1579" spans="1:2" x14ac:dyDescent="0.3">
      <c r="A1579" t="s">
        <v>2223</v>
      </c>
      <c r="B1579" t="str">
        <f t="shared" si="26"/>
        <v>z is not available</v>
      </c>
    </row>
    <row r="1580" spans="1:2" x14ac:dyDescent="0.3">
      <c r="A1580" t="s">
        <v>2224</v>
      </c>
      <c r="B1580" t="str">
        <f t="shared" si="26"/>
        <v>z is not available</v>
      </c>
    </row>
    <row r="1581" spans="1:2" x14ac:dyDescent="0.3">
      <c r="A1581" t="s">
        <v>2225</v>
      </c>
      <c r="B1581" t="str">
        <f t="shared" si="26"/>
        <v>z is not available</v>
      </c>
    </row>
    <row r="1582" spans="1:2" x14ac:dyDescent="0.3">
      <c r="A1582" t="s">
        <v>2226</v>
      </c>
      <c r="B1582" t="str">
        <f t="shared" si="26"/>
        <v>z is not available</v>
      </c>
    </row>
    <row r="1583" spans="1:2" x14ac:dyDescent="0.3">
      <c r="A1583" t="s">
        <v>2227</v>
      </c>
      <c r="B1583" t="str">
        <f t="shared" si="26"/>
        <v>z is not available</v>
      </c>
    </row>
    <row r="1584" spans="1:2" x14ac:dyDescent="0.3">
      <c r="A1584" t="s">
        <v>2228</v>
      </c>
      <c r="B1584" t="str">
        <f t="shared" si="26"/>
        <v>z is not available</v>
      </c>
    </row>
    <row r="1585" spans="1:2" x14ac:dyDescent="0.3">
      <c r="A1585" t="s">
        <v>2229</v>
      </c>
      <c r="B1585" t="str">
        <f t="shared" si="26"/>
        <v>z is not available</v>
      </c>
    </row>
    <row r="1586" spans="1:2" x14ac:dyDescent="0.3">
      <c r="A1586" t="s">
        <v>2230</v>
      </c>
      <c r="B1586" t="str">
        <f t="shared" si="26"/>
        <v>z is not available</v>
      </c>
    </row>
    <row r="1587" spans="1:2" x14ac:dyDescent="0.3">
      <c r="A1587" t="s">
        <v>2231</v>
      </c>
      <c r="B1587" t="str">
        <f t="shared" si="26"/>
        <v>z is not available</v>
      </c>
    </row>
    <row r="1588" spans="1:2" x14ac:dyDescent="0.3">
      <c r="A1588" t="s">
        <v>2232</v>
      </c>
      <c r="B1588" t="str">
        <f t="shared" si="26"/>
        <v>z is not available</v>
      </c>
    </row>
    <row r="1589" spans="1:2" x14ac:dyDescent="0.3">
      <c r="A1589" t="s">
        <v>2233</v>
      </c>
      <c r="B1589" t="str">
        <f t="shared" si="26"/>
        <v>z is not available</v>
      </c>
    </row>
    <row r="1590" spans="1:2" x14ac:dyDescent="0.3">
      <c r="A1590" t="s">
        <v>2234</v>
      </c>
      <c r="B1590" t="str">
        <f t="shared" si="26"/>
        <v>z is not available</v>
      </c>
    </row>
    <row r="1591" spans="1:2" x14ac:dyDescent="0.3">
      <c r="A1591" t="s">
        <v>2235</v>
      </c>
      <c r="B1591" t="str">
        <f t="shared" si="26"/>
        <v>z is not available</v>
      </c>
    </row>
    <row r="1592" spans="1:2" x14ac:dyDescent="0.3">
      <c r="A1592" t="s">
        <v>2236</v>
      </c>
      <c r="B1592">
        <f t="shared" si="26"/>
        <v>42</v>
      </c>
    </row>
    <row r="1593" spans="1:2" x14ac:dyDescent="0.3">
      <c r="A1593" t="s">
        <v>2237</v>
      </c>
      <c r="B1593" t="str">
        <f t="shared" si="26"/>
        <v>z is not available</v>
      </c>
    </row>
    <row r="1594" spans="1:2" x14ac:dyDescent="0.3">
      <c r="A1594" t="s">
        <v>2238</v>
      </c>
      <c r="B1594" t="str">
        <f t="shared" si="26"/>
        <v>z is not available</v>
      </c>
    </row>
    <row r="1595" spans="1:2" x14ac:dyDescent="0.3">
      <c r="A1595" t="s">
        <v>2239</v>
      </c>
      <c r="B1595" t="str">
        <f t="shared" si="26"/>
        <v>z is not available</v>
      </c>
    </row>
    <row r="1596" spans="1:2" x14ac:dyDescent="0.3">
      <c r="A1596" t="s">
        <v>2240</v>
      </c>
      <c r="B1596" t="str">
        <f t="shared" si="26"/>
        <v>z is not available</v>
      </c>
    </row>
    <row r="1597" spans="1:2" x14ac:dyDescent="0.3">
      <c r="A1597" t="s">
        <v>2241</v>
      </c>
      <c r="B1597" t="str">
        <f t="shared" si="26"/>
        <v>z is not available</v>
      </c>
    </row>
    <row r="1598" spans="1:2" x14ac:dyDescent="0.3">
      <c r="A1598" t="s">
        <v>2242</v>
      </c>
      <c r="B1598" t="str">
        <f t="shared" si="26"/>
        <v>z is not available</v>
      </c>
    </row>
    <row r="1599" spans="1:2" x14ac:dyDescent="0.3">
      <c r="A1599" t="s">
        <v>2243</v>
      </c>
      <c r="B1599" t="str">
        <f t="shared" si="26"/>
        <v>z is not available</v>
      </c>
    </row>
    <row r="1600" spans="1:2" x14ac:dyDescent="0.3">
      <c r="A1600" t="s">
        <v>2244</v>
      </c>
      <c r="B1600" t="str">
        <f t="shared" si="26"/>
        <v>z is not available</v>
      </c>
    </row>
    <row r="1601" spans="1:2" x14ac:dyDescent="0.3">
      <c r="A1601" t="s">
        <v>2245</v>
      </c>
      <c r="B1601">
        <f t="shared" si="26"/>
        <v>10</v>
      </c>
    </row>
    <row r="1602" spans="1:2" x14ac:dyDescent="0.3">
      <c r="A1602" t="s">
        <v>2246</v>
      </c>
      <c r="B1602" t="str">
        <f t="shared" si="26"/>
        <v>z is not available</v>
      </c>
    </row>
    <row r="1603" spans="1:2" x14ac:dyDescent="0.3">
      <c r="A1603" t="s">
        <v>2247</v>
      </c>
      <c r="B1603" t="str">
        <f t="shared" ref="B1603:B1666" si="27">IFERROR(FIND("z",A1603),"z is not available")</f>
        <v>z is not available</v>
      </c>
    </row>
    <row r="1604" spans="1:2" x14ac:dyDescent="0.3">
      <c r="A1604" t="s">
        <v>2248</v>
      </c>
      <c r="B1604" t="str">
        <f t="shared" si="27"/>
        <v>z is not available</v>
      </c>
    </row>
    <row r="1605" spans="1:2" x14ac:dyDescent="0.3">
      <c r="A1605" t="s">
        <v>2249</v>
      </c>
      <c r="B1605" t="str">
        <f t="shared" si="27"/>
        <v>z is not available</v>
      </c>
    </row>
    <row r="1606" spans="1:2" x14ac:dyDescent="0.3">
      <c r="A1606" t="s">
        <v>2250</v>
      </c>
      <c r="B1606" t="str">
        <f t="shared" si="27"/>
        <v>z is not available</v>
      </c>
    </row>
    <row r="1607" spans="1:2" x14ac:dyDescent="0.3">
      <c r="A1607" t="s">
        <v>2251</v>
      </c>
      <c r="B1607" t="str">
        <f t="shared" si="27"/>
        <v>z is not available</v>
      </c>
    </row>
    <row r="1608" spans="1:2" x14ac:dyDescent="0.3">
      <c r="A1608" t="s">
        <v>2252</v>
      </c>
      <c r="B1608" t="str">
        <f t="shared" si="27"/>
        <v>z is not available</v>
      </c>
    </row>
    <row r="1609" spans="1:2" x14ac:dyDescent="0.3">
      <c r="A1609" t="s">
        <v>2253</v>
      </c>
      <c r="B1609" t="str">
        <f t="shared" si="27"/>
        <v>z is not available</v>
      </c>
    </row>
    <row r="1610" spans="1:2" x14ac:dyDescent="0.3">
      <c r="A1610" t="s">
        <v>2254</v>
      </c>
      <c r="B1610" t="str">
        <f t="shared" si="27"/>
        <v>z is not available</v>
      </c>
    </row>
    <row r="1611" spans="1:2" x14ac:dyDescent="0.3">
      <c r="A1611" t="s">
        <v>2255</v>
      </c>
      <c r="B1611" t="str">
        <f t="shared" si="27"/>
        <v>z is not available</v>
      </c>
    </row>
    <row r="1612" spans="1:2" x14ac:dyDescent="0.3">
      <c r="A1612" t="s">
        <v>2256</v>
      </c>
      <c r="B1612" t="str">
        <f t="shared" si="27"/>
        <v>z is not available</v>
      </c>
    </row>
    <row r="1613" spans="1:2" x14ac:dyDescent="0.3">
      <c r="A1613" t="s">
        <v>2257</v>
      </c>
      <c r="B1613" t="str">
        <f t="shared" si="27"/>
        <v>z is not available</v>
      </c>
    </row>
    <row r="1614" spans="1:2" x14ac:dyDescent="0.3">
      <c r="A1614" t="s">
        <v>2258</v>
      </c>
      <c r="B1614" t="str">
        <f t="shared" si="27"/>
        <v>z is not available</v>
      </c>
    </row>
    <row r="1615" spans="1:2" x14ac:dyDescent="0.3">
      <c r="A1615" t="s">
        <v>2259</v>
      </c>
      <c r="B1615" t="str">
        <f t="shared" si="27"/>
        <v>z is not available</v>
      </c>
    </row>
    <row r="1616" spans="1:2" x14ac:dyDescent="0.3">
      <c r="A1616" t="s">
        <v>2260</v>
      </c>
      <c r="B1616" t="str">
        <f t="shared" si="27"/>
        <v>z is not available</v>
      </c>
    </row>
    <row r="1617" spans="1:2" x14ac:dyDescent="0.3">
      <c r="A1617" t="s">
        <v>2261</v>
      </c>
      <c r="B1617" t="str">
        <f t="shared" si="27"/>
        <v>z is not available</v>
      </c>
    </row>
    <row r="1618" spans="1:2" x14ac:dyDescent="0.3">
      <c r="A1618" t="s">
        <v>2262</v>
      </c>
      <c r="B1618" t="str">
        <f t="shared" si="27"/>
        <v>z is not available</v>
      </c>
    </row>
    <row r="1619" spans="1:2" x14ac:dyDescent="0.3">
      <c r="A1619" t="s">
        <v>2263</v>
      </c>
      <c r="B1619" t="str">
        <f t="shared" si="27"/>
        <v>z is not available</v>
      </c>
    </row>
    <row r="1620" spans="1:2" x14ac:dyDescent="0.3">
      <c r="A1620" t="s">
        <v>2264</v>
      </c>
      <c r="B1620" t="str">
        <f t="shared" si="27"/>
        <v>z is not available</v>
      </c>
    </row>
    <row r="1621" spans="1:2" x14ac:dyDescent="0.3">
      <c r="A1621" t="s">
        <v>2265</v>
      </c>
      <c r="B1621" t="str">
        <f t="shared" si="27"/>
        <v>z is not available</v>
      </c>
    </row>
    <row r="1622" spans="1:2" x14ac:dyDescent="0.3">
      <c r="A1622" t="s">
        <v>2266</v>
      </c>
      <c r="B1622" t="str">
        <f t="shared" si="27"/>
        <v>z is not available</v>
      </c>
    </row>
    <row r="1623" spans="1:2" x14ac:dyDescent="0.3">
      <c r="A1623" t="s">
        <v>2267</v>
      </c>
      <c r="B1623" t="str">
        <f t="shared" si="27"/>
        <v>z is not available</v>
      </c>
    </row>
    <row r="1624" spans="1:2" x14ac:dyDescent="0.3">
      <c r="A1624" t="s">
        <v>2268</v>
      </c>
      <c r="B1624" t="str">
        <f t="shared" si="27"/>
        <v>z is not available</v>
      </c>
    </row>
    <row r="1625" spans="1:2" x14ac:dyDescent="0.3">
      <c r="A1625" t="s">
        <v>2269</v>
      </c>
      <c r="B1625" t="str">
        <f t="shared" si="27"/>
        <v>z is not available</v>
      </c>
    </row>
    <row r="1626" spans="1:2" x14ac:dyDescent="0.3">
      <c r="A1626" t="s">
        <v>2270</v>
      </c>
      <c r="B1626" t="str">
        <f t="shared" si="27"/>
        <v>z is not available</v>
      </c>
    </row>
    <row r="1627" spans="1:2" x14ac:dyDescent="0.3">
      <c r="A1627" t="s">
        <v>2271</v>
      </c>
      <c r="B1627" t="str">
        <f t="shared" si="27"/>
        <v>z is not available</v>
      </c>
    </row>
    <row r="1628" spans="1:2" x14ac:dyDescent="0.3">
      <c r="A1628" t="s">
        <v>2272</v>
      </c>
      <c r="B1628" t="str">
        <f t="shared" si="27"/>
        <v>z is not available</v>
      </c>
    </row>
    <row r="1629" spans="1:2" x14ac:dyDescent="0.3">
      <c r="A1629" t="s">
        <v>2273</v>
      </c>
      <c r="B1629" t="str">
        <f t="shared" si="27"/>
        <v>z is not available</v>
      </c>
    </row>
    <row r="1630" spans="1:2" x14ac:dyDescent="0.3">
      <c r="A1630" t="s">
        <v>2274</v>
      </c>
      <c r="B1630" t="str">
        <f t="shared" si="27"/>
        <v>z is not available</v>
      </c>
    </row>
    <row r="1631" spans="1:2" x14ac:dyDescent="0.3">
      <c r="A1631" t="s">
        <v>2275</v>
      </c>
      <c r="B1631" t="str">
        <f t="shared" si="27"/>
        <v>z is not available</v>
      </c>
    </row>
    <row r="1632" spans="1:2" x14ac:dyDescent="0.3">
      <c r="A1632" t="s">
        <v>2276</v>
      </c>
      <c r="B1632" t="str">
        <f t="shared" si="27"/>
        <v>z is not available</v>
      </c>
    </row>
    <row r="1633" spans="1:2" x14ac:dyDescent="0.3">
      <c r="A1633" t="s">
        <v>2277</v>
      </c>
      <c r="B1633" t="str">
        <f t="shared" si="27"/>
        <v>z is not available</v>
      </c>
    </row>
    <row r="1634" spans="1:2" x14ac:dyDescent="0.3">
      <c r="A1634" t="s">
        <v>2278</v>
      </c>
      <c r="B1634" t="str">
        <f t="shared" si="27"/>
        <v>z is not available</v>
      </c>
    </row>
    <row r="1635" spans="1:2" x14ac:dyDescent="0.3">
      <c r="A1635" t="s">
        <v>2279</v>
      </c>
      <c r="B1635" t="str">
        <f t="shared" si="27"/>
        <v>z is not available</v>
      </c>
    </row>
    <row r="1636" spans="1:2" x14ac:dyDescent="0.3">
      <c r="A1636" t="s">
        <v>2280</v>
      </c>
      <c r="B1636" t="str">
        <f t="shared" si="27"/>
        <v>z is not available</v>
      </c>
    </row>
    <row r="1637" spans="1:2" x14ac:dyDescent="0.3">
      <c r="A1637" t="s">
        <v>2281</v>
      </c>
      <c r="B1637" t="str">
        <f t="shared" si="27"/>
        <v>z is not available</v>
      </c>
    </row>
    <row r="1638" spans="1:2" x14ac:dyDescent="0.3">
      <c r="A1638" t="s">
        <v>2282</v>
      </c>
      <c r="B1638" t="str">
        <f t="shared" si="27"/>
        <v>z is not available</v>
      </c>
    </row>
    <row r="1639" spans="1:2" x14ac:dyDescent="0.3">
      <c r="A1639" t="s">
        <v>2283</v>
      </c>
      <c r="B1639" t="str">
        <f t="shared" si="27"/>
        <v>z is not available</v>
      </c>
    </row>
    <row r="1640" spans="1:2" x14ac:dyDescent="0.3">
      <c r="A1640" t="s">
        <v>2284</v>
      </c>
      <c r="B1640" t="str">
        <f t="shared" si="27"/>
        <v>z is not available</v>
      </c>
    </row>
    <row r="1641" spans="1:2" x14ac:dyDescent="0.3">
      <c r="A1641" t="s">
        <v>2285</v>
      </c>
      <c r="B1641" t="str">
        <f t="shared" si="27"/>
        <v>z is not available</v>
      </c>
    </row>
    <row r="1642" spans="1:2" x14ac:dyDescent="0.3">
      <c r="A1642" t="s">
        <v>2286</v>
      </c>
      <c r="B1642" t="str">
        <f t="shared" si="27"/>
        <v>z is not available</v>
      </c>
    </row>
    <row r="1643" spans="1:2" x14ac:dyDescent="0.3">
      <c r="A1643" t="s">
        <v>2287</v>
      </c>
      <c r="B1643" t="str">
        <f t="shared" si="27"/>
        <v>z is not available</v>
      </c>
    </row>
    <row r="1644" spans="1:2" x14ac:dyDescent="0.3">
      <c r="A1644" t="s">
        <v>2288</v>
      </c>
      <c r="B1644" t="str">
        <f t="shared" si="27"/>
        <v>z is not available</v>
      </c>
    </row>
    <row r="1645" spans="1:2" x14ac:dyDescent="0.3">
      <c r="A1645" t="s">
        <v>2289</v>
      </c>
      <c r="B1645" t="str">
        <f t="shared" si="27"/>
        <v>z is not available</v>
      </c>
    </row>
    <row r="1646" spans="1:2" x14ac:dyDescent="0.3">
      <c r="A1646" t="s">
        <v>2290</v>
      </c>
      <c r="B1646" t="str">
        <f t="shared" si="27"/>
        <v>z is not available</v>
      </c>
    </row>
    <row r="1647" spans="1:2" x14ac:dyDescent="0.3">
      <c r="A1647" t="s">
        <v>2291</v>
      </c>
      <c r="B1647" t="str">
        <f t="shared" si="27"/>
        <v>z is not available</v>
      </c>
    </row>
    <row r="1648" spans="1:2" x14ac:dyDescent="0.3">
      <c r="A1648" t="s">
        <v>2292</v>
      </c>
      <c r="B1648" t="str">
        <f t="shared" si="27"/>
        <v>z is not available</v>
      </c>
    </row>
    <row r="1649" spans="1:2" x14ac:dyDescent="0.3">
      <c r="A1649" t="s">
        <v>2293</v>
      </c>
      <c r="B1649" t="str">
        <f t="shared" si="27"/>
        <v>z is not available</v>
      </c>
    </row>
    <row r="1650" spans="1:2" x14ac:dyDescent="0.3">
      <c r="A1650" t="s">
        <v>2294</v>
      </c>
      <c r="B1650" t="str">
        <f t="shared" si="27"/>
        <v>z is not available</v>
      </c>
    </row>
    <row r="1651" spans="1:2" x14ac:dyDescent="0.3">
      <c r="A1651" t="s">
        <v>2295</v>
      </c>
      <c r="B1651" t="str">
        <f t="shared" si="27"/>
        <v>z is not available</v>
      </c>
    </row>
    <row r="1652" spans="1:2" x14ac:dyDescent="0.3">
      <c r="A1652" t="s">
        <v>2296</v>
      </c>
      <c r="B1652" t="str">
        <f t="shared" si="27"/>
        <v>z is not available</v>
      </c>
    </row>
    <row r="1653" spans="1:2" x14ac:dyDescent="0.3">
      <c r="A1653" t="s">
        <v>2297</v>
      </c>
      <c r="B1653" t="str">
        <f t="shared" si="27"/>
        <v>z is not available</v>
      </c>
    </row>
    <row r="1654" spans="1:2" x14ac:dyDescent="0.3">
      <c r="A1654" t="s">
        <v>2298</v>
      </c>
      <c r="B1654" t="str">
        <f t="shared" si="27"/>
        <v>z is not available</v>
      </c>
    </row>
    <row r="1655" spans="1:2" x14ac:dyDescent="0.3">
      <c r="A1655" t="s">
        <v>2299</v>
      </c>
      <c r="B1655" t="str">
        <f t="shared" si="27"/>
        <v>z is not available</v>
      </c>
    </row>
    <row r="1656" spans="1:2" x14ac:dyDescent="0.3">
      <c r="A1656" t="s">
        <v>2300</v>
      </c>
      <c r="B1656" t="str">
        <f t="shared" si="27"/>
        <v>z is not available</v>
      </c>
    </row>
    <row r="1657" spans="1:2" x14ac:dyDescent="0.3">
      <c r="A1657" t="s">
        <v>2301</v>
      </c>
      <c r="B1657" t="str">
        <f t="shared" si="27"/>
        <v>z is not available</v>
      </c>
    </row>
    <row r="1658" spans="1:2" x14ac:dyDescent="0.3">
      <c r="A1658" t="s">
        <v>2302</v>
      </c>
      <c r="B1658" t="str">
        <f t="shared" si="27"/>
        <v>z is not available</v>
      </c>
    </row>
    <row r="1659" spans="1:2" x14ac:dyDescent="0.3">
      <c r="A1659" t="s">
        <v>2303</v>
      </c>
      <c r="B1659" t="str">
        <f t="shared" si="27"/>
        <v>z is not available</v>
      </c>
    </row>
    <row r="1660" spans="1:2" x14ac:dyDescent="0.3">
      <c r="A1660" t="s">
        <v>2304</v>
      </c>
      <c r="B1660" t="str">
        <f t="shared" si="27"/>
        <v>z is not available</v>
      </c>
    </row>
    <row r="1661" spans="1:2" x14ac:dyDescent="0.3">
      <c r="A1661" t="s">
        <v>2305</v>
      </c>
      <c r="B1661" t="str">
        <f t="shared" si="27"/>
        <v>z is not available</v>
      </c>
    </row>
    <row r="1662" spans="1:2" x14ac:dyDescent="0.3">
      <c r="A1662" t="s">
        <v>2306</v>
      </c>
      <c r="B1662" t="str">
        <f t="shared" si="27"/>
        <v>z is not available</v>
      </c>
    </row>
    <row r="1663" spans="1:2" x14ac:dyDescent="0.3">
      <c r="A1663" t="s">
        <v>2307</v>
      </c>
      <c r="B1663" t="str">
        <f t="shared" si="27"/>
        <v>z is not available</v>
      </c>
    </row>
    <row r="1664" spans="1:2" x14ac:dyDescent="0.3">
      <c r="A1664" t="s">
        <v>2308</v>
      </c>
      <c r="B1664" t="str">
        <f t="shared" si="27"/>
        <v>z is not available</v>
      </c>
    </row>
    <row r="1665" spans="1:2" x14ac:dyDescent="0.3">
      <c r="A1665" t="s">
        <v>2309</v>
      </c>
      <c r="B1665" t="str">
        <f t="shared" si="27"/>
        <v>z is not available</v>
      </c>
    </row>
    <row r="1666" spans="1:2" x14ac:dyDescent="0.3">
      <c r="A1666" t="s">
        <v>2310</v>
      </c>
      <c r="B1666" t="str">
        <f t="shared" si="27"/>
        <v>z is not available</v>
      </c>
    </row>
    <row r="1667" spans="1:2" x14ac:dyDescent="0.3">
      <c r="A1667" t="s">
        <v>2311</v>
      </c>
      <c r="B1667" t="str">
        <f t="shared" ref="B1667:B1730" si="28">IFERROR(FIND("z",A1667),"z is not available")</f>
        <v>z is not available</v>
      </c>
    </row>
    <row r="1668" spans="1:2" x14ac:dyDescent="0.3">
      <c r="A1668" t="s">
        <v>2312</v>
      </c>
      <c r="B1668" t="str">
        <f t="shared" si="28"/>
        <v>z is not available</v>
      </c>
    </row>
    <row r="1669" spans="1:2" x14ac:dyDescent="0.3">
      <c r="A1669" t="s">
        <v>2313</v>
      </c>
      <c r="B1669" t="str">
        <f t="shared" si="28"/>
        <v>z is not available</v>
      </c>
    </row>
    <row r="1670" spans="1:2" x14ac:dyDescent="0.3">
      <c r="A1670" t="s">
        <v>2314</v>
      </c>
      <c r="B1670" t="str">
        <f t="shared" si="28"/>
        <v>z is not available</v>
      </c>
    </row>
    <row r="1671" spans="1:2" x14ac:dyDescent="0.3">
      <c r="A1671" t="s">
        <v>2315</v>
      </c>
      <c r="B1671" t="str">
        <f t="shared" si="28"/>
        <v>z is not available</v>
      </c>
    </row>
    <row r="1672" spans="1:2" x14ac:dyDescent="0.3">
      <c r="A1672" t="s">
        <v>2316</v>
      </c>
      <c r="B1672" t="str">
        <f t="shared" si="28"/>
        <v>z is not available</v>
      </c>
    </row>
    <row r="1673" spans="1:2" x14ac:dyDescent="0.3">
      <c r="A1673" t="s">
        <v>2317</v>
      </c>
      <c r="B1673" t="str">
        <f t="shared" si="28"/>
        <v>z is not available</v>
      </c>
    </row>
    <row r="1674" spans="1:2" x14ac:dyDescent="0.3">
      <c r="A1674" t="s">
        <v>2318</v>
      </c>
      <c r="B1674" t="str">
        <f t="shared" si="28"/>
        <v>z is not available</v>
      </c>
    </row>
    <row r="1675" spans="1:2" x14ac:dyDescent="0.3">
      <c r="A1675" t="s">
        <v>2319</v>
      </c>
      <c r="B1675" t="str">
        <f t="shared" si="28"/>
        <v>z is not available</v>
      </c>
    </row>
    <row r="1676" spans="1:2" x14ac:dyDescent="0.3">
      <c r="A1676" t="s">
        <v>2320</v>
      </c>
      <c r="B1676" t="str">
        <f t="shared" si="28"/>
        <v>z is not available</v>
      </c>
    </row>
    <row r="1677" spans="1:2" x14ac:dyDescent="0.3">
      <c r="A1677" t="s">
        <v>2321</v>
      </c>
      <c r="B1677" t="str">
        <f t="shared" si="28"/>
        <v>z is not available</v>
      </c>
    </row>
    <row r="1678" spans="1:2" x14ac:dyDescent="0.3">
      <c r="A1678" t="s">
        <v>2322</v>
      </c>
      <c r="B1678" t="str">
        <f t="shared" si="28"/>
        <v>z is not available</v>
      </c>
    </row>
    <row r="1679" spans="1:2" x14ac:dyDescent="0.3">
      <c r="A1679" t="s">
        <v>2323</v>
      </c>
      <c r="B1679" t="str">
        <f t="shared" si="28"/>
        <v>z is not available</v>
      </c>
    </row>
    <row r="1680" spans="1:2" x14ac:dyDescent="0.3">
      <c r="A1680" t="s">
        <v>2324</v>
      </c>
      <c r="B1680">
        <f t="shared" si="28"/>
        <v>12</v>
      </c>
    </row>
    <row r="1681" spans="1:2" x14ac:dyDescent="0.3">
      <c r="A1681" t="s">
        <v>2325</v>
      </c>
      <c r="B1681" t="str">
        <f t="shared" si="28"/>
        <v>z is not available</v>
      </c>
    </row>
    <row r="1682" spans="1:2" x14ac:dyDescent="0.3">
      <c r="A1682" t="s">
        <v>2326</v>
      </c>
      <c r="B1682" t="str">
        <f t="shared" si="28"/>
        <v>z is not available</v>
      </c>
    </row>
    <row r="1683" spans="1:2" x14ac:dyDescent="0.3">
      <c r="A1683" t="s">
        <v>2327</v>
      </c>
      <c r="B1683" t="str">
        <f t="shared" si="28"/>
        <v>z is not available</v>
      </c>
    </row>
    <row r="1684" spans="1:2" x14ac:dyDescent="0.3">
      <c r="A1684" t="s">
        <v>2328</v>
      </c>
      <c r="B1684">
        <f t="shared" si="28"/>
        <v>12</v>
      </c>
    </row>
    <row r="1685" spans="1:2" x14ac:dyDescent="0.3">
      <c r="A1685" t="s">
        <v>2329</v>
      </c>
      <c r="B1685">
        <f t="shared" si="28"/>
        <v>4</v>
      </c>
    </row>
    <row r="1686" spans="1:2" x14ac:dyDescent="0.3">
      <c r="A1686" t="s">
        <v>2330</v>
      </c>
      <c r="B1686" t="str">
        <f t="shared" si="28"/>
        <v>z is not available</v>
      </c>
    </row>
    <row r="1687" spans="1:2" x14ac:dyDescent="0.3">
      <c r="A1687" t="s">
        <v>2331</v>
      </c>
      <c r="B1687" t="str">
        <f t="shared" si="28"/>
        <v>z is not available</v>
      </c>
    </row>
    <row r="1688" spans="1:2" x14ac:dyDescent="0.3">
      <c r="A1688" t="s">
        <v>2332</v>
      </c>
      <c r="B1688" t="str">
        <f t="shared" si="28"/>
        <v>z is not available</v>
      </c>
    </row>
    <row r="1689" spans="1:2" x14ac:dyDescent="0.3">
      <c r="A1689" t="s">
        <v>2333</v>
      </c>
      <c r="B1689" t="str">
        <f t="shared" si="28"/>
        <v>z is not available</v>
      </c>
    </row>
    <row r="1690" spans="1:2" x14ac:dyDescent="0.3">
      <c r="A1690" t="s">
        <v>2334</v>
      </c>
      <c r="B1690" t="str">
        <f t="shared" si="28"/>
        <v>z is not available</v>
      </c>
    </row>
    <row r="1691" spans="1:2" x14ac:dyDescent="0.3">
      <c r="A1691" t="s">
        <v>2335</v>
      </c>
      <c r="B1691" t="str">
        <f t="shared" si="28"/>
        <v>z is not available</v>
      </c>
    </row>
    <row r="1692" spans="1:2" x14ac:dyDescent="0.3">
      <c r="A1692" t="s">
        <v>2336</v>
      </c>
      <c r="B1692" t="str">
        <f t="shared" si="28"/>
        <v>z is not available</v>
      </c>
    </row>
    <row r="1693" spans="1:2" x14ac:dyDescent="0.3">
      <c r="A1693" t="s">
        <v>2337</v>
      </c>
      <c r="B1693">
        <f t="shared" si="28"/>
        <v>71</v>
      </c>
    </row>
    <row r="1694" spans="1:2" x14ac:dyDescent="0.3">
      <c r="A1694" t="s">
        <v>2338</v>
      </c>
      <c r="B1694" t="str">
        <f t="shared" si="28"/>
        <v>z is not available</v>
      </c>
    </row>
    <row r="1695" spans="1:2" x14ac:dyDescent="0.3">
      <c r="A1695" t="s">
        <v>2339</v>
      </c>
      <c r="B1695" t="str">
        <f t="shared" si="28"/>
        <v>z is not available</v>
      </c>
    </row>
    <row r="1696" spans="1:2" x14ac:dyDescent="0.3">
      <c r="A1696" t="s">
        <v>2340</v>
      </c>
      <c r="B1696" t="str">
        <f t="shared" si="28"/>
        <v>z is not available</v>
      </c>
    </row>
    <row r="1697" spans="1:2" x14ac:dyDescent="0.3">
      <c r="A1697" t="s">
        <v>2341</v>
      </c>
      <c r="B1697" t="str">
        <f t="shared" si="28"/>
        <v>z is not available</v>
      </c>
    </row>
    <row r="1698" spans="1:2" x14ac:dyDescent="0.3">
      <c r="A1698" t="s">
        <v>2342</v>
      </c>
      <c r="B1698" t="str">
        <f t="shared" si="28"/>
        <v>z is not available</v>
      </c>
    </row>
    <row r="1699" spans="1:2" x14ac:dyDescent="0.3">
      <c r="A1699" t="s">
        <v>2343</v>
      </c>
      <c r="B1699" t="str">
        <f t="shared" si="28"/>
        <v>z is not available</v>
      </c>
    </row>
    <row r="1700" spans="1:2" x14ac:dyDescent="0.3">
      <c r="A1700" t="s">
        <v>2344</v>
      </c>
      <c r="B1700" t="str">
        <f t="shared" si="28"/>
        <v>z is not available</v>
      </c>
    </row>
    <row r="1701" spans="1:2" x14ac:dyDescent="0.3">
      <c r="A1701" t="s">
        <v>2345</v>
      </c>
      <c r="B1701" t="str">
        <f t="shared" si="28"/>
        <v>z is not available</v>
      </c>
    </row>
    <row r="1702" spans="1:2" x14ac:dyDescent="0.3">
      <c r="A1702" t="s">
        <v>2346</v>
      </c>
      <c r="B1702" t="str">
        <f t="shared" si="28"/>
        <v>z is not available</v>
      </c>
    </row>
    <row r="1703" spans="1:2" x14ac:dyDescent="0.3">
      <c r="A1703" t="s">
        <v>2347</v>
      </c>
      <c r="B1703" t="str">
        <f t="shared" si="28"/>
        <v>z is not available</v>
      </c>
    </row>
    <row r="1704" spans="1:2" x14ac:dyDescent="0.3">
      <c r="A1704" t="s">
        <v>2348</v>
      </c>
      <c r="B1704" t="str">
        <f t="shared" si="28"/>
        <v>z is not available</v>
      </c>
    </row>
    <row r="1705" spans="1:2" x14ac:dyDescent="0.3">
      <c r="A1705" t="s">
        <v>2349</v>
      </c>
      <c r="B1705">
        <f t="shared" si="28"/>
        <v>10</v>
      </c>
    </row>
    <row r="1706" spans="1:2" x14ac:dyDescent="0.3">
      <c r="A1706" t="s">
        <v>2350</v>
      </c>
      <c r="B1706" t="str">
        <f t="shared" si="28"/>
        <v>z is not available</v>
      </c>
    </row>
    <row r="1707" spans="1:2" x14ac:dyDescent="0.3">
      <c r="A1707" t="s">
        <v>2351</v>
      </c>
      <c r="B1707" t="str">
        <f t="shared" si="28"/>
        <v>z is not available</v>
      </c>
    </row>
    <row r="1708" spans="1:2" x14ac:dyDescent="0.3">
      <c r="A1708" t="s">
        <v>2352</v>
      </c>
      <c r="B1708" t="str">
        <f t="shared" si="28"/>
        <v>z is not available</v>
      </c>
    </row>
    <row r="1709" spans="1:2" x14ac:dyDescent="0.3">
      <c r="A1709" t="s">
        <v>2353</v>
      </c>
      <c r="B1709" t="str">
        <f t="shared" si="28"/>
        <v>z is not available</v>
      </c>
    </row>
    <row r="1710" spans="1:2" x14ac:dyDescent="0.3">
      <c r="A1710" t="s">
        <v>2354</v>
      </c>
      <c r="B1710" t="str">
        <f t="shared" si="28"/>
        <v>z is not available</v>
      </c>
    </row>
    <row r="1711" spans="1:2" x14ac:dyDescent="0.3">
      <c r="A1711" t="s">
        <v>2355</v>
      </c>
      <c r="B1711" t="str">
        <f t="shared" si="28"/>
        <v>z is not available</v>
      </c>
    </row>
    <row r="1712" spans="1:2" x14ac:dyDescent="0.3">
      <c r="A1712" t="s">
        <v>2356</v>
      </c>
      <c r="B1712" t="str">
        <f t="shared" si="28"/>
        <v>z is not available</v>
      </c>
    </row>
    <row r="1713" spans="1:2" x14ac:dyDescent="0.3">
      <c r="A1713" t="s">
        <v>2357</v>
      </c>
      <c r="B1713" t="str">
        <f t="shared" si="28"/>
        <v>z is not available</v>
      </c>
    </row>
    <row r="1714" spans="1:2" x14ac:dyDescent="0.3">
      <c r="A1714" t="s">
        <v>2358</v>
      </c>
      <c r="B1714" t="str">
        <f t="shared" si="28"/>
        <v>z is not available</v>
      </c>
    </row>
    <row r="1715" spans="1:2" x14ac:dyDescent="0.3">
      <c r="A1715" t="s">
        <v>2359</v>
      </c>
      <c r="B1715" t="str">
        <f t="shared" si="28"/>
        <v>z is not available</v>
      </c>
    </row>
    <row r="1716" spans="1:2" x14ac:dyDescent="0.3">
      <c r="A1716" t="s">
        <v>2360</v>
      </c>
      <c r="B1716" t="str">
        <f t="shared" si="28"/>
        <v>z is not available</v>
      </c>
    </row>
    <row r="1717" spans="1:2" x14ac:dyDescent="0.3">
      <c r="A1717" t="s">
        <v>2361</v>
      </c>
      <c r="B1717" t="str">
        <f t="shared" si="28"/>
        <v>z is not available</v>
      </c>
    </row>
    <row r="1718" spans="1:2" x14ac:dyDescent="0.3">
      <c r="A1718" t="s">
        <v>2362</v>
      </c>
      <c r="B1718" t="str">
        <f t="shared" si="28"/>
        <v>z is not available</v>
      </c>
    </row>
    <row r="1719" spans="1:2" x14ac:dyDescent="0.3">
      <c r="A1719" t="s">
        <v>2363</v>
      </c>
      <c r="B1719" t="str">
        <f t="shared" si="28"/>
        <v>z is not available</v>
      </c>
    </row>
    <row r="1720" spans="1:2" x14ac:dyDescent="0.3">
      <c r="A1720" t="s">
        <v>2364</v>
      </c>
      <c r="B1720" t="str">
        <f t="shared" si="28"/>
        <v>z is not available</v>
      </c>
    </row>
    <row r="1721" spans="1:2" x14ac:dyDescent="0.3">
      <c r="A1721" t="s">
        <v>2365</v>
      </c>
      <c r="B1721" t="str">
        <f t="shared" si="28"/>
        <v>z is not available</v>
      </c>
    </row>
    <row r="1722" spans="1:2" x14ac:dyDescent="0.3">
      <c r="A1722" t="s">
        <v>2366</v>
      </c>
      <c r="B1722" t="str">
        <f t="shared" si="28"/>
        <v>z is not available</v>
      </c>
    </row>
    <row r="1723" spans="1:2" x14ac:dyDescent="0.3">
      <c r="A1723" t="s">
        <v>2367</v>
      </c>
      <c r="B1723" t="str">
        <f t="shared" si="28"/>
        <v>z is not available</v>
      </c>
    </row>
    <row r="1724" spans="1:2" x14ac:dyDescent="0.3">
      <c r="A1724" t="s">
        <v>2368</v>
      </c>
      <c r="B1724" t="str">
        <f t="shared" si="28"/>
        <v>z is not available</v>
      </c>
    </row>
    <row r="1725" spans="1:2" x14ac:dyDescent="0.3">
      <c r="A1725" t="s">
        <v>2369</v>
      </c>
      <c r="B1725" t="str">
        <f t="shared" si="28"/>
        <v>z is not available</v>
      </c>
    </row>
    <row r="1726" spans="1:2" x14ac:dyDescent="0.3">
      <c r="A1726" t="s">
        <v>2370</v>
      </c>
      <c r="B1726" t="str">
        <f t="shared" si="28"/>
        <v>z is not available</v>
      </c>
    </row>
    <row r="1727" spans="1:2" x14ac:dyDescent="0.3">
      <c r="A1727" t="s">
        <v>2371</v>
      </c>
      <c r="B1727" t="str">
        <f t="shared" si="28"/>
        <v>z is not available</v>
      </c>
    </row>
    <row r="1728" spans="1:2" x14ac:dyDescent="0.3">
      <c r="A1728" t="s">
        <v>2372</v>
      </c>
      <c r="B1728" t="str">
        <f t="shared" si="28"/>
        <v>z is not available</v>
      </c>
    </row>
    <row r="1729" spans="1:2" x14ac:dyDescent="0.3">
      <c r="A1729" t="s">
        <v>2373</v>
      </c>
      <c r="B1729" t="str">
        <f t="shared" si="28"/>
        <v>z is not available</v>
      </c>
    </row>
    <row r="1730" spans="1:2" x14ac:dyDescent="0.3">
      <c r="A1730" t="s">
        <v>2374</v>
      </c>
      <c r="B1730" t="str">
        <f t="shared" si="28"/>
        <v>z is not available</v>
      </c>
    </row>
    <row r="1731" spans="1:2" x14ac:dyDescent="0.3">
      <c r="A1731" t="s">
        <v>2375</v>
      </c>
      <c r="B1731" t="str">
        <f t="shared" ref="B1731:B1794" si="29">IFERROR(FIND("z",A1731),"z is not available")</f>
        <v>z is not available</v>
      </c>
    </row>
    <row r="1732" spans="1:2" x14ac:dyDescent="0.3">
      <c r="A1732" t="s">
        <v>2376</v>
      </c>
      <c r="B1732" t="str">
        <f t="shared" si="29"/>
        <v>z is not available</v>
      </c>
    </row>
    <row r="1733" spans="1:2" x14ac:dyDescent="0.3">
      <c r="A1733" t="s">
        <v>2377</v>
      </c>
      <c r="B1733" t="str">
        <f t="shared" si="29"/>
        <v>z is not available</v>
      </c>
    </row>
    <row r="1734" spans="1:2" x14ac:dyDescent="0.3">
      <c r="A1734" t="s">
        <v>2378</v>
      </c>
      <c r="B1734" t="str">
        <f t="shared" si="29"/>
        <v>z is not available</v>
      </c>
    </row>
    <row r="1735" spans="1:2" x14ac:dyDescent="0.3">
      <c r="A1735" t="s">
        <v>2379</v>
      </c>
      <c r="B1735" t="str">
        <f t="shared" si="29"/>
        <v>z is not available</v>
      </c>
    </row>
    <row r="1736" spans="1:2" x14ac:dyDescent="0.3">
      <c r="A1736" t="s">
        <v>2380</v>
      </c>
      <c r="B1736" t="str">
        <f t="shared" si="29"/>
        <v>z is not available</v>
      </c>
    </row>
    <row r="1737" spans="1:2" x14ac:dyDescent="0.3">
      <c r="A1737" t="s">
        <v>2381</v>
      </c>
      <c r="B1737" t="str">
        <f t="shared" si="29"/>
        <v>z is not available</v>
      </c>
    </row>
    <row r="1738" spans="1:2" x14ac:dyDescent="0.3">
      <c r="A1738" t="s">
        <v>2382</v>
      </c>
      <c r="B1738" t="str">
        <f t="shared" si="29"/>
        <v>z is not available</v>
      </c>
    </row>
    <row r="1739" spans="1:2" x14ac:dyDescent="0.3">
      <c r="A1739" t="s">
        <v>2383</v>
      </c>
      <c r="B1739" t="str">
        <f t="shared" si="29"/>
        <v>z is not available</v>
      </c>
    </row>
    <row r="1740" spans="1:2" x14ac:dyDescent="0.3">
      <c r="A1740" t="s">
        <v>2384</v>
      </c>
      <c r="B1740" t="str">
        <f t="shared" si="29"/>
        <v>z is not available</v>
      </c>
    </row>
    <row r="1741" spans="1:2" x14ac:dyDescent="0.3">
      <c r="A1741" t="s">
        <v>2385</v>
      </c>
      <c r="B1741" t="str">
        <f t="shared" si="29"/>
        <v>z is not available</v>
      </c>
    </row>
    <row r="1742" spans="1:2" x14ac:dyDescent="0.3">
      <c r="A1742" t="s">
        <v>2386</v>
      </c>
      <c r="B1742" t="str">
        <f t="shared" si="29"/>
        <v>z is not available</v>
      </c>
    </row>
    <row r="1743" spans="1:2" x14ac:dyDescent="0.3">
      <c r="A1743" t="s">
        <v>2387</v>
      </c>
      <c r="B1743" t="str">
        <f t="shared" si="29"/>
        <v>z is not available</v>
      </c>
    </row>
    <row r="1744" spans="1:2" x14ac:dyDescent="0.3">
      <c r="A1744" t="s">
        <v>2388</v>
      </c>
      <c r="B1744" t="str">
        <f t="shared" si="29"/>
        <v>z is not available</v>
      </c>
    </row>
    <row r="1745" spans="1:2" x14ac:dyDescent="0.3">
      <c r="A1745" t="s">
        <v>2389</v>
      </c>
      <c r="B1745" t="str">
        <f t="shared" si="29"/>
        <v>z is not available</v>
      </c>
    </row>
    <row r="1746" spans="1:2" x14ac:dyDescent="0.3">
      <c r="A1746" t="s">
        <v>2390</v>
      </c>
      <c r="B1746" t="str">
        <f t="shared" si="29"/>
        <v>z is not available</v>
      </c>
    </row>
    <row r="1747" spans="1:2" x14ac:dyDescent="0.3">
      <c r="A1747" t="s">
        <v>2391</v>
      </c>
      <c r="B1747" t="str">
        <f t="shared" si="29"/>
        <v>z is not available</v>
      </c>
    </row>
    <row r="1748" spans="1:2" x14ac:dyDescent="0.3">
      <c r="A1748" t="s">
        <v>2392</v>
      </c>
      <c r="B1748" t="str">
        <f t="shared" si="29"/>
        <v>z is not available</v>
      </c>
    </row>
    <row r="1749" spans="1:2" x14ac:dyDescent="0.3">
      <c r="A1749" t="s">
        <v>2393</v>
      </c>
      <c r="B1749" t="str">
        <f t="shared" si="29"/>
        <v>z is not available</v>
      </c>
    </row>
    <row r="1750" spans="1:2" x14ac:dyDescent="0.3">
      <c r="A1750" t="s">
        <v>2394</v>
      </c>
      <c r="B1750" t="str">
        <f t="shared" si="29"/>
        <v>z is not available</v>
      </c>
    </row>
    <row r="1751" spans="1:2" x14ac:dyDescent="0.3">
      <c r="A1751" t="s">
        <v>2395</v>
      </c>
      <c r="B1751" t="str">
        <f t="shared" si="29"/>
        <v>z is not available</v>
      </c>
    </row>
    <row r="1752" spans="1:2" x14ac:dyDescent="0.3">
      <c r="A1752" t="s">
        <v>2396</v>
      </c>
      <c r="B1752" t="str">
        <f t="shared" si="29"/>
        <v>z is not available</v>
      </c>
    </row>
    <row r="1753" spans="1:2" x14ac:dyDescent="0.3">
      <c r="A1753" t="s">
        <v>2397</v>
      </c>
      <c r="B1753" t="str">
        <f t="shared" si="29"/>
        <v>z is not available</v>
      </c>
    </row>
    <row r="1754" spans="1:2" x14ac:dyDescent="0.3">
      <c r="A1754" t="s">
        <v>2398</v>
      </c>
      <c r="B1754" t="str">
        <f t="shared" si="29"/>
        <v>z is not available</v>
      </c>
    </row>
    <row r="1755" spans="1:2" x14ac:dyDescent="0.3">
      <c r="A1755" t="s">
        <v>2399</v>
      </c>
      <c r="B1755" t="str">
        <f t="shared" si="29"/>
        <v>z is not available</v>
      </c>
    </row>
    <row r="1756" spans="1:2" x14ac:dyDescent="0.3">
      <c r="A1756" t="s">
        <v>2400</v>
      </c>
      <c r="B1756" t="str">
        <f t="shared" si="29"/>
        <v>z is not available</v>
      </c>
    </row>
    <row r="1757" spans="1:2" x14ac:dyDescent="0.3">
      <c r="A1757" t="s">
        <v>2401</v>
      </c>
      <c r="B1757" t="str">
        <f t="shared" si="29"/>
        <v>z is not available</v>
      </c>
    </row>
    <row r="1758" spans="1:2" x14ac:dyDescent="0.3">
      <c r="A1758" t="s">
        <v>2402</v>
      </c>
      <c r="B1758" t="str">
        <f t="shared" si="29"/>
        <v>z is not available</v>
      </c>
    </row>
    <row r="1759" spans="1:2" x14ac:dyDescent="0.3">
      <c r="A1759" t="s">
        <v>2403</v>
      </c>
      <c r="B1759" t="str">
        <f t="shared" si="29"/>
        <v>z is not available</v>
      </c>
    </row>
    <row r="1760" spans="1:2" x14ac:dyDescent="0.3">
      <c r="A1760" t="s">
        <v>2404</v>
      </c>
      <c r="B1760" t="str">
        <f t="shared" si="29"/>
        <v>z is not available</v>
      </c>
    </row>
    <row r="1761" spans="1:2" x14ac:dyDescent="0.3">
      <c r="A1761" t="s">
        <v>2405</v>
      </c>
      <c r="B1761" t="str">
        <f t="shared" si="29"/>
        <v>z is not available</v>
      </c>
    </row>
    <row r="1762" spans="1:2" x14ac:dyDescent="0.3">
      <c r="A1762" t="s">
        <v>2406</v>
      </c>
      <c r="B1762" t="str">
        <f t="shared" si="29"/>
        <v>z is not available</v>
      </c>
    </row>
    <row r="1763" spans="1:2" x14ac:dyDescent="0.3">
      <c r="A1763" t="s">
        <v>2407</v>
      </c>
      <c r="B1763" t="str">
        <f t="shared" si="29"/>
        <v>z is not available</v>
      </c>
    </row>
    <row r="1764" spans="1:2" x14ac:dyDescent="0.3">
      <c r="A1764" t="s">
        <v>2408</v>
      </c>
      <c r="B1764" t="str">
        <f t="shared" si="29"/>
        <v>z is not available</v>
      </c>
    </row>
    <row r="1765" spans="1:2" x14ac:dyDescent="0.3">
      <c r="A1765" t="s">
        <v>2409</v>
      </c>
      <c r="B1765" t="str">
        <f t="shared" si="29"/>
        <v>z is not available</v>
      </c>
    </row>
    <row r="1766" spans="1:2" x14ac:dyDescent="0.3">
      <c r="A1766" t="s">
        <v>2410</v>
      </c>
      <c r="B1766" t="str">
        <f t="shared" si="29"/>
        <v>z is not available</v>
      </c>
    </row>
    <row r="1767" spans="1:2" x14ac:dyDescent="0.3">
      <c r="A1767" t="s">
        <v>2411</v>
      </c>
      <c r="B1767" t="str">
        <f t="shared" si="29"/>
        <v>z is not available</v>
      </c>
    </row>
    <row r="1768" spans="1:2" x14ac:dyDescent="0.3">
      <c r="A1768" t="s">
        <v>2412</v>
      </c>
      <c r="B1768" t="str">
        <f t="shared" si="29"/>
        <v>z is not available</v>
      </c>
    </row>
    <row r="1769" spans="1:2" x14ac:dyDescent="0.3">
      <c r="A1769" t="s">
        <v>2413</v>
      </c>
      <c r="B1769" t="str">
        <f t="shared" si="29"/>
        <v>z is not available</v>
      </c>
    </row>
    <row r="1770" spans="1:2" x14ac:dyDescent="0.3">
      <c r="A1770" t="s">
        <v>2414</v>
      </c>
      <c r="B1770" t="str">
        <f t="shared" si="29"/>
        <v>z is not available</v>
      </c>
    </row>
    <row r="1771" spans="1:2" x14ac:dyDescent="0.3">
      <c r="A1771" t="s">
        <v>2415</v>
      </c>
      <c r="B1771" t="str">
        <f t="shared" si="29"/>
        <v>z is not available</v>
      </c>
    </row>
    <row r="1772" spans="1:2" x14ac:dyDescent="0.3">
      <c r="A1772" t="s">
        <v>2416</v>
      </c>
      <c r="B1772" t="str">
        <f t="shared" si="29"/>
        <v>z is not available</v>
      </c>
    </row>
    <row r="1773" spans="1:2" x14ac:dyDescent="0.3">
      <c r="A1773" t="s">
        <v>2417</v>
      </c>
      <c r="B1773" t="str">
        <f t="shared" si="29"/>
        <v>z is not available</v>
      </c>
    </row>
    <row r="1774" spans="1:2" x14ac:dyDescent="0.3">
      <c r="A1774" t="s">
        <v>2418</v>
      </c>
      <c r="B1774" t="str">
        <f t="shared" si="29"/>
        <v>z is not available</v>
      </c>
    </row>
    <row r="1775" spans="1:2" x14ac:dyDescent="0.3">
      <c r="A1775" t="s">
        <v>2419</v>
      </c>
      <c r="B1775" t="str">
        <f t="shared" si="29"/>
        <v>z is not available</v>
      </c>
    </row>
    <row r="1776" spans="1:2" x14ac:dyDescent="0.3">
      <c r="A1776" t="s">
        <v>2420</v>
      </c>
      <c r="B1776" t="str">
        <f t="shared" si="29"/>
        <v>z is not available</v>
      </c>
    </row>
    <row r="1777" spans="1:2" x14ac:dyDescent="0.3">
      <c r="A1777" t="s">
        <v>2421</v>
      </c>
      <c r="B1777" t="str">
        <f t="shared" si="29"/>
        <v>z is not available</v>
      </c>
    </row>
    <row r="1778" spans="1:2" x14ac:dyDescent="0.3">
      <c r="A1778" t="s">
        <v>2422</v>
      </c>
      <c r="B1778" t="str">
        <f t="shared" si="29"/>
        <v>z is not available</v>
      </c>
    </row>
    <row r="1779" spans="1:2" x14ac:dyDescent="0.3">
      <c r="A1779" t="s">
        <v>2423</v>
      </c>
      <c r="B1779" t="str">
        <f t="shared" si="29"/>
        <v>z is not available</v>
      </c>
    </row>
    <row r="1780" spans="1:2" x14ac:dyDescent="0.3">
      <c r="A1780" t="s">
        <v>2424</v>
      </c>
      <c r="B1780" t="str">
        <f t="shared" si="29"/>
        <v>z is not available</v>
      </c>
    </row>
    <row r="1781" spans="1:2" x14ac:dyDescent="0.3">
      <c r="A1781" t="s">
        <v>2425</v>
      </c>
      <c r="B1781" t="str">
        <f t="shared" si="29"/>
        <v>z is not available</v>
      </c>
    </row>
    <row r="1782" spans="1:2" x14ac:dyDescent="0.3">
      <c r="A1782" t="s">
        <v>2426</v>
      </c>
      <c r="B1782" t="str">
        <f t="shared" si="29"/>
        <v>z is not available</v>
      </c>
    </row>
    <row r="1783" spans="1:2" x14ac:dyDescent="0.3">
      <c r="A1783" t="s">
        <v>2427</v>
      </c>
      <c r="B1783" t="str">
        <f t="shared" si="29"/>
        <v>z is not available</v>
      </c>
    </row>
    <row r="1784" spans="1:2" x14ac:dyDescent="0.3">
      <c r="A1784" t="s">
        <v>2428</v>
      </c>
      <c r="B1784" t="str">
        <f t="shared" si="29"/>
        <v>z is not available</v>
      </c>
    </row>
    <row r="1785" spans="1:2" x14ac:dyDescent="0.3">
      <c r="A1785" t="s">
        <v>2429</v>
      </c>
      <c r="B1785" t="str">
        <f t="shared" si="29"/>
        <v>z is not available</v>
      </c>
    </row>
    <row r="1786" spans="1:2" x14ac:dyDescent="0.3">
      <c r="A1786" t="s">
        <v>2430</v>
      </c>
      <c r="B1786" t="str">
        <f t="shared" si="29"/>
        <v>z is not available</v>
      </c>
    </row>
    <row r="1787" spans="1:2" x14ac:dyDescent="0.3">
      <c r="A1787" t="s">
        <v>2431</v>
      </c>
      <c r="B1787" t="str">
        <f t="shared" si="29"/>
        <v>z is not available</v>
      </c>
    </row>
    <row r="1788" spans="1:2" x14ac:dyDescent="0.3">
      <c r="A1788" t="s">
        <v>2432</v>
      </c>
      <c r="B1788" t="str">
        <f t="shared" si="29"/>
        <v>z is not available</v>
      </c>
    </row>
    <row r="1789" spans="1:2" x14ac:dyDescent="0.3">
      <c r="A1789" t="s">
        <v>2433</v>
      </c>
      <c r="B1789" t="str">
        <f t="shared" si="29"/>
        <v>z is not available</v>
      </c>
    </row>
    <row r="1790" spans="1:2" x14ac:dyDescent="0.3">
      <c r="A1790" t="s">
        <v>2434</v>
      </c>
      <c r="B1790" t="str">
        <f t="shared" si="29"/>
        <v>z is not available</v>
      </c>
    </row>
    <row r="1791" spans="1:2" x14ac:dyDescent="0.3">
      <c r="A1791" t="s">
        <v>2435</v>
      </c>
      <c r="B1791" t="str">
        <f t="shared" si="29"/>
        <v>z is not available</v>
      </c>
    </row>
    <row r="1792" spans="1:2" x14ac:dyDescent="0.3">
      <c r="A1792" t="s">
        <v>2436</v>
      </c>
      <c r="B1792" t="str">
        <f t="shared" si="29"/>
        <v>z is not available</v>
      </c>
    </row>
    <row r="1793" spans="1:2" x14ac:dyDescent="0.3">
      <c r="A1793" t="s">
        <v>2437</v>
      </c>
      <c r="B1793" t="str">
        <f t="shared" si="29"/>
        <v>z is not available</v>
      </c>
    </row>
    <row r="1794" spans="1:2" x14ac:dyDescent="0.3">
      <c r="A1794" t="s">
        <v>2438</v>
      </c>
      <c r="B1794" t="str">
        <f t="shared" si="29"/>
        <v>z is not available</v>
      </c>
    </row>
    <row r="1795" spans="1:2" x14ac:dyDescent="0.3">
      <c r="A1795" t="s">
        <v>2439</v>
      </c>
      <c r="B1795" t="str">
        <f t="shared" ref="B1795:B1851" si="30">IFERROR(FIND("z",A1795),"z is not available")</f>
        <v>z is not available</v>
      </c>
    </row>
    <row r="1796" spans="1:2" x14ac:dyDescent="0.3">
      <c r="A1796" t="s">
        <v>2440</v>
      </c>
      <c r="B1796" t="str">
        <f t="shared" si="30"/>
        <v>z is not available</v>
      </c>
    </row>
    <row r="1797" spans="1:2" x14ac:dyDescent="0.3">
      <c r="A1797" t="s">
        <v>2441</v>
      </c>
      <c r="B1797" t="str">
        <f t="shared" si="30"/>
        <v>z is not available</v>
      </c>
    </row>
    <row r="1798" spans="1:2" x14ac:dyDescent="0.3">
      <c r="A1798" t="s">
        <v>2442</v>
      </c>
      <c r="B1798" t="str">
        <f t="shared" si="30"/>
        <v>z is not available</v>
      </c>
    </row>
    <row r="1799" spans="1:2" x14ac:dyDescent="0.3">
      <c r="A1799" t="s">
        <v>2443</v>
      </c>
      <c r="B1799" t="str">
        <f t="shared" si="30"/>
        <v>z is not available</v>
      </c>
    </row>
    <row r="1800" spans="1:2" x14ac:dyDescent="0.3">
      <c r="A1800" t="s">
        <v>2444</v>
      </c>
      <c r="B1800" t="str">
        <f t="shared" si="30"/>
        <v>z is not available</v>
      </c>
    </row>
    <row r="1801" spans="1:2" x14ac:dyDescent="0.3">
      <c r="A1801" t="s">
        <v>2445</v>
      </c>
      <c r="B1801" t="str">
        <f t="shared" si="30"/>
        <v>z is not available</v>
      </c>
    </row>
    <row r="1802" spans="1:2" x14ac:dyDescent="0.3">
      <c r="A1802" t="s">
        <v>2446</v>
      </c>
      <c r="B1802" t="str">
        <f t="shared" si="30"/>
        <v>z is not available</v>
      </c>
    </row>
    <row r="1803" spans="1:2" x14ac:dyDescent="0.3">
      <c r="A1803" t="s">
        <v>2447</v>
      </c>
      <c r="B1803" t="str">
        <f t="shared" si="30"/>
        <v>z is not available</v>
      </c>
    </row>
    <row r="1804" spans="1:2" x14ac:dyDescent="0.3">
      <c r="A1804" t="s">
        <v>2448</v>
      </c>
      <c r="B1804">
        <f t="shared" si="30"/>
        <v>20</v>
      </c>
    </row>
    <row r="1805" spans="1:2" x14ac:dyDescent="0.3">
      <c r="A1805" t="s">
        <v>2449</v>
      </c>
      <c r="B1805" t="str">
        <f t="shared" si="30"/>
        <v>z is not available</v>
      </c>
    </row>
    <row r="1806" spans="1:2" x14ac:dyDescent="0.3">
      <c r="A1806" t="s">
        <v>2450</v>
      </c>
      <c r="B1806" t="str">
        <f t="shared" si="30"/>
        <v>z is not available</v>
      </c>
    </row>
    <row r="1807" spans="1:2" x14ac:dyDescent="0.3">
      <c r="A1807" t="s">
        <v>2451</v>
      </c>
      <c r="B1807" t="str">
        <f t="shared" si="30"/>
        <v>z is not available</v>
      </c>
    </row>
    <row r="1808" spans="1:2" x14ac:dyDescent="0.3">
      <c r="A1808" t="s">
        <v>2452</v>
      </c>
      <c r="B1808" t="str">
        <f t="shared" si="30"/>
        <v>z is not available</v>
      </c>
    </row>
    <row r="1809" spans="1:2" x14ac:dyDescent="0.3">
      <c r="A1809" t="s">
        <v>2453</v>
      </c>
      <c r="B1809" t="str">
        <f t="shared" si="30"/>
        <v>z is not available</v>
      </c>
    </row>
    <row r="1810" spans="1:2" x14ac:dyDescent="0.3">
      <c r="A1810" t="s">
        <v>2454</v>
      </c>
      <c r="B1810">
        <f t="shared" si="30"/>
        <v>35</v>
      </c>
    </row>
    <row r="1811" spans="1:2" x14ac:dyDescent="0.3">
      <c r="A1811" t="s">
        <v>2455</v>
      </c>
      <c r="B1811" t="str">
        <f t="shared" si="30"/>
        <v>z is not available</v>
      </c>
    </row>
    <row r="1812" spans="1:2" x14ac:dyDescent="0.3">
      <c r="A1812" t="s">
        <v>2456</v>
      </c>
      <c r="B1812" t="str">
        <f t="shared" si="30"/>
        <v>z is not available</v>
      </c>
    </row>
    <row r="1813" spans="1:2" x14ac:dyDescent="0.3">
      <c r="A1813" t="s">
        <v>2457</v>
      </c>
      <c r="B1813" t="str">
        <f t="shared" si="30"/>
        <v>z is not available</v>
      </c>
    </row>
    <row r="1814" spans="1:2" x14ac:dyDescent="0.3">
      <c r="A1814" t="s">
        <v>2458</v>
      </c>
      <c r="B1814" t="str">
        <f t="shared" si="30"/>
        <v>z is not available</v>
      </c>
    </row>
    <row r="1815" spans="1:2" x14ac:dyDescent="0.3">
      <c r="A1815" t="s">
        <v>2459</v>
      </c>
      <c r="B1815" t="str">
        <f t="shared" si="30"/>
        <v>z is not available</v>
      </c>
    </row>
    <row r="1816" spans="1:2" x14ac:dyDescent="0.3">
      <c r="A1816" t="s">
        <v>2460</v>
      </c>
      <c r="B1816" t="str">
        <f t="shared" si="30"/>
        <v>z is not available</v>
      </c>
    </row>
    <row r="1817" spans="1:2" x14ac:dyDescent="0.3">
      <c r="A1817" t="s">
        <v>2461</v>
      </c>
      <c r="B1817" t="str">
        <f t="shared" si="30"/>
        <v>z is not available</v>
      </c>
    </row>
    <row r="1818" spans="1:2" x14ac:dyDescent="0.3">
      <c r="A1818" t="s">
        <v>2462</v>
      </c>
      <c r="B1818" t="str">
        <f t="shared" si="30"/>
        <v>z is not available</v>
      </c>
    </row>
    <row r="1819" spans="1:2" x14ac:dyDescent="0.3">
      <c r="A1819" t="s">
        <v>2463</v>
      </c>
      <c r="B1819" t="str">
        <f t="shared" si="30"/>
        <v>z is not available</v>
      </c>
    </row>
    <row r="1820" spans="1:2" x14ac:dyDescent="0.3">
      <c r="A1820" t="s">
        <v>2464</v>
      </c>
      <c r="B1820" t="str">
        <f t="shared" si="30"/>
        <v>z is not available</v>
      </c>
    </row>
    <row r="1821" spans="1:2" x14ac:dyDescent="0.3">
      <c r="A1821" t="s">
        <v>2465</v>
      </c>
      <c r="B1821" t="str">
        <f t="shared" si="30"/>
        <v>z is not available</v>
      </c>
    </row>
    <row r="1822" spans="1:2" x14ac:dyDescent="0.3">
      <c r="A1822" t="s">
        <v>2466</v>
      </c>
      <c r="B1822" t="str">
        <f t="shared" si="30"/>
        <v>z is not available</v>
      </c>
    </row>
    <row r="1823" spans="1:2" x14ac:dyDescent="0.3">
      <c r="A1823" t="s">
        <v>2467</v>
      </c>
      <c r="B1823" t="str">
        <f t="shared" si="30"/>
        <v>z is not available</v>
      </c>
    </row>
    <row r="1824" spans="1:2" x14ac:dyDescent="0.3">
      <c r="A1824" t="s">
        <v>2468</v>
      </c>
      <c r="B1824">
        <f t="shared" si="30"/>
        <v>57</v>
      </c>
    </row>
    <row r="1825" spans="1:2" x14ac:dyDescent="0.3">
      <c r="A1825" t="s">
        <v>2469</v>
      </c>
      <c r="B1825" t="str">
        <f t="shared" si="30"/>
        <v>z is not available</v>
      </c>
    </row>
    <row r="1826" spans="1:2" x14ac:dyDescent="0.3">
      <c r="A1826" t="s">
        <v>2470</v>
      </c>
      <c r="B1826" t="str">
        <f t="shared" si="30"/>
        <v>z is not available</v>
      </c>
    </row>
    <row r="1827" spans="1:2" x14ac:dyDescent="0.3">
      <c r="A1827" t="s">
        <v>2471</v>
      </c>
      <c r="B1827" t="str">
        <f t="shared" si="30"/>
        <v>z is not available</v>
      </c>
    </row>
    <row r="1828" spans="1:2" x14ac:dyDescent="0.3">
      <c r="A1828" t="s">
        <v>2472</v>
      </c>
      <c r="B1828" t="str">
        <f t="shared" si="30"/>
        <v>z is not available</v>
      </c>
    </row>
    <row r="1829" spans="1:2" x14ac:dyDescent="0.3">
      <c r="A1829" t="s">
        <v>2473</v>
      </c>
      <c r="B1829" t="str">
        <f t="shared" si="30"/>
        <v>z is not available</v>
      </c>
    </row>
    <row r="1830" spans="1:2" x14ac:dyDescent="0.3">
      <c r="A1830" t="s">
        <v>2474</v>
      </c>
      <c r="B1830" t="str">
        <f t="shared" si="30"/>
        <v>z is not available</v>
      </c>
    </row>
    <row r="1831" spans="1:2" x14ac:dyDescent="0.3">
      <c r="A1831" t="s">
        <v>2475</v>
      </c>
      <c r="B1831" t="str">
        <f t="shared" si="30"/>
        <v>z is not available</v>
      </c>
    </row>
    <row r="1832" spans="1:2" x14ac:dyDescent="0.3">
      <c r="A1832" t="s">
        <v>2476</v>
      </c>
      <c r="B1832" t="str">
        <f t="shared" si="30"/>
        <v>z is not available</v>
      </c>
    </row>
    <row r="1833" spans="1:2" x14ac:dyDescent="0.3">
      <c r="A1833" t="s">
        <v>2477</v>
      </c>
      <c r="B1833" t="str">
        <f t="shared" si="30"/>
        <v>z is not available</v>
      </c>
    </row>
    <row r="1834" spans="1:2" x14ac:dyDescent="0.3">
      <c r="A1834" t="s">
        <v>2478</v>
      </c>
      <c r="B1834" t="str">
        <f t="shared" si="30"/>
        <v>z is not available</v>
      </c>
    </row>
    <row r="1835" spans="1:2" x14ac:dyDescent="0.3">
      <c r="A1835" t="s">
        <v>2479</v>
      </c>
      <c r="B1835" t="str">
        <f t="shared" si="30"/>
        <v>z is not available</v>
      </c>
    </row>
    <row r="1836" spans="1:2" x14ac:dyDescent="0.3">
      <c r="A1836" t="s">
        <v>2480</v>
      </c>
      <c r="B1836" t="str">
        <f t="shared" si="30"/>
        <v>z is not available</v>
      </c>
    </row>
    <row r="1837" spans="1:2" x14ac:dyDescent="0.3">
      <c r="A1837" t="s">
        <v>2481</v>
      </c>
      <c r="B1837" t="str">
        <f t="shared" si="30"/>
        <v>z is not available</v>
      </c>
    </row>
    <row r="1838" spans="1:2" x14ac:dyDescent="0.3">
      <c r="A1838" t="s">
        <v>2482</v>
      </c>
      <c r="B1838" t="str">
        <f t="shared" si="30"/>
        <v>z is not available</v>
      </c>
    </row>
    <row r="1839" spans="1:2" x14ac:dyDescent="0.3">
      <c r="A1839" t="s">
        <v>2483</v>
      </c>
      <c r="B1839" t="str">
        <f t="shared" si="30"/>
        <v>z is not available</v>
      </c>
    </row>
    <row r="1840" spans="1:2" x14ac:dyDescent="0.3">
      <c r="A1840" t="s">
        <v>2484</v>
      </c>
      <c r="B1840" t="str">
        <f t="shared" si="30"/>
        <v>z is not available</v>
      </c>
    </row>
    <row r="1841" spans="1:2" x14ac:dyDescent="0.3">
      <c r="A1841" t="s">
        <v>2485</v>
      </c>
      <c r="B1841" t="str">
        <f t="shared" si="30"/>
        <v>z is not available</v>
      </c>
    </row>
    <row r="1842" spans="1:2" x14ac:dyDescent="0.3">
      <c r="A1842" t="s">
        <v>2486</v>
      </c>
      <c r="B1842" t="str">
        <f t="shared" si="30"/>
        <v>z is not available</v>
      </c>
    </row>
    <row r="1843" spans="1:2" x14ac:dyDescent="0.3">
      <c r="A1843" t="s">
        <v>2487</v>
      </c>
      <c r="B1843" t="str">
        <f t="shared" si="30"/>
        <v>z is not available</v>
      </c>
    </row>
    <row r="1844" spans="1:2" x14ac:dyDescent="0.3">
      <c r="A1844" t="s">
        <v>2488</v>
      </c>
      <c r="B1844" t="str">
        <f t="shared" si="30"/>
        <v>z is not available</v>
      </c>
    </row>
    <row r="1845" spans="1:2" x14ac:dyDescent="0.3">
      <c r="A1845" t="s">
        <v>2489</v>
      </c>
      <c r="B1845" t="str">
        <f t="shared" si="30"/>
        <v>z is not available</v>
      </c>
    </row>
    <row r="1846" spans="1:2" x14ac:dyDescent="0.3">
      <c r="A1846" t="s">
        <v>2490</v>
      </c>
      <c r="B1846" t="str">
        <f t="shared" si="30"/>
        <v>z is not available</v>
      </c>
    </row>
    <row r="1847" spans="1:2" x14ac:dyDescent="0.3">
      <c r="A1847" t="s">
        <v>2491</v>
      </c>
      <c r="B1847" t="str">
        <f t="shared" si="30"/>
        <v>z is not available</v>
      </c>
    </row>
    <row r="1848" spans="1:2" x14ac:dyDescent="0.3">
      <c r="A1848" t="s">
        <v>2492</v>
      </c>
      <c r="B1848" t="str">
        <f t="shared" si="30"/>
        <v>z is not available</v>
      </c>
    </row>
    <row r="1849" spans="1:2" x14ac:dyDescent="0.3">
      <c r="A1849" t="s">
        <v>2493</v>
      </c>
      <c r="B1849" t="str">
        <f t="shared" si="30"/>
        <v>z is not available</v>
      </c>
    </row>
    <row r="1850" spans="1:2" x14ac:dyDescent="0.3">
      <c r="A1850" t="s">
        <v>2494</v>
      </c>
      <c r="B1850" t="str">
        <f t="shared" si="30"/>
        <v>z is not available</v>
      </c>
    </row>
    <row r="1851" spans="1:2" x14ac:dyDescent="0.3">
      <c r="A1851" t="s">
        <v>2495</v>
      </c>
      <c r="B1851" t="str">
        <f t="shared" si="30"/>
        <v>z is not available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FF9DF5BCFFD42A0D5617B9D18FB89" ma:contentTypeVersion="4" ma:contentTypeDescription="Create a new document." ma:contentTypeScope="" ma:versionID="2841934f81bc4cfb900570f79c0532cd">
  <xsd:schema xmlns:xsd="http://www.w3.org/2001/XMLSchema" xmlns:xs="http://www.w3.org/2001/XMLSchema" xmlns:p="http://schemas.microsoft.com/office/2006/metadata/properties" xmlns:ns2="84d60d80-5f5b-4137-9f7f-aa35e391db8c" targetNamespace="http://schemas.microsoft.com/office/2006/metadata/properties" ma:root="true" ma:fieldsID="3a3ea369e37df7e9f5c63e773dc1f009" ns2:_="">
    <xsd:import namespace="84d60d80-5f5b-4137-9f7f-aa35e391d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0d80-5f5b-4137-9f7f-aa35e391d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C79389-DA5A-450D-A9C7-83EECC9CA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60d80-5f5b-4137-9f7f-aa35e391d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52C49F-E698-4713-96B0-4D2413E913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47BD8AB-5D8B-41CD-9923-8CF4A8EF57C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C72FE5B-C55C-4229-B71A-733BF9A518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Creating Tables</vt:lpstr>
      <vt:lpstr>Data_validation</vt:lpstr>
      <vt:lpstr>Conditional Format</vt:lpstr>
      <vt:lpstr>IF Function</vt:lpstr>
      <vt:lpstr>Data</vt:lpstr>
      <vt:lpstr>Database Functions</vt:lpstr>
      <vt:lpstr>Unique</vt:lpstr>
      <vt:lpstr>SORT FUNCTION</vt:lpstr>
      <vt:lpstr>FILTER FUNCTION</vt:lpstr>
      <vt:lpstr>Charts</vt:lpstr>
      <vt:lpstr>Sparklines</vt:lpstr>
      <vt:lpstr>Pivot Table Diagram</vt:lpstr>
      <vt:lpstr>Group &amp; UnGroup</vt:lpstr>
      <vt:lpstr>LAB</vt:lpstr>
      <vt:lpstr>LOOKUP</vt:lpstr>
      <vt:lpstr>Data_Cleaning_Functions</vt:lpstr>
      <vt:lpstr>Text_Functions</vt:lpstr>
      <vt:lpstr>Aggregate_Functions</vt:lpstr>
      <vt:lpstr>Mathematical_Functions</vt:lpstr>
      <vt:lpstr>Error_Handlings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Karim Faz</dc:creator>
  <cp:keywords/>
  <dc:description/>
  <cp:lastModifiedBy>Aswin Kumar R</cp:lastModifiedBy>
  <cp:revision/>
  <dcterms:created xsi:type="dcterms:W3CDTF">2019-02-03T23:14:41Z</dcterms:created>
  <dcterms:modified xsi:type="dcterms:W3CDTF">2024-11-27T12:40:19Z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0x0101008D9FF9DF5BCFFD42A0D5617B9D18FB89</vt:lpwstr>
  </property>
</Properties>
</file>